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8975" windowHeight="11955" activeTab="1"/>
  </bookViews>
  <sheets>
    <sheet name="Титул" sheetId="1" r:id="rId1"/>
    <sheet name="финансирование мероприятий" sheetId="2" r:id="rId2"/>
    <sheet name="показатели" sheetId="8" r:id="rId3"/>
  </sheets>
  <definedNames>
    <definedName name="_xlnm.Print_Titles" localSheetId="1">'финансирование мероприятий'!$A:$D,'финансирование мероприятий'!$1:$4</definedName>
    <definedName name="_xlnm.Print_Area" localSheetId="0">Титул!$A$1:$J$44</definedName>
    <definedName name="_xlnm.Print_Area" localSheetId="1">'финансирование мероприятий'!$A$1:$AO$225</definedName>
  </definedNames>
  <calcPr calcId="124519"/>
</workbook>
</file>

<file path=xl/calcChain.xml><?xml version="1.0" encoding="utf-8"?>
<calcChain xmlns="http://schemas.openxmlformats.org/spreadsheetml/2006/main">
  <c r="F9" i="2"/>
  <c r="F8"/>
  <c r="F7"/>
  <c r="E7"/>
  <c r="T158"/>
  <c r="W171" l="1"/>
  <c r="AE171" l="1"/>
  <c r="E171" s="1"/>
  <c r="AL7" l="1"/>
  <c r="AJ7"/>
  <c r="AH7"/>
  <c r="AL8"/>
  <c r="AJ8"/>
  <c r="AH8"/>
  <c r="AD8"/>
  <c r="AB8"/>
  <c r="Z8"/>
  <c r="AD7"/>
  <c r="AB7"/>
  <c r="Z7"/>
  <c r="J7"/>
  <c r="J8"/>
  <c r="AL9"/>
  <c r="AK9"/>
  <c r="AJ9"/>
  <c r="AI9"/>
  <c r="AH9"/>
  <c r="AG9"/>
  <c r="AD9"/>
  <c r="AC9"/>
  <c r="AB9"/>
  <c r="AA9"/>
  <c r="Z9"/>
  <c r="V9"/>
  <c r="U9"/>
  <c r="T9"/>
  <c r="J9"/>
  <c r="M9"/>
  <c r="N9"/>
  <c r="Y9"/>
  <c r="V8"/>
  <c r="T7"/>
  <c r="S9"/>
  <c r="R9"/>
  <c r="Q9"/>
  <c r="P165"/>
  <c r="X165" s="1"/>
  <c r="AF165" s="1"/>
  <c r="F165" s="1"/>
  <c r="O165"/>
  <c r="W165" s="1"/>
  <c r="AE165" s="1"/>
  <c r="E165" s="1"/>
  <c r="Q8"/>
  <c r="N7"/>
  <c r="L9"/>
  <c r="L8"/>
  <c r="K9"/>
  <c r="K8"/>
  <c r="I9"/>
  <c r="I8"/>
  <c r="P158"/>
  <c r="X158" s="1"/>
  <c r="AF158" s="1"/>
  <c r="F158" s="1"/>
  <c r="O158"/>
  <c r="W158" s="1"/>
  <c r="AE158" s="1"/>
  <c r="E158" s="1"/>
  <c r="P136"/>
  <c r="X136" s="1"/>
  <c r="AF136" s="1"/>
  <c r="O136"/>
  <c r="W136" s="1"/>
  <c r="AE136" s="1"/>
  <c r="AF137"/>
  <c r="X137"/>
  <c r="P137"/>
  <c r="O137"/>
  <c r="W137" s="1"/>
  <c r="AE137" s="1"/>
  <c r="E137" s="1"/>
  <c r="F137"/>
  <c r="AF127"/>
  <c r="X127"/>
  <c r="P127"/>
  <c r="O127"/>
  <c r="W127" s="1"/>
  <c r="AE127" s="1"/>
  <c r="E127" s="1"/>
  <c r="F127"/>
  <c r="AF124"/>
  <c r="X124"/>
  <c r="P124"/>
  <c r="O124"/>
  <c r="W124" s="1"/>
  <c r="AE124" s="1"/>
  <c r="E124" s="1"/>
  <c r="F124"/>
  <c r="AF121"/>
  <c r="X121"/>
  <c r="P121"/>
  <c r="O121"/>
  <c r="W121" s="1"/>
  <c r="AE121" s="1"/>
  <c r="E121" s="1"/>
  <c r="F121"/>
  <c r="AF119"/>
  <c r="X119"/>
  <c r="P119"/>
  <c r="O119"/>
  <c r="W119" s="1"/>
  <c r="AE119" s="1"/>
  <c r="E119" s="1"/>
  <c r="F119"/>
  <c r="AF110"/>
  <c r="X110"/>
  <c r="P110"/>
  <c r="P109"/>
  <c r="X109" s="1"/>
  <c r="AF109" s="1"/>
  <c r="F109" s="1"/>
  <c r="O109"/>
  <c r="W109" s="1"/>
  <c r="AE109" s="1"/>
  <c r="E109" s="1"/>
  <c r="G109" s="1"/>
  <c r="P107"/>
  <c r="X107" s="1"/>
  <c r="AF107" s="1"/>
  <c r="F107" s="1"/>
  <c r="O107"/>
  <c r="W107" s="1"/>
  <c r="AE107" s="1"/>
  <c r="E107" s="1"/>
  <c r="G107" s="1"/>
  <c r="P106"/>
  <c r="X106" s="1"/>
  <c r="AF106" s="1"/>
  <c r="F106" s="1"/>
  <c r="O106"/>
  <c r="W106" s="1"/>
  <c r="AE106" s="1"/>
  <c r="E106" s="1"/>
  <c r="G106" s="1"/>
  <c r="P104"/>
  <c r="X104" s="1"/>
  <c r="AF104" s="1"/>
  <c r="F104" s="1"/>
  <c r="O104"/>
  <c r="W104" s="1"/>
  <c r="AE104" s="1"/>
  <c r="E104" s="1"/>
  <c r="G104" s="1"/>
  <c r="P103"/>
  <c r="X103" s="1"/>
  <c r="AF103" s="1"/>
  <c r="F103" s="1"/>
  <c r="O103"/>
  <c r="W103" s="1"/>
  <c r="AE103" s="1"/>
  <c r="E103" s="1"/>
  <c r="G103" s="1"/>
  <c r="P101"/>
  <c r="X101" s="1"/>
  <c r="AF101" s="1"/>
  <c r="F101" s="1"/>
  <c r="O101"/>
  <c r="W101" s="1"/>
  <c r="AE101" s="1"/>
  <c r="E101" s="1"/>
  <c r="G101" s="1"/>
  <c r="P100"/>
  <c r="X100" s="1"/>
  <c r="AF100" s="1"/>
  <c r="F100" s="1"/>
  <c r="O100"/>
  <c r="W100" s="1"/>
  <c r="AE100" s="1"/>
  <c r="E100" s="1"/>
  <c r="G100" s="1"/>
  <c r="P98"/>
  <c r="X98" s="1"/>
  <c r="AF98" s="1"/>
  <c r="F98" s="1"/>
  <c r="O98"/>
  <c r="W98" s="1"/>
  <c r="AE98" s="1"/>
  <c r="E98" s="1"/>
  <c r="P92"/>
  <c r="X92" s="1"/>
  <c r="AF92" s="1"/>
  <c r="F92" s="1"/>
  <c r="O92"/>
  <c r="W92" s="1"/>
  <c r="AE92" s="1"/>
  <c r="E92" s="1"/>
  <c r="P89"/>
  <c r="X89" s="1"/>
  <c r="AF89" s="1"/>
  <c r="F89" s="1"/>
  <c r="O89"/>
  <c r="W89" s="1"/>
  <c r="AE89" s="1"/>
  <c r="E89" s="1"/>
  <c r="G165" l="1"/>
  <c r="H165"/>
  <c r="G158"/>
  <c r="H158"/>
  <c r="G137"/>
  <c r="H137"/>
  <c r="G127"/>
  <c r="H127"/>
  <c r="G124"/>
  <c r="H124"/>
  <c r="G121"/>
  <c r="H121"/>
  <c r="G119"/>
  <c r="H119"/>
  <c r="G92"/>
  <c r="H92"/>
  <c r="G89"/>
  <c r="H89"/>
  <c r="AF79" l="1"/>
  <c r="F79" s="1"/>
  <c r="AE79"/>
  <c r="E79" s="1"/>
  <c r="G79" s="1"/>
  <c r="X79"/>
  <c r="W79"/>
  <c r="P79"/>
  <c r="O79"/>
  <c r="AF76"/>
  <c r="F76" s="1"/>
  <c r="AE76"/>
  <c r="E76" s="1"/>
  <c r="G76" s="1"/>
  <c r="X76"/>
  <c r="W76"/>
  <c r="P76"/>
  <c r="O76"/>
  <c r="P70"/>
  <c r="X70" s="1"/>
  <c r="AF70" s="1"/>
  <c r="F70" s="1"/>
  <c r="O70"/>
  <c r="W70" s="1"/>
  <c r="AE70" s="1"/>
  <c r="E70" s="1"/>
  <c r="G70" s="1"/>
  <c r="P67"/>
  <c r="X67" s="1"/>
  <c r="AF67" s="1"/>
  <c r="F67" s="1"/>
  <c r="O67"/>
  <c r="W67" s="1"/>
  <c r="AE67" s="1"/>
  <c r="E67" s="1"/>
  <c r="G67" s="1"/>
  <c r="P64"/>
  <c r="X64" s="1"/>
  <c r="AF64" s="1"/>
  <c r="F64" s="1"/>
  <c r="O64"/>
  <c r="W64" s="1"/>
  <c r="AE64" s="1"/>
  <c r="E64" s="1"/>
  <c r="G64" s="1"/>
  <c r="P61"/>
  <c r="X61" s="1"/>
  <c r="AF61" s="1"/>
  <c r="F61" s="1"/>
  <c r="O61"/>
  <c r="W61" s="1"/>
  <c r="AE61" s="1"/>
  <c r="E61" s="1"/>
  <c r="G61" s="1"/>
  <c r="AK47"/>
  <c r="AK46"/>
  <c r="AC47"/>
  <c r="AC46"/>
  <c r="U47"/>
  <c r="U46"/>
  <c r="P47"/>
  <c r="X47" s="1"/>
  <c r="AF47" s="1"/>
  <c r="P46"/>
  <c r="X46" s="1"/>
  <c r="AF46" s="1"/>
  <c r="O47"/>
  <c r="O46"/>
  <c r="W46" s="1"/>
  <c r="F47"/>
  <c r="F46"/>
  <c r="AL48"/>
  <c r="G170"/>
  <c r="G164"/>
  <c r="G161"/>
  <c r="G157"/>
  <c r="G154"/>
  <c r="G149"/>
  <c r="G146"/>
  <c r="G140"/>
  <c r="G98"/>
  <c r="G43"/>
  <c r="G18"/>
  <c r="U25"/>
  <c r="AE15"/>
  <c r="W47" l="1"/>
  <c r="AE47" s="1"/>
  <c r="E47" s="1"/>
  <c r="G47" s="1"/>
  <c r="AE46"/>
  <c r="E46" s="1"/>
  <c r="P156" l="1"/>
  <c r="AK156"/>
  <c r="AJ156"/>
  <c r="AI156"/>
  <c r="AG156"/>
  <c r="AD156"/>
  <c r="AC156"/>
  <c r="AA156"/>
  <c r="Y156"/>
  <c r="U156"/>
  <c r="T156"/>
  <c r="S156"/>
  <c r="R156"/>
  <c r="Q156"/>
  <c r="N156"/>
  <c r="M156"/>
  <c r="L156"/>
  <c r="K156"/>
  <c r="J156"/>
  <c r="I156"/>
  <c r="O156" l="1"/>
  <c r="W156"/>
  <c r="X156" l="1"/>
  <c r="AE156"/>
  <c r="E156" l="1"/>
  <c r="F156"/>
  <c r="AF156"/>
  <c r="G156" l="1"/>
  <c r="H156"/>
  <c r="AL78" l="1"/>
  <c r="AK78"/>
  <c r="AJ78"/>
  <c r="AI78"/>
  <c r="AH78"/>
  <c r="AG78"/>
  <c r="AD78"/>
  <c r="AC78"/>
  <c r="AB78"/>
  <c r="AA78"/>
  <c r="Z78"/>
  <c r="Y78"/>
  <c r="V78"/>
  <c r="U78"/>
  <c r="T78"/>
  <c r="S78"/>
  <c r="R78"/>
  <c r="Q78"/>
  <c r="N78"/>
  <c r="M78"/>
  <c r="L78"/>
  <c r="K78"/>
  <c r="J78"/>
  <c r="I78"/>
  <c r="AL75"/>
  <c r="AK75"/>
  <c r="AJ75"/>
  <c r="AI75"/>
  <c r="AH75"/>
  <c r="AG75"/>
  <c r="AD75"/>
  <c r="AC75"/>
  <c r="AB75"/>
  <c r="AA75"/>
  <c r="Z75"/>
  <c r="Y75"/>
  <c r="V75"/>
  <c r="U75"/>
  <c r="T75"/>
  <c r="S75"/>
  <c r="R75"/>
  <c r="Q75"/>
  <c r="N75"/>
  <c r="M75"/>
  <c r="L75"/>
  <c r="K75"/>
  <c r="J75"/>
  <c r="I75"/>
  <c r="AL72"/>
  <c r="AK72"/>
  <c r="AJ72"/>
  <c r="AI72"/>
  <c r="AH72"/>
  <c r="AG72"/>
  <c r="AD72"/>
  <c r="AC72"/>
  <c r="AB72"/>
  <c r="AA72"/>
  <c r="Z72"/>
  <c r="Y72"/>
  <c r="V72"/>
  <c r="U72"/>
  <c r="T72"/>
  <c r="S72"/>
  <c r="R72"/>
  <c r="Q72"/>
  <c r="N72"/>
  <c r="M72"/>
  <c r="L72"/>
  <c r="K72"/>
  <c r="J72"/>
  <c r="I72"/>
  <c r="AL69"/>
  <c r="AK69"/>
  <c r="AJ69"/>
  <c r="AI69"/>
  <c r="AH69"/>
  <c r="AG69"/>
  <c r="AD69"/>
  <c r="AC69"/>
  <c r="AB69"/>
  <c r="AA69"/>
  <c r="Z69"/>
  <c r="Y69"/>
  <c r="V69"/>
  <c r="U69"/>
  <c r="T69"/>
  <c r="S69"/>
  <c r="R69"/>
  <c r="Q69"/>
  <c r="N69"/>
  <c r="M69"/>
  <c r="L69"/>
  <c r="K69"/>
  <c r="J69"/>
  <c r="I69"/>
  <c r="AL66"/>
  <c r="AK66"/>
  <c r="AJ66"/>
  <c r="AI66"/>
  <c r="AH66"/>
  <c r="AG66"/>
  <c r="AD66"/>
  <c r="AC66"/>
  <c r="AB66"/>
  <c r="AA66"/>
  <c r="Z66"/>
  <c r="Y66"/>
  <c r="V66"/>
  <c r="U66"/>
  <c r="T66"/>
  <c r="S66"/>
  <c r="R66"/>
  <c r="Q66"/>
  <c r="N66"/>
  <c r="M66"/>
  <c r="L66"/>
  <c r="K66"/>
  <c r="J66"/>
  <c r="I66"/>
  <c r="AL63"/>
  <c r="AK63"/>
  <c r="AJ63"/>
  <c r="AI63"/>
  <c r="AH63"/>
  <c r="AG63"/>
  <c r="AD63"/>
  <c r="AC63"/>
  <c r="AB63"/>
  <c r="AA63"/>
  <c r="Z63"/>
  <c r="Y63"/>
  <c r="V63"/>
  <c r="U63"/>
  <c r="T63"/>
  <c r="S63"/>
  <c r="R63"/>
  <c r="Q63"/>
  <c r="N63"/>
  <c r="M63"/>
  <c r="L63"/>
  <c r="K63"/>
  <c r="J63"/>
  <c r="I63"/>
  <c r="AL60"/>
  <c r="AK60"/>
  <c r="AJ60"/>
  <c r="AI60"/>
  <c r="AH60"/>
  <c r="AG60"/>
  <c r="AD60"/>
  <c r="AC60"/>
  <c r="AB60"/>
  <c r="AA60"/>
  <c r="Z60"/>
  <c r="Y60"/>
  <c r="V60"/>
  <c r="U60"/>
  <c r="T60"/>
  <c r="S60"/>
  <c r="R60"/>
  <c r="Q60"/>
  <c r="N60"/>
  <c r="M60"/>
  <c r="L60"/>
  <c r="K60"/>
  <c r="J60"/>
  <c r="I60"/>
  <c r="AL57"/>
  <c r="AK57"/>
  <c r="AJ57"/>
  <c r="AI57"/>
  <c r="AH57"/>
  <c r="AG57"/>
  <c r="AD57"/>
  <c r="AC57"/>
  <c r="AB57"/>
  <c r="AA57"/>
  <c r="Z57"/>
  <c r="Y57"/>
  <c r="V57"/>
  <c r="U57"/>
  <c r="T57"/>
  <c r="S57"/>
  <c r="R57"/>
  <c r="Q57"/>
  <c r="N57"/>
  <c r="M57"/>
  <c r="L57"/>
  <c r="K57"/>
  <c r="J57"/>
  <c r="I57"/>
  <c r="AL51"/>
  <c r="AK51"/>
  <c r="AJ51"/>
  <c r="AI51"/>
  <c r="AH51"/>
  <c r="AG51"/>
  <c r="AD51"/>
  <c r="AC51"/>
  <c r="AB51"/>
  <c r="AA51"/>
  <c r="Z51"/>
  <c r="Y51"/>
  <c r="V51"/>
  <c r="U51"/>
  <c r="T51"/>
  <c r="S51"/>
  <c r="R51"/>
  <c r="Q51"/>
  <c r="N51"/>
  <c r="M51"/>
  <c r="AL54"/>
  <c r="AK54"/>
  <c r="AJ54"/>
  <c r="AI54"/>
  <c r="AH54"/>
  <c r="AG54"/>
  <c r="AD54"/>
  <c r="AC54"/>
  <c r="AB54"/>
  <c r="AA54"/>
  <c r="Z54"/>
  <c r="Y54"/>
  <c r="V54"/>
  <c r="U54"/>
  <c r="T54"/>
  <c r="S54"/>
  <c r="R54"/>
  <c r="Q54"/>
  <c r="N54"/>
  <c r="M54"/>
  <c r="L54"/>
  <c r="L51"/>
  <c r="K54"/>
  <c r="K51"/>
  <c r="J54"/>
  <c r="J51"/>
  <c r="I54"/>
  <c r="I51"/>
  <c r="I45"/>
  <c r="AK48"/>
  <c r="AJ48"/>
  <c r="AI48"/>
  <c r="AH48"/>
  <c r="AG48"/>
  <c r="AD48"/>
  <c r="AC48"/>
  <c r="AB48"/>
  <c r="AA48"/>
  <c r="Z48"/>
  <c r="Y48"/>
  <c r="V48"/>
  <c r="U48"/>
  <c r="T48"/>
  <c r="S48"/>
  <c r="R48"/>
  <c r="Q48"/>
  <c r="N48"/>
  <c r="M48"/>
  <c r="L48"/>
  <c r="K48"/>
  <c r="J48"/>
  <c r="I48"/>
  <c r="AL42" l="1"/>
  <c r="AK42"/>
  <c r="AJ42"/>
  <c r="AI42"/>
  <c r="AH42"/>
  <c r="AG42"/>
  <c r="AD42"/>
  <c r="AC42"/>
  <c r="AB42"/>
  <c r="AA42"/>
  <c r="Z42"/>
  <c r="Y42"/>
  <c r="V42"/>
  <c r="U42"/>
  <c r="T42"/>
  <c r="S42"/>
  <c r="R42"/>
  <c r="Q42"/>
  <c r="N42"/>
  <c r="M42"/>
  <c r="L42"/>
  <c r="K42"/>
  <c r="J42"/>
  <c r="I42"/>
  <c r="AL39"/>
  <c r="AK39"/>
  <c r="AJ39"/>
  <c r="AI39"/>
  <c r="AH39"/>
  <c r="AG39"/>
  <c r="AD39"/>
  <c r="AC39"/>
  <c r="AB39"/>
  <c r="AA39"/>
  <c r="Z39"/>
  <c r="Y39"/>
  <c r="V39"/>
  <c r="U39"/>
  <c r="T39"/>
  <c r="S39"/>
  <c r="R39"/>
  <c r="Q39"/>
  <c r="N39"/>
  <c r="M39"/>
  <c r="L39"/>
  <c r="K39"/>
  <c r="J39"/>
  <c r="I39"/>
  <c r="AL36" l="1"/>
  <c r="AK36"/>
  <c r="AJ36"/>
  <c r="AI36"/>
  <c r="AH36"/>
  <c r="AG36"/>
  <c r="AD36"/>
  <c r="AC36"/>
  <c r="AB36"/>
  <c r="AA36"/>
  <c r="Z36"/>
  <c r="Y36"/>
  <c r="V36"/>
  <c r="U36"/>
  <c r="T36"/>
  <c r="S36"/>
  <c r="R36"/>
  <c r="Q36"/>
  <c r="N36"/>
  <c r="M36"/>
  <c r="L36"/>
  <c r="K36"/>
  <c r="J36"/>
  <c r="I36"/>
  <c r="AL33"/>
  <c r="AK33"/>
  <c r="AJ33"/>
  <c r="AI33"/>
  <c r="AH33"/>
  <c r="AG33"/>
  <c r="AD33"/>
  <c r="AC33"/>
  <c r="AB33"/>
  <c r="AA33"/>
  <c r="Z33"/>
  <c r="Y33"/>
  <c r="V33"/>
  <c r="U33"/>
  <c r="T33"/>
  <c r="S33"/>
  <c r="R33"/>
  <c r="Q33"/>
  <c r="N33"/>
  <c r="M33"/>
  <c r="L33"/>
  <c r="K33"/>
  <c r="J33"/>
  <c r="I33"/>
  <c r="AL30"/>
  <c r="AK30"/>
  <c r="AJ30"/>
  <c r="AI30"/>
  <c r="AH30"/>
  <c r="AG30"/>
  <c r="AD30"/>
  <c r="AC30"/>
  <c r="AB30"/>
  <c r="AA30"/>
  <c r="Z30"/>
  <c r="Y30"/>
  <c r="V30"/>
  <c r="U30"/>
  <c r="T30"/>
  <c r="S30"/>
  <c r="R30"/>
  <c r="Q30"/>
  <c r="N30"/>
  <c r="M30"/>
  <c r="L30"/>
  <c r="K30"/>
  <c r="J30"/>
  <c r="I30"/>
  <c r="AL27"/>
  <c r="AK27"/>
  <c r="AJ27"/>
  <c r="AI27"/>
  <c r="AH27"/>
  <c r="AG27"/>
  <c r="AD27"/>
  <c r="AC27"/>
  <c r="AB27"/>
  <c r="AA27"/>
  <c r="Z27"/>
  <c r="Y27"/>
  <c r="V27"/>
  <c r="U27"/>
  <c r="T27"/>
  <c r="S27"/>
  <c r="R27"/>
  <c r="Q27"/>
  <c r="N27"/>
  <c r="M27"/>
  <c r="L27"/>
  <c r="K27"/>
  <c r="J27"/>
  <c r="I27"/>
  <c r="AI23"/>
  <c r="M23"/>
  <c r="AL20"/>
  <c r="AK20"/>
  <c r="AJ20"/>
  <c r="AI20"/>
  <c r="AH20"/>
  <c r="AG20"/>
  <c r="AD20"/>
  <c r="AC20"/>
  <c r="AB20"/>
  <c r="AA20"/>
  <c r="Z20"/>
  <c r="Y20"/>
  <c r="V20"/>
  <c r="U20"/>
  <c r="T20"/>
  <c r="S20"/>
  <c r="R20"/>
  <c r="Q20"/>
  <c r="N20"/>
  <c r="M20"/>
  <c r="L20"/>
  <c r="K20"/>
  <c r="J20"/>
  <c r="I20"/>
  <c r="AL14"/>
  <c r="AK14"/>
  <c r="AJ14"/>
  <c r="AI14"/>
  <c r="AH14"/>
  <c r="AG14"/>
  <c r="AD14"/>
  <c r="AC14"/>
  <c r="AB14"/>
  <c r="AA14"/>
  <c r="Z14"/>
  <c r="Y14"/>
  <c r="V14"/>
  <c r="U14"/>
  <c r="T14"/>
  <c r="S14"/>
  <c r="R14"/>
  <c r="Q14"/>
  <c r="N14"/>
  <c r="M14"/>
  <c r="L14"/>
  <c r="K14"/>
  <c r="J14"/>
  <c r="I14"/>
  <c r="AL17"/>
  <c r="AK17"/>
  <c r="AJ17"/>
  <c r="AI17"/>
  <c r="AH17"/>
  <c r="AG17"/>
  <c r="AD17"/>
  <c r="AC17"/>
  <c r="AB17"/>
  <c r="AA17"/>
  <c r="Z17"/>
  <c r="Y17"/>
  <c r="V17"/>
  <c r="U17"/>
  <c r="T17"/>
  <c r="S17"/>
  <c r="R17"/>
  <c r="Q17"/>
  <c r="N17"/>
  <c r="M17"/>
  <c r="L17"/>
  <c r="K17"/>
  <c r="J17"/>
  <c r="I17"/>
  <c r="AK83" l="1"/>
  <c r="AI83"/>
  <c r="AI8" s="1"/>
  <c r="AC83"/>
  <c r="AA83"/>
  <c r="U83"/>
  <c r="U8" s="1"/>
  <c r="T83"/>
  <c r="T8" s="1"/>
  <c r="S83"/>
  <c r="R83"/>
  <c r="R8" s="1"/>
  <c r="M83"/>
  <c r="F83"/>
  <c r="AK82"/>
  <c r="AI82"/>
  <c r="AG81"/>
  <c r="AC82"/>
  <c r="AC81" s="1"/>
  <c r="AB81"/>
  <c r="AA82"/>
  <c r="Z81"/>
  <c r="Y81"/>
  <c r="U82"/>
  <c r="S82"/>
  <c r="L81"/>
  <c r="J81"/>
  <c r="I81"/>
  <c r="F82"/>
  <c r="AF80"/>
  <c r="AF78" s="1"/>
  <c r="AE80"/>
  <c r="X80"/>
  <c r="X78" s="1"/>
  <c r="W80"/>
  <c r="W78" s="1"/>
  <c r="P80"/>
  <c r="P78" s="1"/>
  <c r="O80"/>
  <c r="O78" s="1"/>
  <c r="F80"/>
  <c r="AF77"/>
  <c r="AF75" s="1"/>
  <c r="AE77"/>
  <c r="X77"/>
  <c r="X75" s="1"/>
  <c r="W77"/>
  <c r="W75" s="1"/>
  <c r="P77"/>
  <c r="P75" s="1"/>
  <c r="O77"/>
  <c r="O75" s="1"/>
  <c r="F77"/>
  <c r="AF74"/>
  <c r="F74" s="1"/>
  <c r="AE74"/>
  <c r="E74" s="1"/>
  <c r="G74" s="1"/>
  <c r="X74"/>
  <c r="W74"/>
  <c r="P74"/>
  <c r="O74"/>
  <c r="AF73"/>
  <c r="F73" s="1"/>
  <c r="AE73"/>
  <c r="E73" s="1"/>
  <c r="X73"/>
  <c r="W73"/>
  <c r="P73"/>
  <c r="O73"/>
  <c r="AF71"/>
  <c r="AE71"/>
  <c r="X71"/>
  <c r="X69" s="1"/>
  <c r="W71"/>
  <c r="W69" s="1"/>
  <c r="P71"/>
  <c r="P69" s="1"/>
  <c r="O71"/>
  <c r="O69" s="1"/>
  <c r="AF68"/>
  <c r="AE68"/>
  <c r="X68"/>
  <c r="X66" s="1"/>
  <c r="W68"/>
  <c r="W66" s="1"/>
  <c r="P68"/>
  <c r="P66" s="1"/>
  <c r="O68"/>
  <c r="O66" s="1"/>
  <c r="AF65"/>
  <c r="AE65"/>
  <c r="X65"/>
  <c r="X63" s="1"/>
  <c r="W65"/>
  <c r="W63" s="1"/>
  <c r="P65"/>
  <c r="P63" s="1"/>
  <c r="O65"/>
  <c r="O63" s="1"/>
  <c r="AF62"/>
  <c r="AF60" s="1"/>
  <c r="AE62"/>
  <c r="X62"/>
  <c r="X60" s="1"/>
  <c r="W62"/>
  <c r="W60" s="1"/>
  <c r="P62"/>
  <c r="P60" s="1"/>
  <c r="O62"/>
  <c r="O60" s="1"/>
  <c r="F62"/>
  <c r="AF59"/>
  <c r="AE59"/>
  <c r="E59" s="1"/>
  <c r="X59"/>
  <c r="W59"/>
  <c r="P59"/>
  <c r="O59"/>
  <c r="F59"/>
  <c r="AF58"/>
  <c r="AE58"/>
  <c r="E58" s="1"/>
  <c r="E57" s="1"/>
  <c r="X58"/>
  <c r="W58"/>
  <c r="P58"/>
  <c r="O58"/>
  <c r="F58"/>
  <c r="AF56"/>
  <c r="AE56"/>
  <c r="E56" s="1"/>
  <c r="X56"/>
  <c r="W56"/>
  <c r="P56"/>
  <c r="O56"/>
  <c r="F56"/>
  <c r="AF55"/>
  <c r="AE55"/>
  <c r="E55" s="1"/>
  <c r="X55"/>
  <c r="W55"/>
  <c r="P55"/>
  <c r="O55"/>
  <c r="F55"/>
  <c r="AF53"/>
  <c r="AE53"/>
  <c r="E53" s="1"/>
  <c r="X53"/>
  <c r="W53"/>
  <c r="P53"/>
  <c r="O53"/>
  <c r="F53"/>
  <c r="G53" s="1"/>
  <c r="AF52"/>
  <c r="AE52"/>
  <c r="E52" s="1"/>
  <c r="X52"/>
  <c r="W52"/>
  <c r="P52"/>
  <c r="O52"/>
  <c r="F52"/>
  <c r="AK45"/>
  <c r="AJ45"/>
  <c r="AI45"/>
  <c r="AH45"/>
  <c r="AG45"/>
  <c r="AD45"/>
  <c r="AC45"/>
  <c r="AB45"/>
  <c r="AA45"/>
  <c r="Z45"/>
  <c r="Y45"/>
  <c r="V45"/>
  <c r="U45"/>
  <c r="T45"/>
  <c r="S45"/>
  <c r="R45"/>
  <c r="Q45"/>
  <c r="N45"/>
  <c r="M45"/>
  <c r="L45"/>
  <c r="K45"/>
  <c r="J45"/>
  <c r="AF50"/>
  <c r="AE50"/>
  <c r="E50" s="1"/>
  <c r="X50"/>
  <c r="W50"/>
  <c r="P50"/>
  <c r="O50"/>
  <c r="F50"/>
  <c r="G50" s="1"/>
  <c r="AF49"/>
  <c r="AE49"/>
  <c r="E49" s="1"/>
  <c r="E48" s="1"/>
  <c r="X49"/>
  <c r="W49"/>
  <c r="P49"/>
  <c r="O49"/>
  <c r="F49"/>
  <c r="AL45"/>
  <c r="AF44"/>
  <c r="AE44"/>
  <c r="E44" s="1"/>
  <c r="E42" s="1"/>
  <c r="X44"/>
  <c r="W44"/>
  <c r="P44"/>
  <c r="O44"/>
  <c r="F44"/>
  <c r="AF43"/>
  <c r="AE43"/>
  <c r="X43"/>
  <c r="W43"/>
  <c r="P43"/>
  <c r="O43"/>
  <c r="F43"/>
  <c r="AF41"/>
  <c r="AE41"/>
  <c r="E41" s="1"/>
  <c r="X41"/>
  <c r="W41"/>
  <c r="P41"/>
  <c r="O41"/>
  <c r="F41"/>
  <c r="AF40"/>
  <c r="AE40"/>
  <c r="E40" s="1"/>
  <c r="X40"/>
  <c r="W40"/>
  <c r="P40"/>
  <c r="O40"/>
  <c r="F40"/>
  <c r="AF38"/>
  <c r="AE38"/>
  <c r="E38" s="1"/>
  <c r="X38"/>
  <c r="W38"/>
  <c r="P38"/>
  <c r="O38"/>
  <c r="F38"/>
  <c r="AF37"/>
  <c r="AE37"/>
  <c r="E37" s="1"/>
  <c r="X37"/>
  <c r="W37"/>
  <c r="P37"/>
  <c r="O37"/>
  <c r="F37"/>
  <c r="AF35"/>
  <c r="AE35"/>
  <c r="E35" s="1"/>
  <c r="X35"/>
  <c r="W35"/>
  <c r="P35"/>
  <c r="O35"/>
  <c r="F35"/>
  <c r="AF34"/>
  <c r="AE34"/>
  <c r="E34" s="1"/>
  <c r="X34"/>
  <c r="W34"/>
  <c r="P34"/>
  <c r="O34"/>
  <c r="F34"/>
  <c r="AF32"/>
  <c r="AE32"/>
  <c r="E32" s="1"/>
  <c r="X32"/>
  <c r="W32"/>
  <c r="P32"/>
  <c r="O32"/>
  <c r="F32"/>
  <c r="AF31"/>
  <c r="AE31"/>
  <c r="E31" s="1"/>
  <c r="X31"/>
  <c r="W31"/>
  <c r="P31"/>
  <c r="O31"/>
  <c r="F31"/>
  <c r="AF29"/>
  <c r="AE29"/>
  <c r="E29" s="1"/>
  <c r="X29"/>
  <c r="W29"/>
  <c r="P29"/>
  <c r="O29"/>
  <c r="F29"/>
  <c r="G29" s="1"/>
  <c r="AF28"/>
  <c r="AE28"/>
  <c r="E28" s="1"/>
  <c r="E27" s="1"/>
  <c r="X28"/>
  <c r="W28"/>
  <c r="P28"/>
  <c r="O28"/>
  <c r="F28"/>
  <c r="AK25"/>
  <c r="AK8" s="1"/>
  <c r="AG25"/>
  <c r="AG8" s="1"/>
  <c r="AC25"/>
  <c r="AC8" s="1"/>
  <c r="Y25"/>
  <c r="AG24"/>
  <c r="AC24"/>
  <c r="Y24"/>
  <c r="J23"/>
  <c r="I23"/>
  <c r="AF22"/>
  <c r="AE22"/>
  <c r="E22" s="1"/>
  <c r="X22"/>
  <c r="W22"/>
  <c r="P22"/>
  <c r="O22"/>
  <c r="F22"/>
  <c r="AF21"/>
  <c r="AE21"/>
  <c r="E21" s="1"/>
  <c r="X21"/>
  <c r="W21"/>
  <c r="P21"/>
  <c r="O21"/>
  <c r="F21"/>
  <c r="AF19"/>
  <c r="AF17" s="1"/>
  <c r="AE19"/>
  <c r="X19"/>
  <c r="X17" s="1"/>
  <c r="W19"/>
  <c r="W17" s="1"/>
  <c r="P19"/>
  <c r="P17" s="1"/>
  <c r="O19"/>
  <c r="O17" s="1"/>
  <c r="F19"/>
  <c r="AF16"/>
  <c r="AE16"/>
  <c r="X16"/>
  <c r="W16"/>
  <c r="P16"/>
  <c r="O16"/>
  <c r="E16" s="1"/>
  <c r="F16"/>
  <c r="AF15"/>
  <c r="X15"/>
  <c r="W15"/>
  <c r="P15"/>
  <c r="O15"/>
  <c r="E15" s="1"/>
  <c r="F15"/>
  <c r="E30" l="1"/>
  <c r="G44"/>
  <c r="G58"/>
  <c r="G73"/>
  <c r="E72"/>
  <c r="AE69"/>
  <c r="E71"/>
  <c r="AF69"/>
  <c r="F71"/>
  <c r="AH81"/>
  <c r="G52"/>
  <c r="E51"/>
  <c r="G49"/>
  <c r="AD81"/>
  <c r="H59"/>
  <c r="G59"/>
  <c r="AJ81"/>
  <c r="G41"/>
  <c r="N81"/>
  <c r="V81"/>
  <c r="G37"/>
  <c r="G32"/>
  <c r="G31"/>
  <c r="G28"/>
  <c r="AL81"/>
  <c r="G22"/>
  <c r="E20"/>
  <c r="G21"/>
  <c r="AE17"/>
  <c r="E19"/>
  <c r="G15"/>
  <c r="E14"/>
  <c r="G16"/>
  <c r="E25"/>
  <c r="AE78"/>
  <c r="E80"/>
  <c r="AE75"/>
  <c r="E77"/>
  <c r="AF66"/>
  <c r="F68"/>
  <c r="AE66"/>
  <c r="E68"/>
  <c r="AF63"/>
  <c r="F65"/>
  <c r="M81"/>
  <c r="AE63"/>
  <c r="E65"/>
  <c r="AK81"/>
  <c r="AE60"/>
  <c r="E62"/>
  <c r="AI81"/>
  <c r="G55"/>
  <c r="G46"/>
  <c r="G56"/>
  <c r="E54"/>
  <c r="AA81"/>
  <c r="U81"/>
  <c r="G40"/>
  <c r="E39"/>
  <c r="R81"/>
  <c r="Q81"/>
  <c r="S81"/>
  <c r="G38"/>
  <c r="E36"/>
  <c r="F81"/>
  <c r="T81"/>
  <c r="G35"/>
  <c r="K81"/>
  <c r="E83"/>
  <c r="G34"/>
  <c r="E33"/>
  <c r="E82"/>
  <c r="G82" s="1"/>
  <c r="E24"/>
  <c r="F78"/>
  <c r="F75"/>
  <c r="P72"/>
  <c r="X72"/>
  <c r="AF72"/>
  <c r="H83"/>
  <c r="O72"/>
  <c r="W72"/>
  <c r="AE72"/>
  <c r="H73"/>
  <c r="F72"/>
  <c r="F69"/>
  <c r="F14"/>
  <c r="P14"/>
  <c r="X14"/>
  <c r="AF14"/>
  <c r="O20"/>
  <c r="W20"/>
  <c r="AE20"/>
  <c r="K23"/>
  <c r="N23"/>
  <c r="R23"/>
  <c r="T23"/>
  <c r="V23"/>
  <c r="Z23"/>
  <c r="AB23"/>
  <c r="AD23"/>
  <c r="AH23"/>
  <c r="AK23"/>
  <c r="O27"/>
  <c r="W27"/>
  <c r="AE27"/>
  <c r="O30"/>
  <c r="W30"/>
  <c r="AE30"/>
  <c r="O33"/>
  <c r="W33"/>
  <c r="AE33"/>
  <c r="O36"/>
  <c r="W36"/>
  <c r="AE36"/>
  <c r="O39"/>
  <c r="W39"/>
  <c r="AE39"/>
  <c r="O42"/>
  <c r="W42"/>
  <c r="AE42"/>
  <c r="P48"/>
  <c r="X48"/>
  <c r="AF48"/>
  <c r="O51"/>
  <c r="W51"/>
  <c r="AE51"/>
  <c r="O54"/>
  <c r="O57"/>
  <c r="W57"/>
  <c r="F66"/>
  <c r="F63"/>
  <c r="F60"/>
  <c r="P57"/>
  <c r="X57"/>
  <c r="AF57"/>
  <c r="AE57"/>
  <c r="H58"/>
  <c r="F57"/>
  <c r="O14"/>
  <c r="W14"/>
  <c r="AE14"/>
  <c r="P20"/>
  <c r="X20"/>
  <c r="L23"/>
  <c r="Q23"/>
  <c r="S23"/>
  <c r="U23"/>
  <c r="Y23"/>
  <c r="AA23"/>
  <c r="AC23"/>
  <c r="AG23"/>
  <c r="AJ23"/>
  <c r="AL23"/>
  <c r="P27"/>
  <c r="X27"/>
  <c r="AF27"/>
  <c r="P30"/>
  <c r="X30"/>
  <c r="AF30"/>
  <c r="P33"/>
  <c r="X33"/>
  <c r="AF33"/>
  <c r="P36"/>
  <c r="X36"/>
  <c r="AF36"/>
  <c r="P39"/>
  <c r="X39"/>
  <c r="AF39"/>
  <c r="P42"/>
  <c r="X42"/>
  <c r="AF42"/>
  <c r="O48"/>
  <c r="W48"/>
  <c r="AE48"/>
  <c r="P51"/>
  <c r="X51"/>
  <c r="AF51"/>
  <c r="P54"/>
  <c r="X54"/>
  <c r="AF54"/>
  <c r="W54"/>
  <c r="AE54"/>
  <c r="AF20"/>
  <c r="H52"/>
  <c r="F51"/>
  <c r="H55"/>
  <c r="F54"/>
  <c r="H49"/>
  <c r="F48"/>
  <c r="H43"/>
  <c r="F42"/>
  <c r="H40"/>
  <c r="F39"/>
  <c r="H37"/>
  <c r="F36"/>
  <c r="H34"/>
  <c r="F33"/>
  <c r="H31"/>
  <c r="F30"/>
  <c r="H28"/>
  <c r="F27"/>
  <c r="H21"/>
  <c r="F20"/>
  <c r="F17"/>
  <c r="H15"/>
  <c r="W45"/>
  <c r="AE25"/>
  <c r="AF25"/>
  <c r="AE24"/>
  <c r="AE23" s="1"/>
  <c r="F24"/>
  <c r="O82"/>
  <c r="W82"/>
  <c r="AE82"/>
  <c r="P83"/>
  <c r="X83"/>
  <c r="AF83"/>
  <c r="P45"/>
  <c r="F25"/>
  <c r="P82"/>
  <c r="X82"/>
  <c r="AF82"/>
  <c r="O83"/>
  <c r="W83"/>
  <c r="AE83"/>
  <c r="AF24"/>
  <c r="AF23" s="1"/>
  <c r="H80"/>
  <c r="H77"/>
  <c r="H74"/>
  <c r="H68"/>
  <c r="H65"/>
  <c r="H62"/>
  <c r="H56"/>
  <c r="H53"/>
  <c r="H50"/>
  <c r="H44"/>
  <c r="H41"/>
  <c r="H38"/>
  <c r="H35"/>
  <c r="H32"/>
  <c r="H29"/>
  <c r="H24"/>
  <c r="O25"/>
  <c r="W25"/>
  <c r="P24"/>
  <c r="X24"/>
  <c r="O24"/>
  <c r="O23" s="1"/>
  <c r="W24"/>
  <c r="W23" s="1"/>
  <c r="P25"/>
  <c r="X25"/>
  <c r="H22"/>
  <c r="H19"/>
  <c r="H16"/>
  <c r="G83" l="1"/>
  <c r="E8"/>
  <c r="E5" s="1"/>
  <c r="X81"/>
  <c r="AF45"/>
  <c r="G71"/>
  <c r="E69"/>
  <c r="P81"/>
  <c r="AF81"/>
  <c r="H57"/>
  <c r="G57"/>
  <c r="H51"/>
  <c r="G51"/>
  <c r="G48"/>
  <c r="H48"/>
  <c r="H42"/>
  <c r="G42"/>
  <c r="H30"/>
  <c r="G30"/>
  <c r="G27"/>
  <c r="H27"/>
  <c r="H20"/>
  <c r="G20"/>
  <c r="G19"/>
  <c r="E17"/>
  <c r="E23"/>
  <c r="G24"/>
  <c r="H14"/>
  <c r="G14"/>
  <c r="G25"/>
  <c r="G80"/>
  <c r="E78"/>
  <c r="G78" s="1"/>
  <c r="G77"/>
  <c r="E75"/>
  <c r="G75" s="1"/>
  <c r="G72"/>
  <c r="H72"/>
  <c r="G69"/>
  <c r="H69"/>
  <c r="G68"/>
  <c r="E66"/>
  <c r="H66" s="1"/>
  <c r="G65"/>
  <c r="E63"/>
  <c r="G63" s="1"/>
  <c r="G62"/>
  <c r="E60"/>
  <c r="G60" s="1"/>
  <c r="G54"/>
  <c r="H54"/>
  <c r="E45"/>
  <c r="H39"/>
  <c r="G39"/>
  <c r="H36"/>
  <c r="G36"/>
  <c r="H82"/>
  <c r="E81"/>
  <c r="H81" s="1"/>
  <c r="H33"/>
  <c r="G33"/>
  <c r="AE45"/>
  <c r="O45"/>
  <c r="X45"/>
  <c r="W81"/>
  <c r="AE81"/>
  <c r="O81"/>
  <c r="F45"/>
  <c r="F23"/>
  <c r="X23"/>
  <c r="P23"/>
  <c r="H25"/>
  <c r="H78" l="1"/>
  <c r="H75"/>
  <c r="G66"/>
  <c r="H63"/>
  <c r="H60"/>
  <c r="H17"/>
  <c r="G17"/>
  <c r="H23"/>
  <c r="G23"/>
  <c r="H45"/>
  <c r="G45"/>
  <c r="G81"/>
  <c r="AJ163"/>
  <c r="AJ153"/>
  <c r="AJ147"/>
  <c r="AJ117"/>
  <c r="AJ99"/>
  <c r="AJ96"/>
  <c r="AJ90"/>
  <c r="AJ87"/>
  <c r="AH174"/>
  <c r="AH169"/>
  <c r="AH147"/>
  <c r="AH144"/>
  <c r="AH138"/>
  <c r="AH135"/>
  <c r="F110"/>
  <c r="F108" s="1"/>
  <c r="F105"/>
  <c r="F102"/>
  <c r="P113"/>
  <c r="X113"/>
  <c r="AF113"/>
  <c r="AK105"/>
  <c r="AI105"/>
  <c r="AG105"/>
  <c r="AC105"/>
  <c r="AA105"/>
  <c r="Y105"/>
  <c r="U105"/>
  <c r="S105"/>
  <c r="Q105"/>
  <c r="O105"/>
  <c r="M105"/>
  <c r="K105"/>
  <c r="I105"/>
  <c r="AH99"/>
  <c r="AH96"/>
  <c r="AH90"/>
  <c r="AH87"/>
  <c r="AD169"/>
  <c r="AD163"/>
  <c r="AD153"/>
  <c r="AD147"/>
  <c r="AD144"/>
  <c r="AD138"/>
  <c r="AD135"/>
  <c r="AD99"/>
  <c r="AD96"/>
  <c r="AB169"/>
  <c r="AB147"/>
  <c r="AB144"/>
  <c r="AB138"/>
  <c r="AB90"/>
  <c r="AB87"/>
  <c r="AB135"/>
  <c r="AA102"/>
  <c r="AB99"/>
  <c r="AB96"/>
  <c r="Z144"/>
  <c r="Z138"/>
  <c r="Z135"/>
  <c r="Z99"/>
  <c r="F113" l="1"/>
  <c r="Z5"/>
  <c r="AH5"/>
  <c r="AD111"/>
  <c r="AJ5"/>
  <c r="AD129"/>
  <c r="AH129"/>
  <c r="AD179"/>
  <c r="Z111"/>
  <c r="Z147"/>
  <c r="AJ129"/>
  <c r="AJ179"/>
  <c r="AJ111"/>
  <c r="Z179"/>
  <c r="V179"/>
  <c r="AH179"/>
  <c r="AH111"/>
  <c r="W105"/>
  <c r="AB179"/>
  <c r="AB111"/>
  <c r="O97"/>
  <c r="W97" s="1"/>
  <c r="AE97" s="1"/>
  <c r="E97" s="1"/>
  <c r="Z96"/>
  <c r="Z87"/>
  <c r="V147"/>
  <c r="V144"/>
  <c r="V139"/>
  <c r="V135"/>
  <c r="V120"/>
  <c r="V117"/>
  <c r="V96"/>
  <c r="V138" l="1"/>
  <c r="V7"/>
  <c r="V5" s="1"/>
  <c r="AB5"/>
  <c r="AD5"/>
  <c r="Z90"/>
  <c r="AE105"/>
  <c r="V129"/>
  <c r="V111"/>
  <c r="E105" l="1"/>
  <c r="V90"/>
  <c r="V87"/>
  <c r="T174"/>
  <c r="T169"/>
  <c r="T163"/>
  <c r="T153"/>
  <c r="T147"/>
  <c r="T144"/>
  <c r="T138"/>
  <c r="T135"/>
  <c r="T120"/>
  <c r="T117"/>
  <c r="T96"/>
  <c r="T90"/>
  <c r="T87"/>
  <c r="R182"/>
  <c r="R174"/>
  <c r="R169"/>
  <c r="R160"/>
  <c r="R153"/>
  <c r="R147"/>
  <c r="R144"/>
  <c r="R139"/>
  <c r="R138" s="1"/>
  <c r="R135"/>
  <c r="R112"/>
  <c r="R7" s="1"/>
  <c r="R96"/>
  <c r="R90"/>
  <c r="R87"/>
  <c r="N147"/>
  <c r="N144"/>
  <c r="N138"/>
  <c r="N135"/>
  <c r="N131"/>
  <c r="N8" s="1"/>
  <c r="P8" s="1"/>
  <c r="X8" s="1"/>
  <c r="AF8" s="1"/>
  <c r="N120"/>
  <c r="N117"/>
  <c r="N96"/>
  <c r="N87"/>
  <c r="N163"/>
  <c r="N160"/>
  <c r="N153"/>
  <c r="Y181"/>
  <c r="Y8" s="1"/>
  <c r="S181"/>
  <c r="N174"/>
  <c r="N169"/>
  <c r="P176"/>
  <c r="X176" s="1"/>
  <c r="O176"/>
  <c r="W176" s="1"/>
  <c r="AK174"/>
  <c r="AI174"/>
  <c r="AG174"/>
  <c r="AC174"/>
  <c r="AA174"/>
  <c r="Y174"/>
  <c r="U174"/>
  <c r="S174"/>
  <c r="Q174"/>
  <c r="O174"/>
  <c r="M174"/>
  <c r="L174"/>
  <c r="K174"/>
  <c r="J174"/>
  <c r="I174"/>
  <c r="L163"/>
  <c r="P162"/>
  <c r="X162" s="1"/>
  <c r="O162"/>
  <c r="W162" s="1"/>
  <c r="AK160"/>
  <c r="AI160"/>
  <c r="AG160"/>
  <c r="AC160"/>
  <c r="AA160"/>
  <c r="Y160"/>
  <c r="U160"/>
  <c r="S160"/>
  <c r="Q160"/>
  <c r="M160"/>
  <c r="L160"/>
  <c r="K160"/>
  <c r="J160"/>
  <c r="I160"/>
  <c r="L169"/>
  <c r="L153"/>
  <c r="L147"/>
  <c r="L144"/>
  <c r="L120"/>
  <c r="L139"/>
  <c r="L138" s="1"/>
  <c r="L135"/>
  <c r="L130"/>
  <c r="L117"/>
  <c r="L112"/>
  <c r="L7" s="1"/>
  <c r="P7" s="1"/>
  <c r="X7" s="1"/>
  <c r="AF7" s="1"/>
  <c r="L96"/>
  <c r="L90"/>
  <c r="L87"/>
  <c r="P172"/>
  <c r="P182" s="1"/>
  <c r="P9" s="1"/>
  <c r="X9" s="1"/>
  <c r="AF9" s="1"/>
  <c r="P171"/>
  <c r="J169"/>
  <c r="J163"/>
  <c r="P155"/>
  <c r="P153" s="1"/>
  <c r="J153"/>
  <c r="J147"/>
  <c r="P145"/>
  <c r="P144" s="1"/>
  <c r="J144"/>
  <c r="J138"/>
  <c r="P135"/>
  <c r="J135"/>
  <c r="P122"/>
  <c r="P120" s="1"/>
  <c r="J120"/>
  <c r="F5" l="1"/>
  <c r="G105"/>
  <c r="H105"/>
  <c r="L5"/>
  <c r="R163"/>
  <c r="R5"/>
  <c r="L179"/>
  <c r="P181"/>
  <c r="P179" s="1"/>
  <c r="P174"/>
  <c r="N129"/>
  <c r="T129"/>
  <c r="L111"/>
  <c r="T179"/>
  <c r="J179"/>
  <c r="N179"/>
  <c r="J129"/>
  <c r="L129"/>
  <c r="N90"/>
  <c r="T111"/>
  <c r="R179"/>
  <c r="R111"/>
  <c r="N111"/>
  <c r="P160"/>
  <c r="AF176"/>
  <c r="X174"/>
  <c r="AE176"/>
  <c r="W174"/>
  <c r="O160"/>
  <c r="AF162"/>
  <c r="X160"/>
  <c r="AE162"/>
  <c r="E162" s="1"/>
  <c r="W160"/>
  <c r="X172"/>
  <c r="AF172" s="1"/>
  <c r="AF182" s="1"/>
  <c r="P169"/>
  <c r="X171"/>
  <c r="X181" s="1"/>
  <c r="X155"/>
  <c r="X145"/>
  <c r="P148"/>
  <c r="X122"/>
  <c r="P131"/>
  <c r="P139"/>
  <c r="P118"/>
  <c r="J117"/>
  <c r="I112"/>
  <c r="J5"/>
  <c r="P97"/>
  <c r="J96"/>
  <c r="T5" l="1"/>
  <c r="N5"/>
  <c r="P112"/>
  <c r="P111" s="1"/>
  <c r="X99"/>
  <c r="P99"/>
  <c r="E176"/>
  <c r="AE174"/>
  <c r="AF174"/>
  <c r="F176"/>
  <c r="AE160"/>
  <c r="AF160"/>
  <c r="F162"/>
  <c r="X182"/>
  <c r="AF171"/>
  <c r="X169"/>
  <c r="P163"/>
  <c r="X153"/>
  <c r="AF155"/>
  <c r="AF145"/>
  <c r="X144"/>
  <c r="X148"/>
  <c r="P147"/>
  <c r="X120"/>
  <c r="X131"/>
  <c r="AF122"/>
  <c r="X135"/>
  <c r="X139"/>
  <c r="P138"/>
  <c r="P117"/>
  <c r="P130"/>
  <c r="X118"/>
  <c r="P96"/>
  <c r="X97"/>
  <c r="J111"/>
  <c r="J87"/>
  <c r="P88"/>
  <c r="P91" s="1"/>
  <c r="AF181" l="1"/>
  <c r="F171"/>
  <c r="F160"/>
  <c r="G162"/>
  <c r="P5"/>
  <c r="F155"/>
  <c r="AF99"/>
  <c r="F99"/>
  <c r="F174"/>
  <c r="G176"/>
  <c r="E174"/>
  <c r="H176"/>
  <c r="E160"/>
  <c r="H162"/>
  <c r="F172"/>
  <c r="X179"/>
  <c r="AF169"/>
  <c r="AF153"/>
  <c r="X163"/>
  <c r="X147"/>
  <c r="AF144"/>
  <c r="AF148"/>
  <c r="F145"/>
  <c r="AF120"/>
  <c r="AF131"/>
  <c r="F122"/>
  <c r="G122" s="1"/>
  <c r="X138"/>
  <c r="AF135"/>
  <c r="AF139"/>
  <c r="F136"/>
  <c r="X117"/>
  <c r="X130"/>
  <c r="AF118"/>
  <c r="F118" s="1"/>
  <c r="P129"/>
  <c r="AF97"/>
  <c r="X112"/>
  <c r="X96"/>
  <c r="P90"/>
  <c r="X88"/>
  <c r="P87"/>
  <c r="J90"/>
  <c r="S182"/>
  <c r="Q182"/>
  <c r="AK169"/>
  <c r="AI169"/>
  <c r="AG169"/>
  <c r="AC169"/>
  <c r="AA169"/>
  <c r="Y169"/>
  <c r="U169"/>
  <c r="S169"/>
  <c r="Q169"/>
  <c r="M169"/>
  <c r="K169"/>
  <c r="I169"/>
  <c r="O172"/>
  <c r="W172" s="1"/>
  <c r="AE172" s="1"/>
  <c r="O171"/>
  <c r="O181" s="1"/>
  <c r="S163"/>
  <c r="AK153"/>
  <c r="AI153"/>
  <c r="AG153"/>
  <c r="AC153"/>
  <c r="AA153"/>
  <c r="Y153"/>
  <c r="U153"/>
  <c r="S153"/>
  <c r="Q153"/>
  <c r="M153"/>
  <c r="K153"/>
  <c r="I153"/>
  <c r="O155"/>
  <c r="I148"/>
  <c r="AK147"/>
  <c r="AI147"/>
  <c r="AG147"/>
  <c r="AC147"/>
  <c r="AA147"/>
  <c r="Y147"/>
  <c r="U147"/>
  <c r="S147"/>
  <c r="Q147"/>
  <c r="M147"/>
  <c r="K147"/>
  <c r="I147"/>
  <c r="O145"/>
  <c r="O148" s="1"/>
  <c r="AK144"/>
  <c r="AI144"/>
  <c r="AG144"/>
  <c r="AC144"/>
  <c r="AA144"/>
  <c r="Y144"/>
  <c r="U144"/>
  <c r="S144"/>
  <c r="Q144"/>
  <c r="M144"/>
  <c r="K144"/>
  <c r="I144"/>
  <c r="AK139"/>
  <c r="AI139"/>
  <c r="AG139"/>
  <c r="AC139"/>
  <c r="AA139"/>
  <c r="Y139"/>
  <c r="U139"/>
  <c r="S139"/>
  <c r="S7" s="1"/>
  <c r="Q139"/>
  <c r="Q7" s="1"/>
  <c r="M139"/>
  <c r="K139"/>
  <c r="I139"/>
  <c r="I7" s="1"/>
  <c r="AK138"/>
  <c r="AI138"/>
  <c r="AG138"/>
  <c r="AC138"/>
  <c r="AA138"/>
  <c r="Y138"/>
  <c r="U138"/>
  <c r="S138"/>
  <c r="Q138"/>
  <c r="M138"/>
  <c r="K138"/>
  <c r="I138"/>
  <c r="O139"/>
  <c r="AK135"/>
  <c r="AI135"/>
  <c r="AG135"/>
  <c r="AC135"/>
  <c r="AA135"/>
  <c r="Y135"/>
  <c r="U135"/>
  <c r="S135"/>
  <c r="Q135"/>
  <c r="M135"/>
  <c r="K135"/>
  <c r="I135"/>
  <c r="F181" l="1"/>
  <c r="G160"/>
  <c r="O144"/>
  <c r="W145"/>
  <c r="W182"/>
  <c r="W181"/>
  <c r="G174"/>
  <c r="H174"/>
  <c r="W155"/>
  <c r="H160"/>
  <c r="F182"/>
  <c r="AF179"/>
  <c r="F169"/>
  <c r="AF163"/>
  <c r="F153"/>
  <c r="F144"/>
  <c r="F148"/>
  <c r="AF147"/>
  <c r="F120"/>
  <c r="F131"/>
  <c r="F135"/>
  <c r="F139"/>
  <c r="AF138"/>
  <c r="AF117"/>
  <c r="AF130"/>
  <c r="X129"/>
  <c r="AF112"/>
  <c r="F97"/>
  <c r="G97" s="1"/>
  <c r="AF96"/>
  <c r="X111"/>
  <c r="X87"/>
  <c r="AF88"/>
  <c r="F88" s="1"/>
  <c r="X91"/>
  <c r="X5" s="1"/>
  <c r="K163"/>
  <c r="I179"/>
  <c r="M179"/>
  <c r="Q179"/>
  <c r="U179"/>
  <c r="Y179"/>
  <c r="AC179"/>
  <c r="AG179"/>
  <c r="AK179"/>
  <c r="I163"/>
  <c r="O169"/>
  <c r="O182"/>
  <c r="O9" s="1"/>
  <c r="W9" s="1"/>
  <c r="AE9" s="1"/>
  <c r="E9" s="1"/>
  <c r="K179"/>
  <c r="S179"/>
  <c r="AA179"/>
  <c r="AI179"/>
  <c r="AK163"/>
  <c r="AI163"/>
  <c r="AG163"/>
  <c r="AC163"/>
  <c r="AA163"/>
  <c r="Y163"/>
  <c r="U163"/>
  <c r="Q163"/>
  <c r="O163"/>
  <c r="M163"/>
  <c r="O153"/>
  <c r="W144"/>
  <c r="O147"/>
  <c r="W135"/>
  <c r="O135"/>
  <c r="O138"/>
  <c r="AA131"/>
  <c r="AA8" s="1"/>
  <c r="S131"/>
  <c r="S8" s="1"/>
  <c r="M131"/>
  <c r="M8" s="1"/>
  <c r="O8" s="1"/>
  <c r="AK130"/>
  <c r="AI130"/>
  <c r="AG130"/>
  <c r="AC130"/>
  <c r="AC7" s="1"/>
  <c r="AA130"/>
  <c r="AA7" s="1"/>
  <c r="Y130"/>
  <c r="Y7" s="1"/>
  <c r="U130"/>
  <c r="U7" s="1"/>
  <c r="K130"/>
  <c r="K129" s="1"/>
  <c r="AK129"/>
  <c r="AI129"/>
  <c r="AG129"/>
  <c r="AC129"/>
  <c r="AA129"/>
  <c r="Y129"/>
  <c r="U129"/>
  <c r="S129"/>
  <c r="Q129"/>
  <c r="M129"/>
  <c r="I129"/>
  <c r="O128"/>
  <c r="AK126"/>
  <c r="AI126"/>
  <c r="AG126"/>
  <c r="AC126"/>
  <c r="AA126"/>
  <c r="Y126"/>
  <c r="U126"/>
  <c r="S126"/>
  <c r="Q126"/>
  <c r="O126"/>
  <c r="M126"/>
  <c r="K126"/>
  <c r="I126"/>
  <c r="O125"/>
  <c r="AK123"/>
  <c r="AI123"/>
  <c r="AG123"/>
  <c r="AC123"/>
  <c r="AA123"/>
  <c r="Y123"/>
  <c r="U123"/>
  <c r="S123"/>
  <c r="Q123"/>
  <c r="O123"/>
  <c r="M123"/>
  <c r="K123"/>
  <c r="I123"/>
  <c r="O122"/>
  <c r="AK120"/>
  <c r="AI120"/>
  <c r="AG120"/>
  <c r="AC120"/>
  <c r="AA120"/>
  <c r="Y120"/>
  <c r="U120"/>
  <c r="S120"/>
  <c r="Q120"/>
  <c r="M120"/>
  <c r="K120"/>
  <c r="I120"/>
  <c r="O118"/>
  <c r="O117" s="1"/>
  <c r="AK117"/>
  <c r="AI117"/>
  <c r="AG117"/>
  <c r="AC117"/>
  <c r="AA117"/>
  <c r="Y117"/>
  <c r="U117"/>
  <c r="S117"/>
  <c r="Q117"/>
  <c r="M117"/>
  <c r="K117"/>
  <c r="I117"/>
  <c r="M112"/>
  <c r="M7" s="1"/>
  <c r="K112"/>
  <c r="K7" s="1"/>
  <c r="O7" s="1"/>
  <c r="W7" s="1"/>
  <c r="AE7" s="1"/>
  <c r="O110"/>
  <c r="AK108"/>
  <c r="AI108"/>
  <c r="AG108"/>
  <c r="AC108"/>
  <c r="AA108"/>
  <c r="Y108"/>
  <c r="U108"/>
  <c r="S108"/>
  <c r="Q108"/>
  <c r="O108"/>
  <c r="M108"/>
  <c r="K108"/>
  <c r="I108"/>
  <c r="AK102"/>
  <c r="AI102"/>
  <c r="AG102"/>
  <c r="AC102"/>
  <c r="U102"/>
  <c r="S102"/>
  <c r="Q102"/>
  <c r="M102"/>
  <c r="K102"/>
  <c r="I102"/>
  <c r="O113"/>
  <c r="AK99"/>
  <c r="AI99"/>
  <c r="AG99"/>
  <c r="AC99"/>
  <c r="AA99"/>
  <c r="Y99"/>
  <c r="U99"/>
  <c r="S99"/>
  <c r="Q99"/>
  <c r="M99"/>
  <c r="K99"/>
  <c r="I99"/>
  <c r="AK96"/>
  <c r="AI96"/>
  <c r="AG96"/>
  <c r="AC96"/>
  <c r="AA96"/>
  <c r="Y96"/>
  <c r="U96"/>
  <c r="S96"/>
  <c r="Q96"/>
  <c r="M96"/>
  <c r="K96"/>
  <c r="I96"/>
  <c r="AK91"/>
  <c r="AK7" s="1"/>
  <c r="AI91"/>
  <c r="AI7" s="1"/>
  <c r="AG91"/>
  <c r="AG7" s="1"/>
  <c r="AK87"/>
  <c r="AI87"/>
  <c r="AG87"/>
  <c r="AC87"/>
  <c r="AA87"/>
  <c r="Y87"/>
  <c r="U87"/>
  <c r="S87"/>
  <c r="Q87"/>
  <c r="M87"/>
  <c r="K87"/>
  <c r="I87"/>
  <c r="O88"/>
  <c r="W8" l="1"/>
  <c r="AE8" s="1"/>
  <c r="W169"/>
  <c r="F87"/>
  <c r="I5"/>
  <c r="M5"/>
  <c r="S5"/>
  <c r="Y5"/>
  <c r="AC5"/>
  <c r="AI5"/>
  <c r="W153"/>
  <c r="K5"/>
  <c r="Q5"/>
  <c r="U5"/>
  <c r="AA5"/>
  <c r="AG5"/>
  <c r="AK5"/>
  <c r="O99"/>
  <c r="O102"/>
  <c r="W110"/>
  <c r="W125"/>
  <c r="W128"/>
  <c r="AE145"/>
  <c r="W148"/>
  <c r="W139"/>
  <c r="O130"/>
  <c r="W118"/>
  <c r="W130" s="1"/>
  <c r="O112"/>
  <c r="W112"/>
  <c r="O91"/>
  <c r="W88"/>
  <c r="AE182"/>
  <c r="AE155"/>
  <c r="W122"/>
  <c r="F179"/>
  <c r="F163"/>
  <c r="F147"/>
  <c r="F138"/>
  <c r="F117"/>
  <c r="F130"/>
  <c r="AF129"/>
  <c r="AF111"/>
  <c r="F112"/>
  <c r="F96"/>
  <c r="X90"/>
  <c r="AF91"/>
  <c r="AF5" s="1"/>
  <c r="AF87"/>
  <c r="K111"/>
  <c r="S111"/>
  <c r="AA111"/>
  <c r="AI111"/>
  <c r="O179"/>
  <c r="I111"/>
  <c r="M111"/>
  <c r="Q111"/>
  <c r="U111"/>
  <c r="Y111"/>
  <c r="AC111"/>
  <c r="AG111"/>
  <c r="AK111"/>
  <c r="O131"/>
  <c r="O120"/>
  <c r="O96"/>
  <c r="O90"/>
  <c r="I90"/>
  <c r="M90"/>
  <c r="Q90"/>
  <c r="U90"/>
  <c r="Y90"/>
  <c r="AC90"/>
  <c r="AG90"/>
  <c r="AK90"/>
  <c r="O87"/>
  <c r="W87"/>
  <c r="K90"/>
  <c r="S90"/>
  <c r="AA90"/>
  <c r="AI90"/>
  <c r="AE181" l="1"/>
  <c r="G171"/>
  <c r="E155"/>
  <c r="G155" s="1"/>
  <c r="O5"/>
  <c r="W113"/>
  <c r="W111" s="1"/>
  <c r="AE128"/>
  <c r="W126"/>
  <c r="AE125"/>
  <c r="W123"/>
  <c r="AE110"/>
  <c r="AE113" s="1"/>
  <c r="W108"/>
  <c r="W102"/>
  <c r="W99"/>
  <c r="AE148"/>
  <c r="AE144"/>
  <c r="E145"/>
  <c r="G145" s="1"/>
  <c r="W147"/>
  <c r="E136"/>
  <c r="G136" s="1"/>
  <c r="AE139"/>
  <c r="AE135"/>
  <c r="W138"/>
  <c r="AE118"/>
  <c r="E118" s="1"/>
  <c r="G118" s="1"/>
  <c r="W117"/>
  <c r="W96"/>
  <c r="AE88"/>
  <c r="W91"/>
  <c r="G172"/>
  <c r="E182"/>
  <c r="H172"/>
  <c r="E181"/>
  <c r="AE169"/>
  <c r="W179"/>
  <c r="W163"/>
  <c r="AE153"/>
  <c r="AE122"/>
  <c r="W120"/>
  <c r="W131"/>
  <c r="W129" s="1"/>
  <c r="F129"/>
  <c r="F111"/>
  <c r="F91"/>
  <c r="AF90"/>
  <c r="O129"/>
  <c r="O111"/>
  <c r="G9" l="1"/>
  <c r="H9"/>
  <c r="H155"/>
  <c r="W5"/>
  <c r="E112"/>
  <c r="G112" s="1"/>
  <c r="AE99"/>
  <c r="AE102"/>
  <c r="E110"/>
  <c r="G110" s="1"/>
  <c r="AE108"/>
  <c r="E125"/>
  <c r="AE123"/>
  <c r="E128"/>
  <c r="AE126"/>
  <c r="E148"/>
  <c r="G148" s="1"/>
  <c r="H145"/>
  <c r="E144"/>
  <c r="G144" s="1"/>
  <c r="AE147"/>
  <c r="H136"/>
  <c r="E135"/>
  <c r="G135" s="1"/>
  <c r="E139"/>
  <c r="G139" s="1"/>
  <c r="AE138"/>
  <c r="AE130"/>
  <c r="AE117"/>
  <c r="AE112"/>
  <c r="AE96"/>
  <c r="E88"/>
  <c r="G88" s="1"/>
  <c r="AE91"/>
  <c r="AE87"/>
  <c r="W90"/>
  <c r="G182"/>
  <c r="H182"/>
  <c r="AE179"/>
  <c r="H171"/>
  <c r="E169"/>
  <c r="G169" s="1"/>
  <c r="AE163"/>
  <c r="E153"/>
  <c r="G153" s="1"/>
  <c r="AE131"/>
  <c r="AE120"/>
  <c r="F90"/>
  <c r="E126" l="1"/>
  <c r="G128"/>
  <c r="E123"/>
  <c r="G125"/>
  <c r="AE5"/>
  <c r="E108"/>
  <c r="H110"/>
  <c r="E113"/>
  <c r="G113" s="1"/>
  <c r="E102"/>
  <c r="E99"/>
  <c r="G99" s="1"/>
  <c r="H144"/>
  <c r="E147"/>
  <c r="G147" s="1"/>
  <c r="H148"/>
  <c r="H135"/>
  <c r="H139"/>
  <c r="E138"/>
  <c r="G138" s="1"/>
  <c r="H118"/>
  <c r="E130"/>
  <c r="G130" s="1"/>
  <c r="E117"/>
  <c r="G117" s="1"/>
  <c r="H97"/>
  <c r="E96"/>
  <c r="G96" s="1"/>
  <c r="AE111"/>
  <c r="E91"/>
  <c r="G91" s="1"/>
  <c r="E87"/>
  <c r="H88"/>
  <c r="AE90"/>
  <c r="H169"/>
  <c r="E179"/>
  <c r="G181"/>
  <c r="H181"/>
  <c r="E163"/>
  <c r="G163" s="1"/>
  <c r="H153"/>
  <c r="H122"/>
  <c r="E131"/>
  <c r="G131" s="1"/>
  <c r="E120"/>
  <c r="G120" s="1"/>
  <c r="AE129"/>
  <c r="G126" l="1"/>
  <c r="H126"/>
  <c r="H123"/>
  <c r="G123"/>
  <c r="G108"/>
  <c r="H108"/>
  <c r="G102"/>
  <c r="H102"/>
  <c r="H87"/>
  <c r="G87"/>
  <c r="G7"/>
  <c r="H113"/>
  <c r="H99"/>
  <c r="H147"/>
  <c r="H138"/>
  <c r="H130"/>
  <c r="H117"/>
  <c r="H112"/>
  <c r="E111"/>
  <c r="G111" s="1"/>
  <c r="H96"/>
  <c r="E90"/>
  <c r="H91"/>
  <c r="H179"/>
  <c r="G179"/>
  <c r="H163"/>
  <c r="H131"/>
  <c r="E129"/>
  <c r="G129" s="1"/>
  <c r="H120"/>
  <c r="H90" l="1"/>
  <c r="G90"/>
  <c r="H7"/>
  <c r="H8"/>
  <c r="G8"/>
  <c r="H111"/>
  <c r="H129"/>
  <c r="H5" l="1"/>
  <c r="G5"/>
</calcChain>
</file>

<file path=xl/comments1.xml><?xml version="1.0" encoding="utf-8"?>
<comments xmlns="http://schemas.openxmlformats.org/spreadsheetml/2006/main">
  <authors>
    <author>TureyskayEE</author>
  </authors>
  <commentList>
    <comment ref="K11"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<sst xmlns="http://schemas.openxmlformats.org/spreadsheetml/2006/main" count="528" uniqueCount="252">
  <si>
    <t>№ п/п</t>
  </si>
  <si>
    <t>Наименование мероприятий программы</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</si>
  <si>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</si>
  <si>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</si>
  <si>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</si>
  <si>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</si>
  <si>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</si>
  <si>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</si>
  <si>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</si>
  <si>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</si>
  <si>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</si>
  <si>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</si>
  <si>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</si>
  <si>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</si>
  <si>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</si>
  <si>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</si>
  <si>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</si>
  <si>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всего:</t>
  </si>
  <si>
    <t>федеральный бюджет</t>
  </si>
  <si>
    <t>бюджет автономного округа</t>
  </si>
  <si>
    <t>внебюджетные источники</t>
  </si>
  <si>
    <t>ИТОГО по задаче 1:</t>
  </si>
  <si>
    <t>В том числе:</t>
  </si>
  <si>
    <t>прочие расходы</t>
  </si>
  <si>
    <t>Всего:</t>
  </si>
  <si>
    <t>Исполнитель</t>
  </si>
  <si>
    <t>программы Нижневартовского района</t>
  </si>
  <si>
    <t xml:space="preserve"> ГРАФИК </t>
  </si>
  <si>
    <t>наименование программы</t>
  </si>
  <si>
    <t>бюджет района</t>
  </si>
  <si>
    <t>бюджеты поселений района</t>
  </si>
  <si>
    <t>тел.</t>
  </si>
  <si>
    <t>Наименование показателей результатов</t>
  </si>
  <si>
    <t>1.</t>
  </si>
  <si>
    <t>2.</t>
  </si>
  <si>
    <t>3.</t>
  </si>
  <si>
    <t>Руководитель программы</t>
  </si>
  <si>
    <t>Ф.И.О. (подпись)</t>
  </si>
  <si>
    <t>отклонение, тыс. руб.</t>
  </si>
  <si>
    <t>Единица измерения</t>
  </si>
  <si>
    <t xml:space="preserve">Руководитель программы </t>
  </si>
  <si>
    <t>Примечание:</t>
  </si>
  <si>
    <t>СОГЛАСОВАНО:</t>
  </si>
  <si>
    <t>Базовый показатель на начало реализации программы (подпрограммы)</t>
  </si>
  <si>
    <t>_________________________(подпись)</t>
  </si>
  <si>
    <t>Показатели непосредственных результатов</t>
  </si>
  <si>
    <t xml:space="preserve">Показатели конечных результатов </t>
  </si>
  <si>
    <t>утвержденный план</t>
  </si>
  <si>
    <t>иные внебюджетные источники</t>
  </si>
  <si>
    <t>ВСЕГО по муниципальной программе:</t>
  </si>
  <si>
    <t>инвестиции в объекты государственной и муниципальной собственности</t>
  </si>
  <si>
    <t xml:space="preserve">Ответственный исполнитель </t>
  </si>
  <si>
    <t>в разрезе соисполнителей</t>
  </si>
  <si>
    <t>Соисполнитель 1 . . .</t>
  </si>
  <si>
    <t>и  т.д.</t>
  </si>
  <si>
    <t>Источник финанси-рования</t>
  </si>
  <si>
    <t>Результат реализации программы **</t>
  </si>
  <si>
    <t>январь-март</t>
  </si>
  <si>
    <t>январь-июнь</t>
  </si>
  <si>
    <t>январь-сентябрь</t>
  </si>
  <si>
    <t>Ответ ственный испол нитель</t>
  </si>
  <si>
    <t>Информация о размещении муниципальных заказов, заключении договоров, соглашений *</t>
  </si>
  <si>
    <t>Причины невыпол нения  мероприятий</t>
  </si>
  <si>
    <t xml:space="preserve">** указывается, что достигнуто в результате реализации мероприятия </t>
  </si>
  <si>
    <t>* ход размещения заказов (в том числе о сложившейся экономии и возврате ее в бюджет с указание реквизитов документов), указывается даты подачи заявки, размещения заказа, заключения контракта, договора, реквизиты контракта, протокола торгов, сроки завершения работ по контракту, договору (причины несоблюдения сроков)</t>
  </si>
  <si>
    <t>* Графа 6 - заполняется по результатам реализации  при наличии промежуточных значений показателя в течение года, при расчете только годового значения- заполняется за год</t>
  </si>
  <si>
    <t>по потребительскому рынку, местной промышленности, транспорту и связи</t>
  </si>
  <si>
    <t>С.А. Щелкунова_(Ф.И.О.)</t>
  </si>
  <si>
    <t>начальник отдела местной промышленности и сельского хозяйства</t>
  </si>
  <si>
    <t>Субсидирование части затрат на производство и реализацию продукции животноводства</t>
  </si>
  <si>
    <t>Субсидии на со-держание маточного поголовья животных (личные подсобные хозяйства)</t>
  </si>
  <si>
    <t>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t>
  </si>
  <si>
    <t>Компенсация части затрат на воспроизводство сельскохозяйственных животных в личных подсобных хозяйствах жителей района</t>
  </si>
  <si>
    <t>Субсидии на возмещение части затрат на развитие материально-технической базы (за исключением личных подсобных хозяйств)</t>
  </si>
  <si>
    <t>Субсидии на возмещение части затрат (расходов) на уплату за пользование электроэнергией</t>
  </si>
  <si>
    <t>Компенсация части затрат сельскохозяйственным организациям и крестьянским (фермерским) хозяйствам, индивидуальным предпринимателям – главам крестьянских (фермерских) хозяйств на разработку проектно-сметной документации на строительство животноводческих помещений и цехов по переработке сельскохозяйственной продукции</t>
  </si>
  <si>
    <t>Поддержка сельскохозяйственных организаций, предприятий и крестьянских (фермерских) хозяйств, индивидуальных предпринимателей, глав крестьянских (фермерских) хозяйств и сельскохозяйственных потребительских кооперативов – компенсация части затрат на строительство и приобретение дорог, электролиний, водоснабжение, теплоснабжение и энергоснабжение, газификацию, капитальное строительство, модернизацию производства, приобретение перерабатывающего оборудования, сельскохозяйственной техники</t>
  </si>
  <si>
    <t>Субсидирование вылова и реализации товарной пищевой рыбы (в том числе искусственно выращенной), товарной пищевой рыбопродукции</t>
  </si>
  <si>
    <t>Субсидирование части затрат на производство и реализацию продукции растениеводства в защищенном грунте;                                           в открытом грунте</t>
  </si>
  <si>
    <t>4.1.</t>
  </si>
  <si>
    <t>5.1.</t>
  </si>
  <si>
    <t xml:space="preserve">Субсидирование продукции дикоросов, заготовленной на территории автономного округа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субсидирование переработки продукции дикоросов, заготовленных в Ханты-Мансийском автономном округе – Югре;
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компенсация части затрат на организацию презентации продукции из дикоросов, участие в выставках-ярмарках, форумах
</t>
  </si>
  <si>
    <t>6.1.</t>
  </si>
  <si>
    <t>Развитие рыночной инфраструктуры обслуживания сельского населения, организация эффективных схем торгового и бытового обслуживания жителей удаленных населенных пунктов, расположенных в сельской местности</t>
  </si>
  <si>
    <t>Предоставление субсидий местным бюджетам на софинансирование возмещения нормативных затрат на содержание зверофермы</t>
  </si>
  <si>
    <t>С.А. Щелкунова</t>
  </si>
  <si>
    <t xml:space="preserve">Картофеля </t>
  </si>
  <si>
    <t xml:space="preserve">Овощей открытого грунта </t>
  </si>
  <si>
    <t>Скота и птицы на убой (в живом весе</t>
  </si>
  <si>
    <t xml:space="preserve">Молока </t>
  </si>
  <si>
    <t>4.</t>
  </si>
  <si>
    <t>5.2.</t>
  </si>
  <si>
    <t>6.</t>
  </si>
  <si>
    <t>7.</t>
  </si>
  <si>
    <t>Рост производства продукции растениеводства в крестьянских (фермерских) хозяйствах:</t>
  </si>
  <si>
    <t>тонн</t>
  </si>
  <si>
    <t>Рост производства продукции животноводства в крестьянских (фермерских) хозяйствах</t>
  </si>
  <si>
    <t>Рост количества крестьянских (фермерских) хозяйств</t>
  </si>
  <si>
    <t>ед.</t>
  </si>
  <si>
    <t xml:space="preserve">Рост добычи (вылова) рыбы          </t>
  </si>
  <si>
    <t>Рост объема заготовки дикоросов</t>
  </si>
  <si>
    <t xml:space="preserve">Рост объема переработки дикоросов     </t>
  </si>
  <si>
    <t>Рост производства продукции хлебопечения в удаленных труднодоступных сельских территориях</t>
  </si>
  <si>
    <t>Рост выхода делового молодняка клеточных пушных зверей на одну штатную самку</t>
  </si>
  <si>
    <t>голов</t>
  </si>
  <si>
    <t>картофель</t>
  </si>
  <si>
    <t>овощи</t>
  </si>
  <si>
    <t>мясо и мясопродукты (в пересчете на мясо)</t>
  </si>
  <si>
    <t xml:space="preserve">молоко и молокопродукты (в пересчете на молоко) </t>
  </si>
  <si>
    <t>Увеличение уровня обеспеченности собственной продукцией растениеводства населения района от норматива потребления продукции</t>
  </si>
  <si>
    <t xml:space="preserve">Увеличение уровня обеспеченности собственной продукцией населения района от норматива потребления продукции животноводства      </t>
  </si>
  <si>
    <t>Увеличение количества работников, трудозанятых в фермерских хозяйствах</t>
  </si>
  <si>
    <t>чел.</t>
  </si>
  <si>
    <t>Увеличение производства товарной пищевой рыбы и пищевой рыбной продукции</t>
  </si>
  <si>
    <t>Увеличение количества хозяйствующих субъектов в заготовке и переработке дикоросов</t>
  </si>
  <si>
    <t xml:space="preserve">Увеличение количества рабочих мест в заготовке и переработке дикоросов </t>
  </si>
  <si>
    <t>Увеличение товарооборота в удаленных труднодоступных сельских территориях</t>
  </si>
  <si>
    <t>тыс.руб.</t>
  </si>
  <si>
    <t>Создание предпосылок на улучшение социально-экономического положения сельского коренного населения, занятого в отрасли звероводства, увеличение числа звероводов</t>
  </si>
  <si>
    <t>Софинансирование заявки на грантовую поддержку местных инициатив граждан, проживающих в сельской местности</t>
  </si>
  <si>
    <t>Предоставление иных межбюджетных трансфертов, бюджетам поселений из бюджета района на софинансирование затрат на ремонт шедов</t>
  </si>
  <si>
    <t xml:space="preserve">Заместитель Главы администрации района </t>
  </si>
  <si>
    <t>Субсидии крестьянским (фермерским) хозяйствам на возмещение затрат за приобретение грубых кормов (сена)</t>
  </si>
  <si>
    <t>Организация мониторинга деятельности малого и среднего предпринимательства в Нижневартовском районе в целях определения приоритетных направлений развития и формирования  благоприятного мнения о малом и среднем предпринимательстве</t>
  </si>
  <si>
    <t>Пропаганда и популяризация предпринимательской деятельности, вовлечение в предпринимательскую деятельность население района, формирование благоприятного общественного мнения о предпринимательстве; изготовление маркетингового материала (буклетов по предпринимательству, самозанятости, о формах поддержки) и др; изготовление и размещение, публикация материалов в средствах массовой информации, сборниках, энциклопедиях, альманахах и т.п.); организация и проведение публичных мероприятий с участием субъектов предпринимательства (организация и проведение круглых столов, выставок, конференций, конкурсов  и других мероприятий, организация участия субъектов предпринимательства в выездных выставках, форумах, фестивалях, конкурсах  и других мероприях районного, окружного, регионального, федерального значения)</t>
  </si>
  <si>
    <t>Проведение образовательных мероприятий для субъектов предпринимательства</t>
  </si>
  <si>
    <t xml:space="preserve">Развития молодежного предпринимательства </t>
  </si>
  <si>
    <t>Финансовой поддержки Субъектов, осуществляющих производство, реализацию товаров и услуг в социально значимых видах деятельности, определенных муниципальными образованиями автономного округа, в части компенсации арендных платежей за нежилые помещения и по предоставленным консалтинговым услугам</t>
  </si>
  <si>
    <t xml:space="preserve">Финансовой поддержки Субъектов по приобретению оборудования (основных средств) и лицензионных программных продуктов </t>
  </si>
  <si>
    <t xml:space="preserve">Финансовой поддержки Субъектов по обязательной и добровольной сертификации пищевой продукции и продовольственного сырья </t>
  </si>
  <si>
    <t xml:space="preserve">Создания условий для развития Субъектов, осуществляющих деятельность в следующих направлениях: экология быстровозводимое домостроение, крестьянско-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 </t>
  </si>
  <si>
    <t xml:space="preserve">Предоставление грантовой поддержки социальному предпринимательству </t>
  </si>
  <si>
    <t xml:space="preserve">Предоставление грантовой поддержки на организацию Центра времяпрепровождения детей </t>
  </si>
  <si>
    <t>Возмещение затрат социальному предпринимательству и семейному бизнесу</t>
  </si>
  <si>
    <t xml:space="preserve">Грантовая поддержка начинающих предпринимателей </t>
  </si>
  <si>
    <t>Субсидирование процентной ставки по привлеченным кредитам в российских кредитных организациях субъектам малого и среднего предпринимательства</t>
  </si>
  <si>
    <t>Субсидия на возмещение коммунальных услуг субъектам малого предпринимательства, оказывающим услуги в сфере бытового обслуживания населения, производства хлеба и хлебобулочных изделий</t>
  </si>
  <si>
    <t>Субсидия на возмещение части затрат за пользование электроэнергией субъектам малого предпринимательства в социально значимых видах деятельности</t>
  </si>
  <si>
    <t xml:space="preserve">Финансовая поддержка субъектов малого предпринимательства на организацию мероприятий по сдерживанию цен на социально значимые товары  </t>
  </si>
  <si>
    <t>Финансовая поддержка организаций</t>
  </si>
  <si>
    <t>Субсидии на участие субъектов малого и среднего предпринимательства в региональных,  Федеральных, международных форумах, конкурсах</t>
  </si>
  <si>
    <t>Субсидия на возмещение части затрат на изготовление и прокат рекламного ролика, изготовление и размещение уличной рекламы</t>
  </si>
  <si>
    <t xml:space="preserve"> реализации в  2015 году муниципальной </t>
  </si>
  <si>
    <t>49-47-70</t>
  </si>
  <si>
    <t>финансовые затраты  в 2015 году (тыс.рублей)</t>
  </si>
  <si>
    <t xml:space="preserve">Подпрограмма I. «Развитие малого и среднего предпринимательства» </t>
  </si>
  <si>
    <t xml:space="preserve">Подпрограмма II. "Развитие агропромышленного комплекса и рынков сельскохозяйственной  продукции, сырья и продовольствия" </t>
  </si>
  <si>
    <t>Информация о целевых показателях реализации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2015 - 2020 годах" в 2015 году.</t>
  </si>
  <si>
    <t>Увеличение количества субъектов предпринимательства</t>
  </si>
  <si>
    <t xml:space="preserve">единиц </t>
  </si>
  <si>
    <t>Увеличение среднесписочной численности работников (без внешних совместителей) малых (микро) и средних предприятий</t>
  </si>
  <si>
    <t>человек</t>
  </si>
  <si>
    <t>Увеличение оборота продукции малых (микро) и средних предприятий</t>
  </si>
  <si>
    <t>млн. руб.</t>
  </si>
  <si>
    <t>Увеличение количества малых и средних предприятий на 10 тыс. населения</t>
  </si>
  <si>
    <t>единиц</t>
  </si>
  <si>
    <t>Увеличение доли среднесписочной численности занятых на малых и средних предприятиях в общей численности работающих человек</t>
  </si>
  <si>
    <t>Прирост количества субъектов малого и среднего предприни-мательства (в % к предыдущему году)</t>
  </si>
  <si>
    <t>Количество вновь зарегистрированных субъектов малого и среднего предприни-мательства на 1 тыс. существующих субъектов малого и среднего предпринимательства</t>
  </si>
  <si>
    <t>5.</t>
  </si>
  <si>
    <t>Количество вновь зарегистрированных субъектов малого и среднего предпринимательства</t>
  </si>
  <si>
    <t>Прирост оборота продукции и услуг, производимых малыми предприятиями, в том числе микропредприятиями и индивидуальными предпринимателями, в процентах к предыдущему году, в сопоставимых ценах</t>
  </si>
  <si>
    <t>Оценка предпринимательским сообществом эффективности реализации муниципальной программы поддержки малого и среднего предпринимательства</t>
  </si>
  <si>
    <t>баллов</t>
  </si>
  <si>
    <t>8.</t>
  </si>
  <si>
    <t>Прирост инвестиций в основной капитал (без учета бюджетных средств), в про-центах к предыдущему периоду</t>
  </si>
  <si>
    <t>4.2.</t>
  </si>
  <si>
    <t>8.1.</t>
  </si>
  <si>
    <t>8.2.</t>
  </si>
  <si>
    <t>9.</t>
  </si>
  <si>
    <t>10.</t>
  </si>
  <si>
    <t>11.</t>
  </si>
  <si>
    <t>12.</t>
  </si>
  <si>
    <t>13.1.</t>
  </si>
  <si>
    <t>13.2.</t>
  </si>
  <si>
    <t>14.</t>
  </si>
  <si>
    <t>2014 год</t>
  </si>
  <si>
    <t xml:space="preserve">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t>
  </si>
  <si>
    <r>
      <t>_</t>
    </r>
    <r>
      <rPr>
        <u/>
        <sz val="10"/>
        <color indexed="8"/>
        <rFont val="Times New Roman"/>
        <family val="1"/>
        <charset val="204"/>
      </rPr>
      <t>Х.Ж. Абдуллин</t>
    </r>
    <r>
      <rPr>
        <sz val="10"/>
        <color indexed="8"/>
        <rFont val="Times New Roman"/>
        <family val="1"/>
        <charset val="204"/>
      </rPr>
      <t>__(Ф.И.О.)</t>
    </r>
  </si>
  <si>
    <t xml:space="preserve">Цель 1.1 "Создание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</si>
  <si>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 xml:space="preserve">Задача 1.2. совершенствование нормативной правовой базы для эффективной поддержки и развития предпринимательства </t>
  </si>
  <si>
    <t>1.2.3.</t>
  </si>
  <si>
    <t>ОМП и СХ</t>
  </si>
  <si>
    <t>1.2.6.</t>
  </si>
  <si>
    <t>1.2.7.</t>
  </si>
  <si>
    <t>ИТОГО по задаче 1.2.</t>
  </si>
  <si>
    <t>Задача 1.3. Формирование механизма финансово-кредитной и имущественной поддержки представителей малого и среднего предпринимательства</t>
  </si>
  <si>
    <t>1.3.3.</t>
  </si>
  <si>
    <t>1.3.4.</t>
  </si>
  <si>
    <t>1.3.5.</t>
  </si>
  <si>
    <t>1.3.6.</t>
  </si>
  <si>
    <t>1.3.7.</t>
  </si>
  <si>
    <t>1.3.8.</t>
  </si>
  <si>
    <t xml:space="preserve">Компенсации расходов субъектам на строительство объектов недвижимого имущества в труднодоступных и отдаленных местностях для целей реализации товаров (услуг) населению, за исключением товаров подакцизной группы, компенсация муниципальному району затрат на строительство объектов имущества в целях дальнейшей передачи объектов субъектам для ведения предпринимательской деятельности 
</t>
  </si>
  <si>
    <t>1.3.9.1.</t>
  </si>
  <si>
    <t>1.3.9.</t>
  </si>
  <si>
    <t xml:space="preserve">Финансовая поддержка социального предпринимательства, в том числе: </t>
  </si>
  <si>
    <t>1.3.9.2.</t>
  </si>
  <si>
    <t>1.3.9.3.</t>
  </si>
  <si>
    <t>1.3.10.</t>
  </si>
  <si>
    <t>1.3.11.</t>
  </si>
  <si>
    <t>1.3.12.</t>
  </si>
  <si>
    <t>1.3.13.</t>
  </si>
  <si>
    <t>1.3.14.</t>
  </si>
  <si>
    <t>1.3.15.</t>
  </si>
  <si>
    <t>1.3.16.</t>
  </si>
  <si>
    <t>1.3.17.</t>
  </si>
  <si>
    <t>2.1.1.</t>
  </si>
  <si>
    <t>ИТОГО по задаче 2.1.1.</t>
  </si>
  <si>
    <t>2.2.1.</t>
  </si>
  <si>
    <t>2.2.2.</t>
  </si>
  <si>
    <t>2.2.3.</t>
  </si>
  <si>
    <t>2.2.4.</t>
  </si>
  <si>
    <t>2.2.5.</t>
  </si>
  <si>
    <t>ИТОГО по задаче 2.2.1.</t>
  </si>
  <si>
    <t>2.3.1.</t>
  </si>
  <si>
    <t>2.3.2.</t>
  </si>
  <si>
    <t>2.3.3.</t>
  </si>
  <si>
    <t>2.3.4.</t>
  </si>
  <si>
    <t>2.4.1.</t>
  </si>
  <si>
    <t>2.5.1.</t>
  </si>
  <si>
    <t>ИТОГО по задаче 2.5.1.</t>
  </si>
  <si>
    <t>ИТОГО по задаче 2.6.1.</t>
  </si>
  <si>
    <t xml:space="preserve">Задача 2.6.2. Формирование и развитие в сельской местности институтов гражданского общества, способствующих созданию условий для устойчивого развития сельских территорий </t>
  </si>
  <si>
    <t>2.6.2.1.</t>
  </si>
  <si>
    <t>2.7.1.</t>
  </si>
  <si>
    <t>2.7.2.</t>
  </si>
  <si>
    <t>ИТОГО по задаче 2.7.1.</t>
  </si>
  <si>
    <t>Сведения об объемах финансирования мероприятий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2014 - 2020 годах" в 2015 году за МАЙ</t>
  </si>
  <si>
    <t>Специалист  Департамента финансов___________________ Т.А. Воронкова</t>
  </si>
  <si>
    <r>
      <t xml:space="preserve">Цель 2.5  </t>
    </r>
    <r>
      <rPr>
        <b/>
        <u/>
        <sz val="20"/>
        <rFont val="Times New Roman"/>
        <family val="1"/>
        <charset val="204"/>
      </rPr>
      <t>Повышение конкурентоспособности заготовки и переработки дикоросов на территории Нижневартовского района</t>
    </r>
  </si>
  <si>
    <r>
      <t xml:space="preserve">Задача 2.5.1.  </t>
    </r>
    <r>
      <rPr>
        <b/>
        <u/>
        <sz val="20"/>
        <rFont val="Times New Roman"/>
        <family val="1"/>
        <charset val="204"/>
      </rPr>
      <t xml:space="preserve">Создание благоприятных организационных, правовых и экономических условий для заготовки и переработки дикоросов в районе
</t>
    </r>
  </si>
  <si>
    <r>
      <t xml:space="preserve">Цель 2.6. </t>
    </r>
    <r>
      <rPr>
        <b/>
        <u/>
        <sz val="20"/>
        <rFont val="Times New Roman"/>
        <family val="1"/>
        <charset val="204"/>
      </rPr>
      <t>Создание комфортных условий жизнедеятельности в сельской местности</t>
    </r>
  </si>
  <si>
    <r>
      <t xml:space="preserve">Задача 2.6.1.  </t>
    </r>
    <r>
      <rPr>
        <b/>
        <u/>
        <sz val="20"/>
        <rFont val="Times New Roman"/>
        <family val="1"/>
        <charset val="204"/>
      </rPr>
      <t xml:space="preserve">Реализация мероприятий по развитию торгового и бытового обслуживания в сельской местности
</t>
    </r>
  </si>
  <si>
    <r>
      <t xml:space="preserve">Цель 2.7. </t>
    </r>
    <r>
      <rPr>
        <b/>
        <u/>
        <sz val="20"/>
        <rFont val="Times New Roman"/>
        <family val="1"/>
        <charset val="204"/>
      </rPr>
      <t>Поддержка подотраслей агропромышленного комплекса</t>
    </r>
  </si>
  <si>
    <r>
      <t xml:space="preserve">Задача 2.7.1.  </t>
    </r>
    <r>
      <rPr>
        <b/>
        <u/>
        <sz val="20"/>
        <rFont val="Times New Roman"/>
        <family val="1"/>
        <charset val="204"/>
      </rPr>
      <t xml:space="preserve">Развитие социально значимых отраслей агропромышленного комплекса Нижневартовского района
</t>
    </r>
  </si>
  <si>
    <r>
      <t xml:space="preserve">Цель 2.1 : </t>
    </r>
    <r>
      <rPr>
        <b/>
        <u/>
        <sz val="20"/>
        <rFont val="Times New Roman"/>
        <family val="1"/>
        <charset val="204"/>
      </rPr>
      <t>Повышение конкурентоспособности районной продукции растениеводства на внутреннем рынке</t>
    </r>
  </si>
  <si>
    <r>
      <t xml:space="preserve">Задача 2.1.1.  </t>
    </r>
    <r>
      <rPr>
        <b/>
        <u/>
        <sz val="20"/>
        <rFont val="Times New Roman"/>
        <family val="1"/>
        <charset val="204"/>
      </rPr>
      <t>Увеличение объемов производства и переработки основных видов продукции растениеводства</t>
    </r>
  </si>
  <si>
    <r>
      <t xml:space="preserve">Цель 2.2 : </t>
    </r>
    <r>
      <rPr>
        <b/>
        <u/>
        <sz val="20"/>
        <rFont val="Times New Roman"/>
        <family val="1"/>
        <charset val="204"/>
      </rPr>
      <t xml:space="preserve">Комплексное развитие и повышение эффективности производства животноводческой продукции и продуктов ее переработки
ее переработки
Комплексное развитие и повышение эффективности производства животноводческой продукции и продуктов 
ее переработки
</t>
    </r>
  </si>
  <si>
    <r>
      <t xml:space="preserve">Задача 2.2.1.  </t>
    </r>
    <r>
      <rPr>
        <b/>
        <u/>
        <sz val="20"/>
        <rFont val="Times New Roman"/>
        <family val="1"/>
        <charset val="204"/>
      </rPr>
      <t>Увеличение объемов производства продукции мясного и молочного производства</t>
    </r>
  </si>
  <si>
    <r>
      <t xml:space="preserve">Цель 2.3  </t>
    </r>
    <r>
      <rPr>
        <b/>
        <u/>
        <sz val="20"/>
        <rFont val="Times New Roman"/>
        <family val="1"/>
        <charset val="204"/>
      </rPr>
      <t xml:space="preserve">Поддержка и дальнейшее развитие сельскохозяйственной деятельности малых форм хозяйствования
ее переработки
Комплексное развитие и повышение эффективности производства животноводческой продукции и продуктов 
ее переработки
</t>
    </r>
  </si>
  <si>
    <r>
      <t xml:space="preserve">Задача 2.3.1.  </t>
    </r>
    <r>
      <rPr>
        <b/>
        <u/>
        <sz val="20"/>
        <rFont val="Times New Roman"/>
        <family val="1"/>
        <charset val="204"/>
      </rPr>
      <t xml:space="preserve">Создание условий для увеличения количества субъектов малого предпринимательства, занимающихся сельскохозяйственным производством
</t>
    </r>
  </si>
  <si>
    <r>
      <t xml:space="preserve">Цель 2.4  </t>
    </r>
    <r>
      <rPr>
        <b/>
        <u/>
        <sz val="20"/>
        <rFont val="Times New Roman"/>
        <family val="1"/>
        <charset val="204"/>
      </rPr>
      <t>Обеспечение устойчивого развития рыбохозяйственного комплекса в Нижневартовском районе</t>
    </r>
  </si>
  <si>
    <r>
      <t xml:space="preserve">Задача 2.4.1.  </t>
    </r>
    <r>
      <rPr>
        <b/>
        <u/>
        <sz val="20"/>
        <rFont val="Times New Roman"/>
        <family val="1"/>
        <charset val="204"/>
      </rPr>
      <t>Обеспечение режима стабильной рентабельной работы организаций рыбохозяйственного комплекса</t>
    </r>
  </si>
  <si>
    <t>ИТОГО по задаче 2.6.2.</t>
  </si>
  <si>
    <t>ИТОГО по задаче 1.3:</t>
  </si>
  <si>
    <t>Значение показателя в 2015 году</t>
  </si>
  <si>
    <t>Примечание (факторы, обусловившие неисполнение/ перевыполнение показателей)</t>
  </si>
  <si>
    <t>Активизация участия сельского населения в решении вопросов местного значения, численность сельского населения, подтвердившего участие в реализации проекта.</t>
  </si>
  <si>
    <t>_</t>
  </si>
  <si>
    <t>Благоустройство сельских поселений, создание и обустройство зон отдыха, спортивных и детских игровых площадок</t>
  </si>
  <si>
    <t>Т.А. Колесова</t>
  </si>
</sst>
</file>

<file path=xl/styles.xml><?xml version="1.0" encoding="utf-8"?>
<styleSheet xmlns="http://schemas.openxmlformats.org/spreadsheetml/2006/main">
  <numFmts count="10">
    <numFmt numFmtId="43" formatCode="_-* #,##0.00_р_._-;\-* #,##0.00_р_._-;_-* &quot;-&quot;??_р_._-;_-@_-"/>
    <numFmt numFmtId="164" formatCode="0.0"/>
    <numFmt numFmtId="165" formatCode="#,##0.0"/>
    <numFmt numFmtId="166" formatCode="#,##0.0_ ;\-#,##0.0\ "/>
    <numFmt numFmtId="167" formatCode="#,##0_ ;\-#,##0\ "/>
    <numFmt numFmtId="168" formatCode="#,##0.00_ ;\-#,##0.00\ "/>
    <numFmt numFmtId="169" formatCode="#,##0.000"/>
    <numFmt numFmtId="170" formatCode="#,##0.000_ ;\-#,##0.000\ "/>
    <numFmt numFmtId="171" formatCode="0.000"/>
    <numFmt numFmtId="172" formatCode="#,##0.00_р_."/>
  </numFmts>
  <fonts count="31">
    <font>
      <sz val="11"/>
      <color theme="1"/>
      <name val="Calibri"/>
      <family val="2"/>
      <charset val="204"/>
      <scheme val="minor"/>
    </font>
    <font>
      <sz val="11"/>
      <color theme="1"/>
      <name val="Calibri"/>
      <family val="2"/>
      <charset val="204"/>
      <scheme val="minor"/>
    </font>
    <font>
      <sz val="10"/>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b/>
      <sz val="10"/>
      <color indexed="8"/>
      <name val="Times New Roman"/>
      <family val="1"/>
      <charset val="204"/>
    </font>
    <font>
      <sz val="18"/>
      <name val="Times New Roman"/>
      <family val="1"/>
      <charset val="204"/>
    </font>
    <font>
      <sz val="11"/>
      <color rgb="FFFF0000"/>
      <name val="Calibri"/>
      <family val="2"/>
      <charset val="204"/>
      <scheme val="minor"/>
    </font>
    <font>
      <b/>
      <sz val="14"/>
      <color indexed="81"/>
      <name val="Times New Roman"/>
      <family val="1"/>
      <charset val="204"/>
    </font>
    <font>
      <sz val="18"/>
      <color rgb="FFFF0000"/>
      <name val="Times New Roman"/>
      <family val="1"/>
      <charset val="204"/>
    </font>
    <font>
      <sz val="10"/>
      <color rgb="FFFF0000"/>
      <name val="Times New Roman"/>
      <family val="1"/>
      <charset val="204"/>
    </font>
    <font>
      <u/>
      <sz val="10"/>
      <color indexed="8"/>
      <name val="Times New Roman"/>
      <family val="1"/>
      <charset val="204"/>
    </font>
    <font>
      <u/>
      <sz val="16"/>
      <color indexed="8"/>
      <name val="Times New Roman"/>
      <family val="1"/>
      <charset val="204"/>
    </font>
    <font>
      <sz val="12"/>
      <color theme="1"/>
      <name val="Times New Roman"/>
      <family val="1"/>
      <charset val="204"/>
    </font>
    <font>
      <sz val="12"/>
      <name val="Times New Roman"/>
      <family val="1"/>
      <charset val="204"/>
    </font>
    <font>
      <b/>
      <sz val="14"/>
      <color indexed="8"/>
      <name val="Times New Roman"/>
      <family val="1"/>
      <charset val="204"/>
    </font>
    <font>
      <b/>
      <sz val="8"/>
      <color indexed="8"/>
      <name val="Times New Roman"/>
      <family val="1"/>
      <charset val="204"/>
    </font>
    <font>
      <b/>
      <sz val="20"/>
      <name val="Times New Roman"/>
      <family val="1"/>
      <charset val="204"/>
    </font>
    <font>
      <sz val="20"/>
      <name val="Times New Roman"/>
      <family val="1"/>
      <charset val="204"/>
    </font>
    <font>
      <b/>
      <u/>
      <sz val="20"/>
      <name val="Times New Roman"/>
      <family val="1"/>
      <charset val="204"/>
    </font>
    <font>
      <b/>
      <sz val="20"/>
      <color theme="1"/>
      <name val="Calibri"/>
      <family val="2"/>
      <charset val="204"/>
      <scheme val="minor"/>
    </font>
    <font>
      <sz val="12"/>
      <color theme="1"/>
      <name val="Calibri"/>
      <family val="2"/>
      <charset val="204"/>
      <scheme val="minor"/>
    </font>
    <font>
      <sz val="20"/>
      <color theme="1"/>
      <name val="Calibri"/>
      <family val="2"/>
      <charset val="204"/>
      <scheme val="minor"/>
    </font>
    <font>
      <sz val="20"/>
      <color indexed="8"/>
      <name val="Times New Roman"/>
      <family val="1"/>
      <charset val="204"/>
    </font>
    <font>
      <sz val="20"/>
      <color rgb="FFFF0000"/>
      <name val="Times New Roman"/>
      <family val="1"/>
      <charset val="204"/>
    </font>
    <font>
      <b/>
      <sz val="22"/>
      <name val="Times New Roman"/>
      <family val="1"/>
      <charset val="204"/>
    </font>
    <font>
      <sz val="22"/>
      <name val="Times New Roman"/>
      <family val="1"/>
      <charset val="204"/>
    </font>
  </fonts>
  <fills count="10">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xf numFmtId="0" fontId="4" fillId="0" borderId="0" xfId="0" applyFont="1"/>
    <xf numFmtId="0" fontId="3" fillId="0" borderId="0" xfId="0" applyFont="1" applyAlignment="1">
      <alignment horizontal="right"/>
    </xf>
    <xf numFmtId="0" fontId="5" fillId="0" borderId="0" xfId="0" applyFont="1" applyAlignment="1">
      <alignment vertical="top" wrapText="1"/>
    </xf>
    <xf numFmtId="0" fontId="3" fillId="0" borderId="0" xfId="0" applyFont="1" applyAlignment="1">
      <alignment horizontal="justify"/>
    </xf>
    <xf numFmtId="0" fontId="3" fillId="0" borderId="0" xfId="0" applyFont="1" applyBorder="1" applyAlignment="1">
      <alignment horizontal="center" vertical="top" wrapText="1"/>
    </xf>
    <xf numFmtId="0" fontId="2" fillId="0" borderId="0" xfId="0" applyFont="1" applyFill="1" applyAlignment="1">
      <alignment horizontal="center" vertical="center"/>
    </xf>
    <xf numFmtId="0" fontId="2" fillId="0" borderId="0" xfId="0" applyFont="1" applyFill="1" applyAlignment="1">
      <alignment horizontal="center" vertical="center" textRotation="90"/>
    </xf>
    <xf numFmtId="0" fontId="0" fillId="0" borderId="0" xfId="0" applyAlignment="1">
      <alignment horizontal="center" vertical="center"/>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wrapText="1"/>
    </xf>
    <xf numFmtId="164" fontId="10" fillId="0" borderId="10" xfId="1" applyNumberFormat="1" applyFont="1" applyFill="1" applyBorder="1" applyAlignment="1">
      <alignment vertical="center"/>
    </xf>
    <xf numFmtId="164" fontId="10" fillId="0" borderId="10" xfId="1" applyNumberFormat="1" applyFont="1" applyFill="1" applyBorder="1" applyAlignment="1">
      <alignment horizontal="center" vertical="center" wrapText="1"/>
    </xf>
    <xf numFmtId="164" fontId="10" fillId="0" borderId="10" xfId="0" applyNumberFormat="1" applyFont="1" applyFill="1" applyBorder="1" applyAlignment="1">
      <alignment horizontal="left" vertical="center"/>
    </xf>
    <xf numFmtId="164" fontId="10" fillId="0" borderId="10" xfId="1" applyNumberFormat="1" applyFont="1" applyFill="1" applyBorder="1" applyAlignment="1">
      <alignment horizontal="left" vertical="center"/>
    </xf>
    <xf numFmtId="164" fontId="10" fillId="0" borderId="0" xfId="1" applyNumberFormat="1" applyFont="1" applyFill="1" applyBorder="1" applyAlignment="1">
      <alignment horizontal="center" vertical="center" wrapText="1"/>
    </xf>
    <xf numFmtId="164" fontId="10" fillId="0" borderId="0" xfId="1" applyNumberFormat="1" applyFont="1" applyFill="1" applyBorder="1" applyAlignment="1">
      <alignment vertical="center"/>
    </xf>
    <xf numFmtId="164" fontId="10" fillId="0" borderId="0" xfId="0" applyNumberFormat="1" applyFont="1" applyFill="1" applyBorder="1" applyAlignment="1">
      <alignment horizontal="left" vertical="center"/>
    </xf>
    <xf numFmtId="164" fontId="10" fillId="0" borderId="0" xfId="1" applyNumberFormat="1" applyFont="1" applyFill="1" applyBorder="1" applyAlignment="1">
      <alignment horizontal="left" vertical="center"/>
    </xf>
    <xf numFmtId="0" fontId="10" fillId="0" borderId="0" xfId="0" applyFont="1" applyFill="1" applyBorder="1" applyAlignment="1">
      <alignment horizontal="left" vertical="center"/>
    </xf>
    <xf numFmtId="0" fontId="10" fillId="0" borderId="15" xfId="0" applyFont="1" applyFill="1" applyBorder="1" applyAlignment="1">
      <alignment vertical="center"/>
    </xf>
    <xf numFmtId="0" fontId="3" fillId="0" borderId="0" xfId="0" applyFont="1" applyBorder="1" applyAlignment="1">
      <alignment horizontal="justify" vertical="top"/>
    </xf>
    <xf numFmtId="0" fontId="0" fillId="0" borderId="0" xfId="0" applyAlignment="1">
      <alignment vertical="top"/>
    </xf>
    <xf numFmtId="0" fontId="10"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14" fillId="0" borderId="0" xfId="0" applyFont="1" applyBorder="1" applyAlignment="1">
      <alignment horizontal="center" vertical="top" wrapText="1"/>
    </xf>
    <xf numFmtId="0" fontId="14" fillId="0" borderId="0" xfId="0" applyFont="1" applyBorder="1" applyAlignment="1">
      <alignment horizontal="justify" vertical="top" wrapText="1"/>
    </xf>
    <xf numFmtId="167" fontId="14" fillId="0" borderId="0" xfId="1" applyNumberFormat="1" applyFont="1" applyBorder="1" applyAlignment="1">
      <alignment horizontal="center" vertical="top" wrapText="1"/>
    </xf>
    <xf numFmtId="0" fontId="11" fillId="0" borderId="0" xfId="0" applyFont="1"/>
    <xf numFmtId="164" fontId="10" fillId="0" borderId="0" xfId="0" applyNumberFormat="1" applyFont="1" applyFill="1" applyBorder="1" applyAlignment="1">
      <alignment horizontal="left" vertical="center"/>
    </xf>
    <xf numFmtId="0" fontId="15" fillId="0" borderId="0" xfId="0" applyFont="1" applyAlignment="1">
      <alignment horizontal="right"/>
    </xf>
    <xf numFmtId="0" fontId="4" fillId="0" borderId="0" xfId="0" applyNumberFormat="1" applyFont="1"/>
    <xf numFmtId="0" fontId="21" fillId="3" borderId="1" xfId="0" applyFont="1" applyFill="1" applyBorder="1" applyAlignment="1">
      <alignment horizontal="left" vertical="center" wrapText="1"/>
    </xf>
    <xf numFmtId="172" fontId="21" fillId="3" borderId="1" xfId="1" applyNumberFormat="1" applyFont="1" applyFill="1" applyBorder="1" applyAlignment="1">
      <alignment horizontal="right" vertical="center" wrapText="1"/>
    </xf>
    <xf numFmtId="170" fontId="21" fillId="3" borderId="1" xfId="1" applyNumberFormat="1" applyFont="1" applyFill="1" applyBorder="1" applyAlignment="1">
      <alignment horizontal="right" vertical="center" wrapText="1"/>
    </xf>
    <xf numFmtId="166" fontId="21" fillId="3" borderId="1" xfId="1" applyNumberFormat="1" applyFont="1" applyFill="1" applyBorder="1" applyAlignment="1">
      <alignment horizontal="right" vertical="center" wrapText="1"/>
    </xf>
    <xf numFmtId="165" fontId="21" fillId="3" borderId="1" xfId="0" applyNumberFormat="1" applyFont="1" applyFill="1" applyBorder="1" applyAlignment="1">
      <alignment horizontal="right" vertical="center"/>
    </xf>
    <xf numFmtId="169" fontId="21" fillId="3" borderId="1" xfId="1" applyNumberFormat="1" applyFont="1" applyFill="1" applyBorder="1" applyAlignment="1">
      <alignment horizontal="right" vertical="center" wrapText="1"/>
    </xf>
    <xf numFmtId="165" fontId="21" fillId="3" borderId="7" xfId="0" applyNumberFormat="1" applyFont="1" applyFill="1" applyBorder="1" applyAlignment="1">
      <alignment horizontal="right" vertical="center"/>
    </xf>
    <xf numFmtId="165" fontId="21" fillId="3" borderId="1" xfId="1" applyNumberFormat="1" applyFont="1" applyFill="1" applyBorder="1" applyAlignment="1">
      <alignment horizontal="right" vertical="center" wrapText="1"/>
    </xf>
    <xf numFmtId="171" fontId="21" fillId="3" borderId="1" xfId="1" applyNumberFormat="1" applyFont="1" applyFill="1" applyBorder="1" applyAlignment="1">
      <alignment horizontal="right" vertical="center" wrapText="1"/>
    </xf>
    <xf numFmtId="168" fontId="21" fillId="3" borderId="1" xfId="1" applyNumberFormat="1" applyFont="1" applyFill="1" applyBorder="1" applyAlignment="1">
      <alignment horizontal="right" vertical="center" wrapText="1"/>
    </xf>
    <xf numFmtId="168" fontId="21" fillId="3" borderId="1" xfId="0" applyNumberFormat="1" applyFont="1" applyFill="1" applyBorder="1" applyAlignment="1">
      <alignment horizontal="right" vertical="center"/>
    </xf>
    <xf numFmtId="170" fontId="21" fillId="3" borderId="1" xfId="0" applyNumberFormat="1" applyFont="1" applyFill="1" applyBorder="1" applyAlignment="1">
      <alignment horizontal="right" vertical="center"/>
    </xf>
    <xf numFmtId="166" fontId="21" fillId="7" borderId="1" xfId="1" applyNumberFormat="1" applyFont="1" applyFill="1" applyBorder="1" applyAlignment="1">
      <alignment horizontal="right" vertical="center" wrapText="1"/>
    </xf>
    <xf numFmtId="166" fontId="22" fillId="3" borderId="1" xfId="1" applyNumberFormat="1" applyFont="1" applyFill="1" applyBorder="1" applyAlignment="1">
      <alignment horizontal="right" vertical="center" wrapText="1"/>
    </xf>
    <xf numFmtId="164" fontId="21" fillId="0" borderId="10" xfId="1" applyNumberFormat="1" applyFont="1" applyFill="1" applyBorder="1" applyAlignment="1">
      <alignment vertical="center"/>
    </xf>
    <xf numFmtId="164" fontId="21" fillId="0" borderId="14" xfId="0" applyNumberFormat="1" applyFont="1" applyFill="1" applyBorder="1" applyAlignment="1">
      <alignment horizontal="left" vertical="center"/>
    </xf>
    <xf numFmtId="164" fontId="21" fillId="0" borderId="15" xfId="0" applyNumberFormat="1" applyFont="1" applyFill="1" applyBorder="1" applyAlignment="1">
      <alignment horizontal="left" vertical="center"/>
    </xf>
    <xf numFmtId="164" fontId="21" fillId="0" borderId="15" xfId="0" applyNumberFormat="1" applyFont="1" applyFill="1" applyBorder="1" applyAlignment="1">
      <alignment horizontal="center" vertical="center"/>
    </xf>
    <xf numFmtId="164" fontId="21" fillId="0" borderId="3" xfId="0" applyNumberFormat="1" applyFont="1" applyFill="1" applyBorder="1" applyAlignment="1">
      <alignment vertical="center"/>
    </xf>
    <xf numFmtId="171" fontId="21" fillId="0" borderId="15" xfId="0" applyNumberFormat="1" applyFont="1" applyFill="1" applyBorder="1" applyAlignment="1">
      <alignment horizontal="center" vertical="center"/>
    </xf>
    <xf numFmtId="0" fontId="20" fillId="0" borderId="6" xfId="0" applyFont="1" applyBorder="1" applyAlignment="1">
      <alignment horizontal="center" vertical="top" wrapText="1"/>
    </xf>
    <xf numFmtId="0" fontId="9" fillId="0" borderId="2" xfId="0" applyFont="1" applyBorder="1" applyAlignment="1">
      <alignment horizontal="center" vertical="top" wrapText="1"/>
    </xf>
    <xf numFmtId="0" fontId="3" fillId="0" borderId="0" xfId="0" applyFont="1" applyAlignment="1">
      <alignment horizontal="center" vertical="top"/>
    </xf>
    <xf numFmtId="0" fontId="7" fillId="0" borderId="0" xfId="0" applyFont="1" applyAlignment="1">
      <alignment horizontal="center" wrapText="1"/>
    </xf>
    <xf numFmtId="0" fontId="8" fillId="0" borderId="0" xfId="0" applyFont="1" applyAlignment="1">
      <alignment horizontal="center"/>
    </xf>
    <xf numFmtId="0" fontId="6" fillId="0" borderId="0" xfId="0" applyFont="1" applyAlignment="1">
      <alignment horizontal="center" vertical="top" wrapText="1"/>
    </xf>
    <xf numFmtId="0" fontId="0" fillId="0" borderId="0" xfId="0" applyAlignment="1"/>
    <xf numFmtId="0" fontId="7" fillId="0" borderId="0" xfId="0" applyFont="1" applyAlignment="1">
      <alignment horizontal="center"/>
    </xf>
    <xf numFmtId="0" fontId="16" fillId="0" borderId="0" xfId="0" applyFont="1" applyAlignment="1">
      <alignment horizontal="center" wrapText="1"/>
    </xf>
    <xf numFmtId="164" fontId="21" fillId="0" borderId="9" xfId="0" applyNumberFormat="1" applyFont="1" applyFill="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64" fontId="21" fillId="0" borderId="10" xfId="0" applyNumberFormat="1" applyFont="1" applyFill="1" applyBorder="1" applyAlignment="1">
      <alignment horizontal="left" vertical="center" wrapText="1"/>
    </xf>
    <xf numFmtId="164" fontId="21" fillId="0" borderId="12" xfId="0" applyNumberFormat="1" applyFont="1" applyFill="1" applyBorder="1" applyAlignment="1">
      <alignment horizontal="left" vertical="center" wrapText="1"/>
    </xf>
    <xf numFmtId="164" fontId="21" fillId="0" borderId="0" xfId="0" applyNumberFormat="1" applyFont="1" applyFill="1" applyBorder="1" applyAlignment="1">
      <alignment horizontal="left" vertical="center" wrapText="1"/>
    </xf>
    <xf numFmtId="164" fontId="21" fillId="0" borderId="14" xfId="0" applyNumberFormat="1" applyFont="1" applyFill="1" applyBorder="1" applyAlignment="1">
      <alignment horizontal="left" vertical="top" wrapText="1"/>
    </xf>
    <xf numFmtId="164" fontId="21" fillId="0" borderId="15" xfId="0" applyNumberFormat="1" applyFont="1" applyFill="1" applyBorder="1" applyAlignment="1">
      <alignment horizontal="left" vertical="top" wrapText="1"/>
    </xf>
    <xf numFmtId="0" fontId="14" fillId="0" borderId="0" xfId="0" applyFont="1" applyBorder="1" applyAlignment="1">
      <alignment horizontal="justify" vertical="top"/>
    </xf>
    <xf numFmtId="0" fontId="11" fillId="0" borderId="0" xfId="0" applyFont="1" applyAlignment="1">
      <alignment vertical="top"/>
    </xf>
    <xf numFmtId="164" fontId="21" fillId="9" borderId="12" xfId="0" applyNumberFormat="1" applyFont="1" applyFill="1" applyBorder="1" applyAlignment="1">
      <alignment horizontal="left" vertical="center" wrapText="1"/>
    </xf>
    <xf numFmtId="164" fontId="21" fillId="9" borderId="0" xfId="0" applyNumberFormat="1" applyFont="1" applyFill="1" applyBorder="1" applyAlignment="1">
      <alignment horizontal="left" vertical="center" wrapText="1"/>
    </xf>
    <xf numFmtId="164" fontId="22" fillId="3" borderId="1" xfId="0" applyNumberFormat="1" applyFont="1" applyFill="1" applyBorder="1" applyAlignment="1">
      <alignment horizontal="left" vertical="center" wrapText="1"/>
    </xf>
    <xf numFmtId="164" fontId="21" fillId="3" borderId="1" xfId="0" applyNumberFormat="1" applyFont="1" applyFill="1" applyBorder="1" applyAlignment="1">
      <alignment horizontal="left" vertical="center" wrapText="1"/>
    </xf>
    <xf numFmtId="0" fontId="19" fillId="0" borderId="0" xfId="0" applyFont="1" applyAlignment="1">
      <alignment horizontal="center" vertical="top"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19" fillId="0" borderId="2"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left" vertical="top" wrapText="1"/>
    </xf>
    <xf numFmtId="0" fontId="8" fillId="0" borderId="1" xfId="0" applyFont="1" applyBorder="1" applyAlignment="1">
      <alignment horizontal="center" vertical="top" wrapText="1"/>
    </xf>
    <xf numFmtId="0" fontId="8" fillId="0" borderId="1" xfId="1" applyNumberFormat="1" applyFont="1" applyBorder="1" applyAlignment="1">
      <alignment horizontal="center" vertical="top" wrapText="1"/>
    </xf>
    <xf numFmtId="0" fontId="8" fillId="0" borderId="1" xfId="0" applyFont="1" applyBorder="1" applyAlignment="1">
      <alignment horizontal="left" vertical="top" wrapText="1"/>
    </xf>
    <xf numFmtId="0" fontId="17" fillId="0" borderId="1" xfId="0" applyFont="1" applyBorder="1" applyAlignment="1">
      <alignment vertical="top" wrapText="1"/>
    </xf>
    <xf numFmtId="0" fontId="8" fillId="0" borderId="1" xfId="0" applyFont="1" applyBorder="1" applyAlignment="1">
      <alignment horizontal="justify" vertical="top" wrapText="1"/>
    </xf>
    <xf numFmtId="167" fontId="8" fillId="0" borderId="2" xfId="1" applyNumberFormat="1" applyFont="1" applyBorder="1" applyAlignment="1">
      <alignment horizontal="center" vertical="top" wrapText="1"/>
    </xf>
    <xf numFmtId="167" fontId="8" fillId="0" borderId="1" xfId="1" applyNumberFormat="1" applyFont="1" applyBorder="1" applyAlignment="1">
      <alignment horizontal="center" vertical="top" wrapText="1"/>
    </xf>
    <xf numFmtId="0" fontId="17" fillId="0" borderId="1" xfId="0" applyFont="1" applyBorder="1" applyAlignment="1">
      <alignment horizontal="center" vertical="top" wrapText="1"/>
    </xf>
    <xf numFmtId="0" fontId="17" fillId="0" borderId="1" xfId="0" applyFont="1" applyBorder="1" applyAlignment="1">
      <alignment horizontal="justify" vertical="top" wrapText="1"/>
    </xf>
    <xf numFmtId="0" fontId="8" fillId="0" borderId="3" xfId="0" applyFont="1" applyBorder="1" applyAlignment="1">
      <alignment horizontal="justify" vertical="top" wrapText="1"/>
    </xf>
    <xf numFmtId="167" fontId="8" fillId="0" borderId="5" xfId="1" applyNumberFormat="1"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0" fontId="8" fillId="0" borderId="6" xfId="0" applyFont="1" applyBorder="1" applyAlignment="1">
      <alignment horizontal="center" vertical="top" wrapText="1"/>
    </xf>
    <xf numFmtId="0" fontId="8" fillId="0" borderId="13" xfId="0" applyFont="1" applyBorder="1" applyAlignment="1">
      <alignment horizontal="center" vertical="top" wrapText="1"/>
    </xf>
    <xf numFmtId="0" fontId="8" fillId="0" borderId="6" xfId="0" applyFont="1" applyBorder="1" applyAlignment="1">
      <alignment horizontal="center" vertical="center" wrapText="1"/>
    </xf>
    <xf numFmtId="0" fontId="8" fillId="0" borderId="3" xfId="0" applyFont="1" applyBorder="1" applyAlignment="1">
      <alignment horizontal="center" vertical="top" wrapText="1"/>
    </xf>
    <xf numFmtId="1" fontId="17" fillId="0" borderId="1" xfId="0" applyNumberFormat="1" applyFont="1" applyBorder="1" applyAlignment="1">
      <alignment horizontal="center" vertical="top" wrapText="1"/>
    </xf>
    <xf numFmtId="0" fontId="18" fillId="0" borderId="0" xfId="0" applyFont="1" applyFill="1" applyAlignment="1">
      <alignment vertical="center"/>
    </xf>
    <xf numFmtId="0" fontId="18"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2" fillId="0" borderId="15" xfId="0" applyFont="1" applyFill="1" applyBorder="1" applyAlignment="1">
      <alignment vertical="center"/>
    </xf>
    <xf numFmtId="164" fontId="22" fillId="0" borderId="1" xfId="0" applyNumberFormat="1" applyFont="1" applyFill="1" applyBorder="1" applyAlignment="1">
      <alignment horizontal="center" vertical="center" wrapText="1"/>
    </xf>
    <xf numFmtId="164" fontId="22" fillId="0" borderId="2" xfId="0" applyNumberFormat="1" applyFont="1" applyFill="1" applyBorder="1" applyAlignment="1">
      <alignment horizontal="center" vertical="center" wrapText="1"/>
    </xf>
    <xf numFmtId="164" fontId="22" fillId="0" borderId="4" xfId="0" applyNumberFormat="1" applyFont="1" applyFill="1" applyBorder="1" applyAlignment="1">
      <alignment horizontal="center" vertical="center" wrapText="1"/>
    </xf>
    <xf numFmtId="0" fontId="22" fillId="0" borderId="4" xfId="0" applyFont="1" applyFill="1" applyBorder="1" applyAlignment="1">
      <alignment vertical="center"/>
    </xf>
    <xf numFmtId="0" fontId="22" fillId="0" borderId="8" xfId="0" applyFont="1" applyFill="1" applyBorder="1" applyAlignment="1">
      <alignment vertical="center"/>
    </xf>
    <xf numFmtId="164" fontId="22" fillId="0" borderId="6" xfId="0" applyNumberFormat="1" applyFont="1" applyFill="1" applyBorder="1" applyAlignment="1">
      <alignment horizontal="center" vertical="center" wrapText="1"/>
    </xf>
    <xf numFmtId="164" fontId="22" fillId="0" borderId="3" xfId="0" applyNumberFormat="1" applyFont="1" applyFill="1" applyBorder="1" applyAlignment="1">
      <alignment horizontal="center" vertical="center" wrapText="1"/>
    </xf>
    <xf numFmtId="164" fontId="22" fillId="0" borderId="4" xfId="0" applyNumberFormat="1" applyFont="1" applyFill="1" applyBorder="1" applyAlignment="1">
      <alignment horizontal="center" vertical="center" wrapText="1"/>
    </xf>
    <xf numFmtId="164" fontId="22" fillId="0" borderId="5" xfId="0" applyNumberFormat="1" applyFont="1" applyFill="1" applyBorder="1" applyAlignment="1">
      <alignment horizontal="center" vertical="center" wrapText="1"/>
    </xf>
    <xf numFmtId="164" fontId="22" fillId="2" borderId="3" xfId="0" applyNumberFormat="1" applyFont="1" applyFill="1" applyBorder="1" applyAlignment="1">
      <alignment horizontal="center" vertical="center" wrapText="1"/>
    </xf>
    <xf numFmtId="164" fontId="22" fillId="2" borderId="4" xfId="0" applyNumberFormat="1" applyFont="1" applyFill="1" applyBorder="1" applyAlignment="1">
      <alignment horizontal="center" vertical="center" wrapText="1"/>
    </xf>
    <xf numFmtId="0" fontId="26" fillId="0" borderId="4" xfId="0" applyFont="1" applyBorder="1" applyAlignment="1">
      <alignment horizontal="center" vertical="center" wrapText="1"/>
    </xf>
    <xf numFmtId="0" fontId="22"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164" fontId="22" fillId="0" borderId="7" xfId="0" applyNumberFormat="1" applyFont="1" applyFill="1" applyBorder="1" applyAlignment="1">
      <alignment horizontal="center" vertical="center" wrapText="1"/>
    </xf>
    <xf numFmtId="164" fontId="22" fillId="0" borderId="1" xfId="0" applyNumberFormat="1" applyFont="1" applyFill="1" applyBorder="1" applyAlignment="1" applyProtection="1">
      <alignment horizontal="center" vertical="center" textRotation="90" wrapText="1"/>
      <protection locked="0"/>
    </xf>
    <xf numFmtId="164" fontId="22" fillId="0" borderId="8" xfId="0" applyNumberFormat="1" applyFont="1" applyFill="1" applyBorder="1" applyAlignment="1" applyProtection="1">
      <alignment horizontal="center" vertical="center" textRotation="90" wrapText="1"/>
      <protection hidden="1"/>
    </xf>
    <xf numFmtId="164" fontId="22" fillId="0" borderId="1" xfId="0" applyNumberFormat="1" applyFont="1" applyFill="1" applyBorder="1" applyAlignment="1">
      <alignment horizontal="center" vertical="center" textRotation="90" wrapText="1"/>
    </xf>
    <xf numFmtId="164" fontId="22" fillId="2" borderId="1" xfId="0" applyNumberFormat="1" applyFont="1" applyFill="1" applyBorder="1" applyAlignment="1">
      <alignment horizontal="center" vertical="center" textRotation="90" wrapText="1"/>
    </xf>
    <xf numFmtId="164" fontId="22" fillId="0" borderId="2" xfId="0" applyNumberFormat="1" applyFont="1" applyFill="1" applyBorder="1" applyAlignment="1">
      <alignment horizontal="center" vertical="center" textRotation="90" wrapText="1"/>
    </xf>
    <xf numFmtId="0" fontId="22"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2" fillId="5" borderId="9" xfId="0" applyNumberFormat="1"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11" xfId="0" applyFont="1" applyFill="1" applyBorder="1" applyAlignment="1">
      <alignment horizontal="left" vertical="center" wrapText="1"/>
    </xf>
    <xf numFmtId="0" fontId="22" fillId="0" borderId="1" xfId="0" applyFont="1" applyFill="1" applyBorder="1" applyAlignment="1">
      <alignment vertical="center"/>
    </xf>
    <xf numFmtId="0" fontId="22" fillId="5" borderId="12"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22" fillId="5" borderId="13" xfId="0" applyFont="1" applyFill="1" applyBorder="1" applyAlignment="1">
      <alignment horizontal="left" vertical="center" wrapText="1"/>
    </xf>
    <xf numFmtId="0" fontId="22" fillId="3" borderId="1" xfId="0" applyFont="1" applyFill="1" applyBorder="1" applyAlignment="1">
      <alignment horizontal="left" vertical="center" wrapText="1"/>
    </xf>
    <xf numFmtId="170" fontId="22" fillId="2" borderId="1" xfId="1" applyNumberFormat="1" applyFont="1" applyFill="1" applyBorder="1" applyAlignment="1">
      <alignment horizontal="right" vertical="center" wrapText="1"/>
    </xf>
    <xf numFmtId="166" fontId="22" fillId="2" borderId="1" xfId="1" applyNumberFormat="1" applyFont="1" applyFill="1" applyBorder="1" applyAlignment="1">
      <alignment horizontal="right" vertical="center" wrapText="1"/>
    </xf>
    <xf numFmtId="170" fontId="22" fillId="0" borderId="1" xfId="1" applyNumberFormat="1" applyFont="1" applyFill="1" applyBorder="1" applyAlignment="1">
      <alignment horizontal="right" vertical="center" wrapText="1"/>
    </xf>
    <xf numFmtId="170" fontId="22" fillId="2" borderId="1" xfId="1" applyNumberFormat="1" applyFont="1" applyFill="1" applyBorder="1" applyAlignment="1" applyProtection="1">
      <alignment horizontal="right" vertical="center"/>
      <protection hidden="1"/>
    </xf>
    <xf numFmtId="170" fontId="22" fillId="0" borderId="1" xfId="1" applyNumberFormat="1" applyFont="1" applyFill="1" applyBorder="1" applyAlignment="1" applyProtection="1">
      <alignment horizontal="right" vertical="center"/>
      <protection hidden="1"/>
    </xf>
    <xf numFmtId="168" fontId="22" fillId="2" borderId="1" xfId="1" applyNumberFormat="1" applyFont="1" applyFill="1" applyBorder="1" applyAlignment="1">
      <alignment horizontal="right" vertical="center" wrapText="1"/>
    </xf>
    <xf numFmtId="164" fontId="22" fillId="3" borderId="1" xfId="0" applyNumberFormat="1" applyFont="1" applyFill="1" applyBorder="1" applyAlignment="1" applyProtection="1">
      <alignment horizontal="left" vertical="center" wrapText="1"/>
      <protection hidden="1"/>
    </xf>
    <xf numFmtId="0" fontId="22" fillId="5" borderId="14"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22" fillId="5" borderId="8" xfId="0" applyFont="1" applyFill="1" applyBorder="1" applyAlignment="1">
      <alignment horizontal="left" vertical="center" wrapText="1"/>
    </xf>
    <xf numFmtId="0" fontId="22" fillId="3" borderId="1" xfId="0" applyFont="1" applyFill="1" applyBorder="1" applyAlignment="1" applyProtection="1">
      <alignment horizontal="left" vertical="center" wrapText="1"/>
      <protection locked="0"/>
    </xf>
    <xf numFmtId="165" fontId="22" fillId="0" borderId="1" xfId="1" applyNumberFormat="1" applyFont="1" applyFill="1" applyBorder="1" applyAlignment="1">
      <alignment horizontal="right" vertical="center" wrapText="1"/>
    </xf>
    <xf numFmtId="165" fontId="22" fillId="2" borderId="1" xfId="1" applyNumberFormat="1" applyFont="1" applyFill="1" applyBorder="1" applyAlignment="1">
      <alignment horizontal="right" vertical="center" wrapText="1"/>
    </xf>
    <xf numFmtId="164" fontId="22" fillId="0" borderId="1" xfId="1" applyNumberFormat="1" applyFont="1" applyFill="1" applyBorder="1" applyAlignment="1">
      <alignment horizontal="right" vertical="center" wrapText="1"/>
    </xf>
    <xf numFmtId="0" fontId="22" fillId="0" borderId="7" xfId="0" applyFont="1" applyFill="1" applyBorder="1" applyAlignment="1">
      <alignment horizontal="center" vertical="center" wrapText="1"/>
    </xf>
    <xf numFmtId="0" fontId="27" fillId="0" borderId="7" xfId="0" applyFont="1" applyFill="1" applyBorder="1" applyAlignment="1">
      <alignment horizontal="center" vertical="center" wrapText="1"/>
    </xf>
    <xf numFmtId="164" fontId="22" fillId="0" borderId="10" xfId="0" applyNumberFormat="1" applyFont="1" applyFill="1" applyBorder="1" applyAlignment="1">
      <alignment horizontal="left" vertical="center"/>
    </xf>
    <xf numFmtId="164" fontId="22" fillId="0" borderId="10" xfId="1" applyNumberFormat="1" applyFont="1" applyFill="1" applyBorder="1" applyAlignment="1">
      <alignment horizontal="left" vertical="center"/>
    </xf>
    <xf numFmtId="0" fontId="22" fillId="0" borderId="15" xfId="0" applyFont="1" applyFill="1" applyBorder="1" applyAlignment="1">
      <alignment horizontal="left" vertical="center"/>
    </xf>
    <xf numFmtId="0" fontId="22" fillId="0" borderId="6" xfId="0" applyNumberFormat="1" applyFont="1" applyFill="1" applyBorder="1" applyAlignment="1">
      <alignment horizontal="center" vertical="center" wrapText="1"/>
    </xf>
    <xf numFmtId="0" fontId="22" fillId="0" borderId="7" xfId="0" applyFont="1" applyFill="1" applyBorder="1" applyAlignment="1">
      <alignment vertical="center"/>
    </xf>
    <xf numFmtId="172" fontId="22" fillId="7" borderId="1" xfId="1" applyNumberFormat="1" applyFont="1" applyFill="1" applyBorder="1" applyAlignment="1">
      <alignment horizontal="right" vertical="center" wrapText="1"/>
    </xf>
    <xf numFmtId="166" fontId="22" fillId="7" borderId="1" xfId="1" applyNumberFormat="1" applyFont="1" applyFill="1" applyBorder="1" applyAlignment="1">
      <alignment horizontal="right" vertical="center" wrapText="1"/>
    </xf>
    <xf numFmtId="172" fontId="22" fillId="0" borderId="1" xfId="1" applyNumberFormat="1" applyFont="1" applyFill="1" applyBorder="1" applyAlignment="1">
      <alignment horizontal="right" vertical="center" wrapText="1"/>
    </xf>
    <xf numFmtId="164" fontId="22" fillId="0" borderId="9" xfId="0" applyNumberFormat="1"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0" fontId="26" fillId="0" borderId="11" xfId="0" applyFont="1" applyBorder="1" applyAlignment="1">
      <alignment horizontal="center" vertical="center" wrapText="1"/>
    </xf>
    <xf numFmtId="164" fontId="22" fillId="0" borderId="12" xfId="0" applyNumberFormat="1"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0" fontId="26" fillId="0" borderId="13" xfId="0" applyFont="1" applyBorder="1" applyAlignment="1">
      <alignment horizontal="center" vertical="center" wrapText="1"/>
    </xf>
    <xf numFmtId="172" fontId="22" fillId="2" borderId="1" xfId="1" applyNumberFormat="1" applyFont="1" applyFill="1" applyBorder="1" applyAlignment="1">
      <alignment horizontal="right" vertical="center" wrapText="1"/>
    </xf>
    <xf numFmtId="164" fontId="22" fillId="0" borderId="14" xfId="0" applyNumberFormat="1" applyFont="1" applyFill="1" applyBorder="1" applyAlignment="1">
      <alignment horizontal="center" vertical="center" wrapText="1"/>
    </xf>
    <xf numFmtId="164" fontId="22" fillId="0" borderId="15" xfId="0" applyNumberFormat="1" applyFont="1" applyFill="1" applyBorder="1" applyAlignment="1">
      <alignment horizontal="center" vertical="center" wrapText="1"/>
    </xf>
    <xf numFmtId="0" fontId="26" fillId="0" borderId="8" xfId="0" applyFont="1" applyBorder="1" applyAlignment="1">
      <alignment horizontal="center" vertical="center" wrapText="1"/>
    </xf>
    <xf numFmtId="164" fontId="22" fillId="0" borderId="4" xfId="0" applyNumberFormat="1" applyFont="1" applyFill="1" applyBorder="1" applyAlignment="1">
      <alignment vertical="center"/>
    </xf>
    <xf numFmtId="164" fontId="22" fillId="6" borderId="4" xfId="0" applyNumberFormat="1" applyFont="1" applyFill="1" applyBorder="1" applyAlignment="1">
      <alignment vertical="center"/>
    </xf>
    <xf numFmtId="172" fontId="22" fillId="0" borderId="4" xfId="1" applyNumberFormat="1" applyFont="1" applyFill="1" applyBorder="1" applyAlignment="1">
      <alignment horizontal="right" vertical="center" wrapText="1"/>
    </xf>
    <xf numFmtId="172" fontId="22" fillId="0" borderId="4" xfId="0" applyNumberFormat="1" applyFont="1" applyFill="1" applyBorder="1" applyAlignment="1">
      <alignment vertical="center"/>
    </xf>
    <xf numFmtId="172" fontId="22" fillId="0" borderId="4" xfId="1" applyNumberFormat="1" applyFont="1" applyFill="1" applyBorder="1" applyAlignment="1">
      <alignment horizontal="center" vertical="center"/>
    </xf>
    <xf numFmtId="172" fontId="22" fillId="0" borderId="10" xfId="1" applyNumberFormat="1" applyFont="1" applyFill="1" applyBorder="1" applyAlignment="1">
      <alignment horizontal="right" vertical="center" wrapText="1"/>
    </xf>
    <xf numFmtId="0" fontId="22" fillId="0" borderId="0" xfId="0" applyFont="1" applyFill="1" applyBorder="1" applyAlignment="1">
      <alignment vertical="center"/>
    </xf>
    <xf numFmtId="0" fontId="26" fillId="0" borderId="6" xfId="0" applyFont="1" applyBorder="1" applyAlignment="1">
      <alignment horizontal="center" vertical="center" wrapText="1"/>
    </xf>
    <xf numFmtId="0" fontId="26" fillId="0" borderId="1" xfId="0" applyFont="1" applyBorder="1" applyAlignment="1">
      <alignment horizontal="center" vertical="center" wrapText="1"/>
    </xf>
    <xf numFmtId="164" fontId="22" fillId="0" borderId="10" xfId="1" applyNumberFormat="1" applyFont="1" applyFill="1" applyBorder="1" applyAlignment="1">
      <alignment vertical="center"/>
    </xf>
    <xf numFmtId="164" fontId="22" fillId="0" borderId="15" xfId="0" applyNumberFormat="1" applyFont="1" applyFill="1" applyBorder="1" applyAlignment="1">
      <alignment horizontal="left" vertical="center"/>
    </xf>
    <xf numFmtId="170" fontId="22" fillId="7" borderId="1" xfId="1" applyNumberFormat="1" applyFont="1" applyFill="1" applyBorder="1" applyAlignment="1">
      <alignment horizontal="right" vertical="center" wrapText="1"/>
    </xf>
    <xf numFmtId="4" fontId="22" fillId="0" borderId="1" xfId="1" applyNumberFormat="1" applyFont="1" applyFill="1" applyBorder="1" applyAlignment="1">
      <alignment horizontal="right" vertical="center" wrapText="1"/>
    </xf>
    <xf numFmtId="169" fontId="22" fillId="0" borderId="1" xfId="1" applyNumberFormat="1" applyFont="1" applyFill="1" applyBorder="1" applyAlignment="1">
      <alignment horizontal="right" vertical="center" wrapText="1"/>
    </xf>
    <xf numFmtId="169" fontId="22" fillId="7" borderId="1" xfId="1" applyNumberFormat="1" applyFont="1" applyFill="1" applyBorder="1" applyAlignment="1">
      <alignment horizontal="right" vertical="center" wrapText="1"/>
    </xf>
    <xf numFmtId="0" fontId="22" fillId="0" borderId="1" xfId="0" applyFont="1" applyFill="1" applyBorder="1" applyAlignment="1">
      <alignment vertical="center" wrapText="1"/>
    </xf>
    <xf numFmtId="166" fontId="22" fillId="0" borderId="1" xfId="1" applyNumberFormat="1" applyFont="1" applyFill="1" applyBorder="1" applyAlignment="1">
      <alignment horizontal="right" vertical="center" wrapText="1"/>
    </xf>
    <xf numFmtId="169" fontId="22" fillId="2" borderId="1" xfId="1" applyNumberFormat="1" applyFont="1" applyFill="1" applyBorder="1" applyAlignment="1">
      <alignment horizontal="right" vertical="center" wrapText="1"/>
    </xf>
    <xf numFmtId="164" fontId="22" fillId="0" borderId="0" xfId="0" applyNumberFormat="1" applyFont="1" applyFill="1" applyBorder="1" applyAlignment="1">
      <alignment horizontal="left" vertical="center"/>
    </xf>
    <xf numFmtId="164" fontId="22" fillId="0" borderId="0" xfId="1" applyNumberFormat="1" applyFont="1" applyFill="1" applyBorder="1" applyAlignment="1">
      <alignment horizontal="left" vertical="center"/>
    </xf>
    <xf numFmtId="0" fontId="22" fillId="0" borderId="2" xfId="0" applyNumberFormat="1" applyFont="1" applyFill="1" applyBorder="1" applyAlignment="1">
      <alignment horizontal="center" vertical="center" wrapText="1"/>
    </xf>
    <xf numFmtId="171" fontId="22" fillId="0" borderId="1" xfId="1" applyNumberFormat="1" applyFont="1" applyFill="1" applyBorder="1" applyAlignment="1">
      <alignment horizontal="right" vertical="center" wrapText="1"/>
    </xf>
    <xf numFmtId="165" fontId="22" fillId="7" borderId="1" xfId="1" applyNumberFormat="1" applyFont="1" applyFill="1" applyBorder="1" applyAlignment="1">
      <alignment horizontal="right" vertical="center" wrapText="1"/>
    </xf>
    <xf numFmtId="170" fontId="22" fillId="3" borderId="1" xfId="1" applyNumberFormat="1" applyFont="1" applyFill="1" applyBorder="1" applyAlignment="1">
      <alignment horizontal="right" vertical="center" wrapText="1"/>
    </xf>
    <xf numFmtId="165" fontId="22" fillId="3" borderId="1" xfId="1" applyNumberFormat="1" applyFont="1" applyFill="1" applyBorder="1" applyAlignment="1">
      <alignment horizontal="right" vertical="center" wrapText="1"/>
    </xf>
    <xf numFmtId="165" fontId="22" fillId="3" borderId="1" xfId="0" applyNumberFormat="1" applyFont="1" applyFill="1" applyBorder="1" applyAlignment="1">
      <alignment horizontal="right" vertical="center"/>
    </xf>
    <xf numFmtId="165" fontId="22" fillId="3" borderId="7" xfId="0" applyNumberFormat="1" applyFont="1" applyFill="1" applyBorder="1" applyAlignment="1">
      <alignment horizontal="right" vertical="center"/>
    </xf>
    <xf numFmtId="169" fontId="22" fillId="8" borderId="1" xfId="1" applyNumberFormat="1" applyFont="1" applyFill="1" applyBorder="1" applyAlignment="1">
      <alignment horizontal="right" vertical="center" wrapText="1"/>
    </xf>
    <xf numFmtId="170" fontId="22" fillId="8" borderId="1" xfId="1" applyNumberFormat="1" applyFont="1" applyFill="1" applyBorder="1" applyAlignment="1">
      <alignment horizontal="right" vertical="center" wrapText="1"/>
    </xf>
    <xf numFmtId="165" fontId="22" fillId="8" borderId="1" xfId="1" applyNumberFormat="1" applyFont="1" applyFill="1" applyBorder="1" applyAlignment="1">
      <alignment horizontal="right" vertical="center" wrapText="1"/>
    </xf>
    <xf numFmtId="164" fontId="22" fillId="0" borderId="12" xfId="0" applyNumberFormat="1"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4" fontId="22" fillId="7" borderId="1" xfId="1" applyNumberFormat="1" applyFont="1" applyFill="1" applyBorder="1" applyAlignment="1">
      <alignment horizontal="right" vertical="center" wrapText="1"/>
    </xf>
    <xf numFmtId="0" fontId="22" fillId="0" borderId="7" xfId="0" applyNumberFormat="1" applyFont="1" applyFill="1" applyBorder="1" applyAlignment="1">
      <alignment horizontal="center" vertical="center" wrapText="1"/>
    </xf>
    <xf numFmtId="168" fontId="22" fillId="0" borderId="1" xfId="1" applyNumberFormat="1" applyFont="1" applyFill="1" applyBorder="1" applyAlignment="1">
      <alignment horizontal="right" vertical="center" wrapText="1"/>
    </xf>
    <xf numFmtId="166" fontId="22" fillId="8" borderId="1" xfId="1" applyNumberFormat="1" applyFont="1" applyFill="1" applyBorder="1" applyAlignment="1">
      <alignment horizontal="right" vertical="center" wrapText="1"/>
    </xf>
    <xf numFmtId="0" fontId="22" fillId="0" borderId="1" xfId="0" applyNumberFormat="1" applyFont="1" applyFill="1" applyBorder="1" applyAlignment="1">
      <alignment horizontal="center" vertical="center" wrapText="1"/>
    </xf>
    <xf numFmtId="4" fontId="22" fillId="2" borderId="1" xfId="1" applyNumberFormat="1" applyFont="1" applyFill="1" applyBorder="1" applyAlignment="1">
      <alignment horizontal="right" vertical="center" wrapText="1"/>
    </xf>
    <xf numFmtId="0" fontId="22" fillId="0" borderId="2" xfId="0" applyFont="1" applyFill="1" applyBorder="1" applyAlignment="1">
      <alignment vertical="center"/>
    </xf>
    <xf numFmtId="164" fontId="22" fillId="0" borderId="12" xfId="0" applyNumberFormat="1" applyFont="1" applyFill="1" applyBorder="1" applyAlignment="1">
      <alignment vertical="center"/>
    </xf>
    <xf numFmtId="164" fontId="22" fillId="0" borderId="0" xfId="0" applyNumberFormat="1" applyFont="1" applyFill="1" applyBorder="1" applyAlignment="1">
      <alignment vertical="center"/>
    </xf>
    <xf numFmtId="164" fontId="22" fillId="0" borderId="14" xfId="0" applyNumberFormat="1" applyFont="1" applyFill="1" applyBorder="1" applyAlignment="1">
      <alignment horizontal="left" vertical="center"/>
    </xf>
    <xf numFmtId="164" fontId="22" fillId="0" borderId="15" xfId="0" applyNumberFormat="1" applyFont="1" applyFill="1" applyBorder="1" applyAlignment="1">
      <alignment horizontal="center" vertical="center"/>
    </xf>
    <xf numFmtId="166" fontId="22" fillId="0" borderId="4" xfId="1" applyNumberFormat="1" applyFont="1" applyFill="1" applyBorder="1" applyAlignment="1">
      <alignment horizontal="right" vertical="center" wrapText="1"/>
    </xf>
    <xf numFmtId="165" fontId="22" fillId="0" borderId="4" xfId="1" applyNumberFormat="1" applyFont="1" applyFill="1" applyBorder="1" applyAlignment="1">
      <alignment horizontal="center" vertical="center"/>
    </xf>
    <xf numFmtId="165" fontId="22" fillId="0" borderId="4" xfId="1" applyNumberFormat="1" applyFont="1" applyFill="1" applyBorder="1" applyAlignment="1">
      <alignment horizontal="center" vertical="center" wrapText="1"/>
    </xf>
    <xf numFmtId="164" fontId="22" fillId="0" borderId="4" xfId="1" applyNumberFormat="1" applyFont="1" applyFill="1" applyBorder="1" applyAlignment="1">
      <alignment vertical="center"/>
    </xf>
    <xf numFmtId="0" fontId="22" fillId="0" borderId="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 xfId="0" applyFont="1" applyFill="1" applyBorder="1" applyAlignment="1">
      <alignment horizontal="left" vertical="center" wrapText="1"/>
    </xf>
    <xf numFmtId="166" fontId="22" fillId="4" borderId="2" xfId="1" applyNumberFormat="1" applyFont="1" applyFill="1" applyBorder="1" applyAlignment="1">
      <alignment horizontal="right" vertical="center" wrapText="1"/>
    </xf>
    <xf numFmtId="165" fontId="22" fillId="4" borderId="1" xfId="1" applyNumberFormat="1" applyFont="1" applyFill="1" applyBorder="1" applyAlignment="1">
      <alignment horizontal="center" vertical="center"/>
    </xf>
    <xf numFmtId="165" fontId="22" fillId="4" borderId="1" xfId="1" applyNumberFormat="1" applyFont="1" applyFill="1" applyBorder="1" applyAlignment="1">
      <alignment horizontal="center" vertical="center" wrapText="1"/>
    </xf>
    <xf numFmtId="164" fontId="22" fillId="4" borderId="1" xfId="1" applyNumberFormat="1" applyFont="1" applyFill="1" applyBorder="1" applyAlignment="1">
      <alignment vertical="center"/>
    </xf>
    <xf numFmtId="0" fontId="22" fillId="0" borderId="1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3" xfId="0" applyFont="1" applyFill="1" applyBorder="1" applyAlignment="1">
      <alignment horizontal="left" vertical="center" wrapText="1"/>
    </xf>
    <xf numFmtId="166" fontId="22" fillId="0" borderId="2" xfId="1" applyNumberFormat="1" applyFont="1" applyFill="1" applyBorder="1" applyAlignment="1">
      <alignment horizontal="right" vertical="center" wrapText="1"/>
    </xf>
    <xf numFmtId="165" fontId="22" fillId="0" borderId="1" xfId="1" applyNumberFormat="1" applyFont="1" applyFill="1" applyBorder="1" applyAlignment="1">
      <alignment horizontal="center" vertical="center"/>
    </xf>
    <xf numFmtId="165" fontId="22" fillId="0" borderId="1" xfId="1" applyNumberFormat="1" applyFont="1" applyFill="1" applyBorder="1" applyAlignment="1">
      <alignment horizontal="center" vertical="center" wrapText="1"/>
    </xf>
    <xf numFmtId="164" fontId="22" fillId="0" borderId="1" xfId="1" applyNumberFormat="1" applyFont="1" applyFill="1" applyBorder="1" applyAlignment="1">
      <alignment vertical="center"/>
    </xf>
    <xf numFmtId="164" fontId="22" fillId="0" borderId="1" xfId="0" applyNumberFormat="1" applyFont="1" applyFill="1" applyBorder="1" applyAlignment="1">
      <alignment horizontal="left" vertical="center" wrapText="1"/>
    </xf>
    <xf numFmtId="164" fontId="22" fillId="0" borderId="1" xfId="0" applyNumberFormat="1" applyFont="1" applyFill="1" applyBorder="1" applyAlignment="1" applyProtection="1">
      <alignment horizontal="left" vertical="center" wrapText="1"/>
      <protection hidden="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22" fillId="0" borderId="5" xfId="0" applyFont="1" applyFill="1" applyBorder="1" applyAlignment="1">
      <alignment horizontal="center" vertical="center"/>
    </xf>
    <xf numFmtId="164" fontId="22" fillId="0" borderId="9" xfId="0" applyNumberFormat="1" applyFont="1" applyFill="1" applyBorder="1" applyAlignment="1">
      <alignment horizontal="left" vertical="center" wrapText="1"/>
    </xf>
    <xf numFmtId="164" fontId="22" fillId="0" borderId="10" xfId="0" applyNumberFormat="1" applyFont="1" applyFill="1" applyBorder="1" applyAlignment="1">
      <alignment horizontal="left" vertical="center" wrapText="1"/>
    </xf>
    <xf numFmtId="165" fontId="22" fillId="4" borderId="1" xfId="0" applyNumberFormat="1" applyFont="1" applyFill="1" applyBorder="1" applyAlignment="1">
      <alignment horizontal="center" vertical="center" wrapText="1"/>
    </xf>
    <xf numFmtId="164" fontId="22" fillId="4" borderId="4" xfId="0" applyNumberFormat="1" applyFont="1" applyFill="1" applyBorder="1" applyAlignment="1">
      <alignment horizontal="center" vertical="center" wrapText="1"/>
    </xf>
    <xf numFmtId="164" fontId="22" fillId="0" borderId="1" xfId="1" applyNumberFormat="1" applyFont="1" applyFill="1" applyBorder="1" applyAlignment="1">
      <alignment horizontal="left" vertical="center" wrapText="1"/>
    </xf>
    <xf numFmtId="164" fontId="22" fillId="0" borderId="14" xfId="0" applyNumberFormat="1" applyFont="1" applyFill="1" applyBorder="1" applyAlignment="1">
      <alignment horizontal="left" vertical="center" wrapText="1"/>
    </xf>
    <xf numFmtId="164" fontId="22" fillId="0" borderId="15" xfId="0" applyNumberFormat="1" applyFont="1" applyFill="1" applyBorder="1" applyAlignment="1">
      <alignment horizontal="left" vertical="center" wrapText="1"/>
    </xf>
    <xf numFmtId="164" fontId="22" fillId="0" borderId="3" xfId="0" applyNumberFormat="1" applyFont="1" applyFill="1" applyBorder="1" applyAlignment="1">
      <alignment horizontal="left" vertical="center" wrapText="1"/>
    </xf>
    <xf numFmtId="164" fontId="22" fillId="0" borderId="4" xfId="0" applyNumberFormat="1" applyFont="1" applyFill="1" applyBorder="1" applyAlignment="1">
      <alignment horizontal="left" vertical="center" wrapText="1"/>
    </xf>
    <xf numFmtId="164" fontId="22" fillId="0" borderId="5" xfId="0" applyNumberFormat="1" applyFont="1" applyFill="1" applyBorder="1" applyAlignment="1">
      <alignment horizontal="left" vertical="center" wrapText="1"/>
    </xf>
    <xf numFmtId="164" fontId="22" fillId="0" borderId="5" xfId="1" applyNumberFormat="1" applyFont="1" applyFill="1" applyBorder="1" applyAlignment="1">
      <alignment vertical="center"/>
    </xf>
    <xf numFmtId="164" fontId="2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166" fontId="28" fillId="0" borderId="0" xfId="1" applyNumberFormat="1" applyFont="1" applyFill="1" applyBorder="1" applyAlignment="1">
      <alignment horizontal="right" vertical="center" wrapText="1"/>
    </xf>
    <xf numFmtId="165" fontId="28" fillId="0" borderId="0" xfId="1" applyNumberFormat="1" applyFont="1" applyFill="1" applyBorder="1" applyAlignment="1">
      <alignment horizontal="center" vertical="center"/>
    </xf>
    <xf numFmtId="165" fontId="28" fillId="0" borderId="0" xfId="1" applyNumberFormat="1" applyFont="1" applyFill="1" applyBorder="1" applyAlignment="1">
      <alignment horizontal="center" vertical="center" wrapText="1"/>
    </xf>
    <xf numFmtId="164" fontId="28" fillId="0" borderId="0" xfId="1" applyNumberFormat="1" applyFont="1" applyFill="1" applyBorder="1" applyAlignment="1">
      <alignment vertical="center"/>
    </xf>
    <xf numFmtId="0" fontId="28" fillId="0" borderId="0" xfId="0" applyFont="1" applyFill="1" applyBorder="1" applyAlignment="1">
      <alignment vertical="center"/>
    </xf>
    <xf numFmtId="164" fontId="28" fillId="0" borderId="0" xfId="0" applyNumberFormat="1" applyFont="1" applyFill="1" applyBorder="1" applyAlignment="1">
      <alignment horizontal="left" vertical="center" wrapText="1"/>
    </xf>
    <xf numFmtId="0" fontId="28" fillId="0" borderId="0" xfId="0" applyFont="1" applyFill="1" applyAlignment="1">
      <alignment wrapText="1"/>
    </xf>
    <xf numFmtId="0" fontId="22" fillId="0" borderId="0" xfId="0" applyFont="1" applyFill="1" applyAlignment="1">
      <alignment horizontal="center" vertical="center" textRotation="90"/>
    </xf>
    <xf numFmtId="0" fontId="22" fillId="0" borderId="0" xfId="0" applyFont="1" applyFill="1" applyBorder="1" applyAlignment="1" applyProtection="1">
      <alignment horizontal="left" wrapText="1"/>
    </xf>
    <xf numFmtId="0" fontId="26" fillId="0" borderId="0" xfId="0" applyFont="1" applyAlignment="1">
      <alignment horizontal="left" wrapText="1"/>
    </xf>
    <xf numFmtId="0" fontId="29" fillId="0" borderId="0" xfId="0" applyFont="1" applyFill="1" applyAlignment="1">
      <alignment vertical="center"/>
    </xf>
    <xf numFmtId="170" fontId="29" fillId="5" borderId="1" xfId="1" applyNumberFormat="1" applyFont="1" applyFill="1" applyBorder="1" applyAlignment="1">
      <alignment horizontal="right" vertical="center" wrapText="1"/>
    </xf>
    <xf numFmtId="166" fontId="29" fillId="5" borderId="1" xfId="1" applyNumberFormat="1" applyFont="1" applyFill="1" applyBorder="1" applyAlignment="1">
      <alignment horizontal="right" vertical="center" wrapText="1"/>
    </xf>
    <xf numFmtId="172" fontId="29" fillId="3" borderId="1" xfId="1" applyNumberFormat="1" applyFont="1" applyFill="1" applyBorder="1" applyAlignment="1">
      <alignment horizontal="right" vertical="center" wrapText="1"/>
    </xf>
    <xf numFmtId="166" fontId="30" fillId="3" borderId="1" xfId="1" applyNumberFormat="1" applyFont="1" applyFill="1" applyBorder="1" applyAlignment="1">
      <alignment horizontal="right" vertical="center" wrapText="1"/>
    </xf>
    <xf numFmtId="0" fontId="29" fillId="3" borderId="1" xfId="0" applyFont="1" applyFill="1" applyBorder="1" applyAlignment="1">
      <alignment horizontal="left" vertical="center" wrapText="1"/>
    </xf>
  </cellXfs>
  <cellStyles count="2">
    <cellStyle name="Обычный" xfId="0" builtinId="0"/>
    <cellStyle name="Финансовый" xfId="1" builtinId="3"/>
  </cellStyles>
  <dxfs count="9">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44"/>
  <sheetViews>
    <sheetView workbookViewId="0">
      <selection activeCell="Q18" sqref="P16:Q18"/>
    </sheetView>
  </sheetViews>
  <sheetFormatPr defaultRowHeight="15"/>
  <cols>
    <col min="1" max="1" width="3.42578125" style="4" customWidth="1"/>
    <col min="2" max="2" width="4.7109375" style="4" customWidth="1"/>
    <col min="3" max="16384" width="9.140625" style="4"/>
  </cols>
  <sheetData>
    <row r="1" spans="1:14">
      <c r="A1" s="3"/>
      <c r="B1" s="3"/>
      <c r="C1" s="3"/>
      <c r="D1" s="3"/>
      <c r="E1" s="3"/>
      <c r="G1" s="5"/>
      <c r="H1" s="5"/>
      <c r="J1" s="5" t="s">
        <v>42</v>
      </c>
    </row>
    <row r="2" spans="1:14">
      <c r="A2" s="3"/>
      <c r="B2" s="3"/>
      <c r="C2" s="3"/>
      <c r="D2" s="3"/>
      <c r="E2" s="3"/>
      <c r="G2" s="5"/>
      <c r="H2" s="5"/>
      <c r="J2" s="5"/>
    </row>
    <row r="3" spans="1:14">
      <c r="A3" s="3"/>
      <c r="B3" s="3"/>
      <c r="C3" s="3"/>
      <c r="D3" s="3"/>
      <c r="E3" s="3"/>
      <c r="G3" s="3"/>
      <c r="H3" s="3"/>
      <c r="I3" s="3"/>
      <c r="J3" s="5" t="s">
        <v>121</v>
      </c>
    </row>
    <row r="4" spans="1:14">
      <c r="A4" s="3"/>
      <c r="B4" s="3"/>
      <c r="C4" s="3"/>
      <c r="D4" s="3"/>
      <c r="E4" s="3"/>
      <c r="G4" s="3"/>
      <c r="H4" s="3"/>
      <c r="I4" s="3"/>
      <c r="J4" s="5" t="s">
        <v>66</v>
      </c>
    </row>
    <row r="5" spans="1:14" ht="15.75">
      <c r="A5" s="3"/>
      <c r="B5" s="3"/>
      <c r="C5" s="3"/>
      <c r="D5" s="3"/>
      <c r="E5" s="3"/>
      <c r="I5" s="6"/>
      <c r="J5" s="5"/>
    </row>
    <row r="6" spans="1:14">
      <c r="A6" s="3"/>
      <c r="B6" s="3"/>
      <c r="C6" s="3"/>
      <c r="D6" s="3"/>
      <c r="E6" s="3"/>
      <c r="I6" s="3"/>
      <c r="J6" s="5"/>
    </row>
    <row r="7" spans="1:14">
      <c r="A7" s="3"/>
      <c r="B7" s="3"/>
      <c r="C7" s="3"/>
      <c r="D7" s="3"/>
      <c r="E7" s="3"/>
      <c r="I7" s="3"/>
      <c r="J7" s="5" t="s">
        <v>178</v>
      </c>
    </row>
    <row r="8" spans="1:14">
      <c r="A8" s="3"/>
      <c r="B8" s="3"/>
      <c r="C8" s="3"/>
      <c r="D8" s="3"/>
      <c r="E8" s="3"/>
      <c r="F8" s="3"/>
      <c r="I8" s="3"/>
      <c r="J8" s="5"/>
      <c r="K8" s="3"/>
      <c r="L8" s="3"/>
      <c r="M8" s="3"/>
      <c r="N8" s="3"/>
    </row>
    <row r="9" spans="1:14">
      <c r="A9" s="3"/>
      <c r="B9" s="3"/>
      <c r="C9" s="3"/>
      <c r="D9" s="3"/>
      <c r="E9" s="3"/>
      <c r="F9" s="3"/>
      <c r="I9" s="3"/>
      <c r="J9" s="5" t="s">
        <v>44</v>
      </c>
      <c r="K9" s="3"/>
      <c r="L9" s="3"/>
      <c r="M9" s="3"/>
      <c r="N9" s="3"/>
    </row>
    <row r="10" spans="1:14">
      <c r="A10" s="3"/>
      <c r="B10" s="3"/>
      <c r="C10" s="3"/>
      <c r="D10" s="3"/>
      <c r="E10" s="3"/>
      <c r="F10" s="3"/>
      <c r="K10" s="3"/>
      <c r="L10" s="3"/>
      <c r="M10" s="3"/>
      <c r="N10" s="3"/>
    </row>
    <row r="11" spans="1:14" ht="15.75">
      <c r="K11" s="6"/>
      <c r="L11" s="6"/>
      <c r="M11" s="3"/>
      <c r="N11" s="3"/>
    </row>
    <row r="12" spans="1:14">
      <c r="K12" s="3"/>
      <c r="L12" s="3"/>
      <c r="M12" s="3"/>
      <c r="N12" s="3"/>
    </row>
    <row r="13" spans="1:14" ht="18.75" customHeight="1">
      <c r="K13" s="3"/>
      <c r="L13" s="3"/>
      <c r="M13" s="3"/>
      <c r="N13" s="3"/>
    </row>
    <row r="14" spans="1:14" ht="18.75" customHeight="1">
      <c r="K14" s="3"/>
      <c r="L14" s="3"/>
      <c r="M14" s="3"/>
      <c r="N14" s="3"/>
    </row>
    <row r="15" spans="1:14">
      <c r="K15" s="3"/>
      <c r="L15" s="3"/>
      <c r="M15" s="3"/>
      <c r="N15" s="3"/>
    </row>
    <row r="16" spans="1:14">
      <c r="A16" s="3"/>
      <c r="B16" s="3"/>
      <c r="D16" s="3"/>
      <c r="E16" s="3"/>
      <c r="F16" s="3"/>
      <c r="G16" s="3"/>
      <c r="H16" s="3"/>
      <c r="I16" s="3"/>
      <c r="J16" s="3"/>
      <c r="K16" s="3"/>
      <c r="L16" s="3"/>
      <c r="M16" s="3"/>
      <c r="N16" s="3"/>
    </row>
    <row r="17" spans="1:14" ht="22.5" customHeight="1">
      <c r="C17" s="64" t="s">
        <v>27</v>
      </c>
      <c r="D17" s="65"/>
      <c r="E17" s="65"/>
      <c r="F17" s="65"/>
      <c r="G17" s="65"/>
      <c r="H17" s="65"/>
      <c r="I17" s="65"/>
      <c r="J17" s="6"/>
      <c r="K17" s="3"/>
      <c r="L17" s="3"/>
      <c r="M17" s="3"/>
      <c r="N17" s="3"/>
    </row>
    <row r="18" spans="1:14" ht="18.75">
      <c r="C18" s="66" t="s">
        <v>142</v>
      </c>
      <c r="D18" s="65"/>
      <c r="E18" s="65"/>
      <c r="F18" s="65"/>
      <c r="G18" s="65"/>
      <c r="H18" s="65"/>
      <c r="I18" s="65"/>
      <c r="J18" s="65"/>
      <c r="K18" s="3"/>
      <c r="L18" s="3"/>
      <c r="M18" s="3"/>
      <c r="N18" s="3"/>
    </row>
    <row r="19" spans="1:14" ht="18.75" customHeight="1">
      <c r="C19" s="62" t="s">
        <v>26</v>
      </c>
      <c r="D19" s="62"/>
      <c r="E19" s="62"/>
      <c r="F19" s="62"/>
      <c r="G19" s="62"/>
      <c r="H19" s="62"/>
      <c r="I19" s="62"/>
      <c r="J19" s="62"/>
      <c r="K19" s="3"/>
      <c r="L19" s="3"/>
      <c r="M19" s="3"/>
      <c r="N19" s="3"/>
    </row>
    <row r="20" spans="1:14" ht="15" customHeight="1">
      <c r="C20" s="67" t="s">
        <v>177</v>
      </c>
      <c r="D20" s="65"/>
      <c r="E20" s="65"/>
      <c r="F20" s="65"/>
      <c r="G20" s="65"/>
      <c r="H20" s="65"/>
      <c r="I20" s="65"/>
      <c r="J20" s="65"/>
      <c r="K20" s="3"/>
      <c r="L20" s="3"/>
      <c r="M20" s="3"/>
      <c r="N20" s="3"/>
    </row>
    <row r="21" spans="1:14" ht="15" customHeight="1">
      <c r="C21" s="65"/>
      <c r="D21" s="65"/>
      <c r="E21" s="65"/>
      <c r="F21" s="65"/>
      <c r="G21" s="65"/>
      <c r="H21" s="65"/>
      <c r="I21" s="65"/>
      <c r="J21" s="65"/>
      <c r="K21" s="3"/>
      <c r="L21" s="3"/>
      <c r="M21" s="3"/>
      <c r="N21" s="3"/>
    </row>
    <row r="22" spans="1:14" ht="75" customHeight="1">
      <c r="C22" s="65"/>
      <c r="D22" s="65"/>
      <c r="E22" s="65"/>
      <c r="F22" s="65"/>
      <c r="G22" s="65"/>
      <c r="H22" s="65"/>
      <c r="I22" s="65"/>
      <c r="J22" s="65"/>
      <c r="K22" s="3"/>
      <c r="L22" s="3"/>
      <c r="M22" s="3"/>
      <c r="N22" s="3"/>
    </row>
    <row r="23" spans="1:14">
      <c r="A23" s="3"/>
      <c r="B23" s="3"/>
      <c r="C23" s="3"/>
      <c r="D23" s="61" t="s">
        <v>28</v>
      </c>
      <c r="E23" s="61"/>
      <c r="F23" s="61"/>
      <c r="G23" s="61"/>
      <c r="H23" s="61"/>
      <c r="I23" s="61"/>
      <c r="J23" s="3"/>
      <c r="K23" s="3"/>
      <c r="L23" s="3"/>
      <c r="M23" s="3"/>
      <c r="N23" s="3"/>
    </row>
    <row r="24" spans="1:14">
      <c r="A24" s="3"/>
      <c r="J24" s="3"/>
      <c r="K24" s="3"/>
      <c r="L24" s="3"/>
      <c r="M24" s="3"/>
      <c r="N24" s="3"/>
    </row>
    <row r="25" spans="1:14">
      <c r="A25" s="3"/>
      <c r="J25" s="3"/>
      <c r="K25" s="3"/>
      <c r="L25" s="3"/>
      <c r="M25" s="3"/>
      <c r="N25" s="3"/>
    </row>
    <row r="26" spans="1:14">
      <c r="A26" s="3"/>
      <c r="G26" s="4" t="s">
        <v>40</v>
      </c>
      <c r="J26" s="3"/>
      <c r="K26" s="3"/>
      <c r="L26" s="3"/>
      <c r="M26" s="3"/>
      <c r="N26" s="3"/>
    </row>
    <row r="27" spans="1:14">
      <c r="A27" s="3"/>
      <c r="I27" s="3"/>
      <c r="J27" s="5" t="s">
        <v>67</v>
      </c>
      <c r="K27" s="3"/>
      <c r="L27" s="3"/>
      <c r="M27" s="3"/>
      <c r="N27" s="3"/>
    </row>
    <row r="28" spans="1:14">
      <c r="A28" s="3"/>
      <c r="I28" s="3"/>
      <c r="J28" s="5"/>
      <c r="K28" s="3"/>
      <c r="L28" s="3"/>
      <c r="M28" s="3"/>
      <c r="N28" s="3"/>
    </row>
    <row r="29" spans="1:14">
      <c r="A29" s="3"/>
      <c r="I29" s="3"/>
      <c r="J29" s="37" t="s">
        <v>68</v>
      </c>
      <c r="K29" s="3"/>
      <c r="L29" s="3"/>
      <c r="M29" s="3"/>
      <c r="N29" s="3"/>
    </row>
    <row r="30" spans="1:14">
      <c r="A30" s="3"/>
      <c r="B30" s="3"/>
      <c r="C30" s="3"/>
      <c r="D30" s="3"/>
      <c r="E30" s="3"/>
      <c r="F30" s="3"/>
      <c r="G30" s="3"/>
      <c r="H30" s="3"/>
      <c r="I30" s="3"/>
      <c r="J30" s="3"/>
      <c r="K30" s="3"/>
      <c r="L30" s="3"/>
      <c r="M30" s="3"/>
      <c r="N30" s="3"/>
    </row>
    <row r="31" spans="1:14">
      <c r="A31" s="3"/>
      <c r="B31" s="3"/>
      <c r="C31" s="3"/>
      <c r="D31" s="3"/>
      <c r="E31" s="3"/>
      <c r="F31" s="3"/>
      <c r="G31" s="3"/>
      <c r="H31" s="3"/>
      <c r="I31" s="3"/>
      <c r="J31" s="3"/>
      <c r="K31" s="3"/>
      <c r="L31" s="3"/>
      <c r="M31" s="3"/>
      <c r="N31" s="3"/>
    </row>
    <row r="32" spans="1:14">
      <c r="A32" s="3"/>
      <c r="B32" s="3"/>
      <c r="C32" s="3"/>
      <c r="D32" s="3"/>
      <c r="E32" s="3"/>
      <c r="F32" s="3"/>
      <c r="G32" s="3"/>
      <c r="H32" s="3"/>
      <c r="I32" s="3"/>
      <c r="J32" s="3"/>
      <c r="K32" s="3"/>
      <c r="L32" s="3"/>
      <c r="M32" s="3"/>
      <c r="N32" s="3"/>
    </row>
    <row r="33" spans="5:8">
      <c r="F33" s="38"/>
    </row>
    <row r="40" spans="5:8" ht="15.75">
      <c r="F40" s="63" t="s">
        <v>176</v>
      </c>
      <c r="G40" s="63"/>
    </row>
    <row r="44" spans="5:8" ht="15.75">
      <c r="E44" s="63"/>
      <c r="F44" s="63"/>
      <c r="G44" s="63"/>
      <c r="H44" s="63"/>
    </row>
  </sheetData>
  <mergeCells count="7">
    <mergeCell ref="D23:I23"/>
    <mergeCell ref="C19:J19"/>
    <mergeCell ref="E44:H44"/>
    <mergeCell ref="C17:I17"/>
    <mergeCell ref="C18:J18"/>
    <mergeCell ref="C20:J22"/>
    <mergeCell ref="F40:G4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II225"/>
  <sheetViews>
    <sheetView tabSelected="1" view="pageBreakPreview" zoomScale="32" zoomScaleSheetLayoutView="32" workbookViewId="0">
      <selection activeCell="T37" sqref="T37"/>
    </sheetView>
  </sheetViews>
  <sheetFormatPr defaultRowHeight="23.25"/>
  <cols>
    <col min="1" max="1" width="8.5703125" style="12" customWidth="1"/>
    <col min="2" max="2" width="57.85546875" style="12" customWidth="1"/>
    <col min="3" max="3" width="13.140625" style="12" customWidth="1"/>
    <col min="4" max="4" width="20.85546875" style="13" customWidth="1"/>
    <col min="5" max="5" width="24.28515625" style="14" customWidth="1"/>
    <col min="6" max="6" width="24" style="14" customWidth="1"/>
    <col min="7" max="7" width="22.7109375" style="14" customWidth="1"/>
    <col min="8" max="8" width="22.140625" style="14" hidden="1" customWidth="1"/>
    <col min="9" max="9" width="21.5703125" style="14" customWidth="1"/>
    <col min="10" max="10" width="15.140625" style="14" customWidth="1"/>
    <col min="11" max="11" width="21" style="14" customWidth="1"/>
    <col min="12" max="12" width="24.42578125" style="14" customWidth="1"/>
    <col min="13" max="13" width="20.85546875" style="14" customWidth="1"/>
    <col min="14" max="14" width="19.42578125" style="14" customWidth="1"/>
    <col min="15" max="15" width="22.5703125" style="14" customWidth="1"/>
    <col min="16" max="16" width="23" style="14" customWidth="1"/>
    <col min="17" max="17" width="23.140625" style="14" customWidth="1"/>
    <col min="18" max="18" width="20.7109375" style="14" customWidth="1"/>
    <col min="19" max="19" width="21.28515625" style="14" customWidth="1"/>
    <col min="20" max="20" width="20.85546875" style="14" customWidth="1"/>
    <col min="21" max="21" width="22.5703125" style="14" customWidth="1"/>
    <col min="22" max="22" width="17.42578125" style="14" customWidth="1"/>
    <col min="23" max="23" width="24.28515625" style="14" customWidth="1"/>
    <col min="24" max="24" width="26.7109375" style="14" customWidth="1"/>
    <col min="25" max="25" width="20.85546875" style="14" customWidth="1"/>
    <col min="26" max="26" width="19" style="14" customWidth="1"/>
    <col min="27" max="27" width="21.140625" style="14" customWidth="1"/>
    <col min="28" max="28" width="20.5703125" style="14" customWidth="1"/>
    <col min="29" max="29" width="21.140625" style="14" customWidth="1"/>
    <col min="30" max="30" width="20.28515625" style="14" customWidth="1"/>
    <col min="31" max="31" width="24.85546875" style="14" customWidth="1"/>
    <col min="32" max="32" width="23.85546875" style="14" customWidth="1"/>
    <col min="33" max="33" width="21.5703125" style="14" customWidth="1"/>
    <col min="34" max="34" width="21" style="14" customWidth="1"/>
    <col min="35" max="35" width="22.5703125" style="14" customWidth="1"/>
    <col min="36" max="36" width="20" style="14" customWidth="1"/>
    <col min="37" max="37" width="21.5703125" style="14" customWidth="1"/>
    <col min="38" max="38" width="13.5703125" style="12" customWidth="1"/>
    <col min="39" max="39" width="21.42578125" style="12" customWidth="1"/>
    <col min="40" max="40" width="21.140625" style="12" customWidth="1"/>
    <col min="41" max="41" width="19.5703125" style="12" customWidth="1"/>
    <col min="42" max="104" width="9.140625" style="12"/>
    <col min="105" max="16384" width="9.140625" style="15"/>
  </cols>
  <sheetData>
    <row r="1" spans="1:43" ht="48" customHeight="1">
      <c r="A1" s="269" t="s">
        <v>228</v>
      </c>
      <c r="B1" s="109"/>
      <c r="C1" s="109"/>
      <c r="D1" s="110"/>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09"/>
      <c r="AM1" s="109"/>
      <c r="AN1" s="112"/>
      <c r="AO1" s="112"/>
    </row>
    <row r="2" spans="1:43" ht="15" customHeight="1">
      <c r="A2" s="113" t="s">
        <v>0</v>
      </c>
      <c r="B2" s="113" t="s">
        <v>1</v>
      </c>
      <c r="C2" s="113" t="s">
        <v>60</v>
      </c>
      <c r="D2" s="114" t="s">
        <v>55</v>
      </c>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6"/>
      <c r="AN2" s="112"/>
      <c r="AO2" s="117"/>
    </row>
    <row r="3" spans="1:43" ht="116.25" customHeight="1">
      <c r="A3" s="113"/>
      <c r="B3" s="113"/>
      <c r="C3" s="113"/>
      <c r="D3" s="118"/>
      <c r="E3" s="119" t="s">
        <v>144</v>
      </c>
      <c r="F3" s="120"/>
      <c r="G3" s="120"/>
      <c r="H3" s="121"/>
      <c r="I3" s="119" t="s">
        <v>2</v>
      </c>
      <c r="J3" s="120"/>
      <c r="K3" s="119" t="s">
        <v>3</v>
      </c>
      <c r="L3" s="120"/>
      <c r="M3" s="119" t="s">
        <v>4</v>
      </c>
      <c r="N3" s="120"/>
      <c r="O3" s="122" t="s">
        <v>57</v>
      </c>
      <c r="P3" s="123"/>
      <c r="Q3" s="119" t="s">
        <v>5</v>
      </c>
      <c r="R3" s="120"/>
      <c r="S3" s="119" t="s">
        <v>6</v>
      </c>
      <c r="T3" s="120"/>
      <c r="U3" s="119" t="s">
        <v>7</v>
      </c>
      <c r="V3" s="120"/>
      <c r="W3" s="122" t="s">
        <v>58</v>
      </c>
      <c r="X3" s="124"/>
      <c r="Y3" s="119" t="s">
        <v>8</v>
      </c>
      <c r="Z3" s="120"/>
      <c r="AA3" s="119" t="s">
        <v>9</v>
      </c>
      <c r="AB3" s="120"/>
      <c r="AC3" s="119" t="s">
        <v>10</v>
      </c>
      <c r="AD3" s="120"/>
      <c r="AE3" s="122" t="s">
        <v>59</v>
      </c>
      <c r="AF3" s="123"/>
      <c r="AG3" s="119" t="s">
        <v>11</v>
      </c>
      <c r="AH3" s="120"/>
      <c r="AI3" s="119" t="s">
        <v>12</v>
      </c>
      <c r="AJ3" s="120"/>
      <c r="AK3" s="119" t="s">
        <v>13</v>
      </c>
      <c r="AL3" s="120"/>
      <c r="AM3" s="125" t="s">
        <v>61</v>
      </c>
      <c r="AN3" s="125" t="s">
        <v>62</v>
      </c>
      <c r="AO3" s="126" t="s">
        <v>56</v>
      </c>
      <c r="AP3" s="16"/>
      <c r="AQ3" s="16"/>
    </row>
    <row r="4" spans="1:43" ht="186" customHeight="1">
      <c r="A4" s="113"/>
      <c r="B4" s="113"/>
      <c r="C4" s="113"/>
      <c r="D4" s="127"/>
      <c r="E4" s="128" t="s">
        <v>47</v>
      </c>
      <c r="F4" s="129" t="s">
        <v>16</v>
      </c>
      <c r="G4" s="128" t="s">
        <v>14</v>
      </c>
      <c r="H4" s="128" t="s">
        <v>38</v>
      </c>
      <c r="I4" s="130" t="s">
        <v>15</v>
      </c>
      <c r="J4" s="130" t="s">
        <v>16</v>
      </c>
      <c r="K4" s="130" t="s">
        <v>15</v>
      </c>
      <c r="L4" s="130" t="s">
        <v>16</v>
      </c>
      <c r="M4" s="130" t="s">
        <v>15</v>
      </c>
      <c r="N4" s="130" t="s">
        <v>16</v>
      </c>
      <c r="O4" s="131" t="s">
        <v>15</v>
      </c>
      <c r="P4" s="131" t="s">
        <v>16</v>
      </c>
      <c r="Q4" s="130" t="s">
        <v>15</v>
      </c>
      <c r="R4" s="130" t="s">
        <v>16</v>
      </c>
      <c r="S4" s="130" t="s">
        <v>15</v>
      </c>
      <c r="T4" s="130" t="s">
        <v>16</v>
      </c>
      <c r="U4" s="130" t="s">
        <v>15</v>
      </c>
      <c r="V4" s="130" t="s">
        <v>16</v>
      </c>
      <c r="W4" s="131" t="s">
        <v>15</v>
      </c>
      <c r="X4" s="131" t="s">
        <v>16</v>
      </c>
      <c r="Y4" s="130" t="s">
        <v>15</v>
      </c>
      <c r="Z4" s="130" t="s">
        <v>16</v>
      </c>
      <c r="AA4" s="130" t="s">
        <v>15</v>
      </c>
      <c r="AB4" s="130" t="s">
        <v>16</v>
      </c>
      <c r="AC4" s="130" t="s">
        <v>15</v>
      </c>
      <c r="AD4" s="130" t="s">
        <v>16</v>
      </c>
      <c r="AE4" s="131" t="s">
        <v>15</v>
      </c>
      <c r="AF4" s="131" t="s">
        <v>16</v>
      </c>
      <c r="AG4" s="130" t="s">
        <v>15</v>
      </c>
      <c r="AH4" s="130" t="s">
        <v>16</v>
      </c>
      <c r="AI4" s="130" t="s">
        <v>15</v>
      </c>
      <c r="AJ4" s="130" t="s">
        <v>16</v>
      </c>
      <c r="AK4" s="130" t="s">
        <v>15</v>
      </c>
      <c r="AL4" s="132" t="s">
        <v>16</v>
      </c>
      <c r="AM4" s="133"/>
      <c r="AN4" s="133"/>
      <c r="AO4" s="134"/>
      <c r="AP4" s="16"/>
      <c r="AQ4" s="16"/>
    </row>
    <row r="5" spans="1:43" ht="67.5" customHeight="1">
      <c r="A5" s="135" t="s">
        <v>49</v>
      </c>
      <c r="B5" s="136"/>
      <c r="C5" s="137"/>
      <c r="D5" s="81" t="s">
        <v>17</v>
      </c>
      <c r="E5" s="270">
        <f>E7+E8+E9</f>
        <v>58489.8</v>
      </c>
      <c r="F5" s="270">
        <f>F7+F8+F9</f>
        <v>29500.957249999999</v>
      </c>
      <c r="G5" s="271">
        <f>IF(E5=0,0,F5*100/E5)</f>
        <v>50.437781031906418</v>
      </c>
      <c r="H5" s="270">
        <f>E5-F5</f>
        <v>28988.842750000003</v>
      </c>
      <c r="I5" s="270">
        <f t="shared" ref="I5:AH5" si="0">SUM(I7,I8,I9)</f>
        <v>9475.3559999999998</v>
      </c>
      <c r="J5" s="270">
        <f t="shared" si="0"/>
        <v>0</v>
      </c>
      <c r="K5" s="270">
        <f t="shared" si="0"/>
        <v>6474.3830000000007</v>
      </c>
      <c r="L5" s="270">
        <f t="shared" si="0"/>
        <v>15891.739</v>
      </c>
      <c r="M5" s="270">
        <f t="shared" si="0"/>
        <v>3344.2910000000002</v>
      </c>
      <c r="N5" s="270">
        <f t="shared" si="0"/>
        <v>700</v>
      </c>
      <c r="O5" s="270">
        <f t="shared" si="0"/>
        <v>19294.030000000002</v>
      </c>
      <c r="P5" s="270">
        <f t="shared" si="0"/>
        <v>16591.739000000001</v>
      </c>
      <c r="Q5" s="270">
        <f t="shared" si="0"/>
        <v>3335.2809999999999</v>
      </c>
      <c r="R5" s="270">
        <f t="shared" si="0"/>
        <v>5723.2762500000008</v>
      </c>
      <c r="S5" s="270">
        <f t="shared" si="0"/>
        <v>7583.9139999999998</v>
      </c>
      <c r="T5" s="270">
        <f t="shared" si="0"/>
        <v>6592.2470000000003</v>
      </c>
      <c r="U5" s="270">
        <f t="shared" si="0"/>
        <v>1396.75</v>
      </c>
      <c r="V5" s="270">
        <f t="shared" si="0"/>
        <v>0</v>
      </c>
      <c r="W5" s="270">
        <f t="shared" si="0"/>
        <v>31609.975000000002</v>
      </c>
      <c r="X5" s="270">
        <f t="shared" si="0"/>
        <v>28907.26225</v>
      </c>
      <c r="Y5" s="270">
        <f t="shared" si="0"/>
        <v>2901.75</v>
      </c>
      <c r="Z5" s="270">
        <f t="shared" si="0"/>
        <v>0</v>
      </c>
      <c r="AA5" s="270">
        <f t="shared" si="0"/>
        <v>5562.75</v>
      </c>
      <c r="AB5" s="270">
        <f t="shared" si="0"/>
        <v>0</v>
      </c>
      <c r="AC5" s="270">
        <f t="shared" si="0"/>
        <v>1668.05</v>
      </c>
      <c r="AD5" s="270">
        <f t="shared" si="0"/>
        <v>0</v>
      </c>
      <c r="AE5" s="270">
        <f t="shared" si="0"/>
        <v>41742.525000000009</v>
      </c>
      <c r="AF5" s="270">
        <f t="shared" si="0"/>
        <v>28907.26225</v>
      </c>
      <c r="AG5" s="270">
        <f t="shared" si="0"/>
        <v>3443.75</v>
      </c>
      <c r="AH5" s="270">
        <f t="shared" si="0"/>
        <v>0</v>
      </c>
      <c r="AI5" s="270">
        <f>SUM(AI7,AI8,AI9)</f>
        <v>3246.75</v>
      </c>
      <c r="AJ5" s="270">
        <f>SUM(AJ7,AJ8,AJ9)</f>
        <v>0</v>
      </c>
      <c r="AK5" s="270">
        <f>SUM(AK7,AK8,AK9)</f>
        <v>4316.7749999999996</v>
      </c>
      <c r="AL5" s="270"/>
      <c r="AM5" s="138"/>
      <c r="AN5" s="138"/>
      <c r="AO5" s="138"/>
      <c r="AP5" s="16"/>
      <c r="AQ5" s="16"/>
    </row>
    <row r="6" spans="1:43" ht="67.5" customHeight="1">
      <c r="A6" s="139"/>
      <c r="B6" s="140"/>
      <c r="C6" s="141"/>
      <c r="D6" s="142" t="s">
        <v>18</v>
      </c>
      <c r="E6" s="143"/>
      <c r="F6" s="143"/>
      <c r="G6" s="144"/>
      <c r="H6" s="143"/>
      <c r="I6" s="145"/>
      <c r="J6" s="145"/>
      <c r="K6" s="145"/>
      <c r="L6" s="145"/>
      <c r="M6" s="145"/>
      <c r="N6" s="145"/>
      <c r="O6" s="143"/>
      <c r="P6" s="143"/>
      <c r="Q6" s="145"/>
      <c r="R6" s="145"/>
      <c r="S6" s="145"/>
      <c r="T6" s="145"/>
      <c r="U6" s="145"/>
      <c r="V6" s="145"/>
      <c r="W6" s="143"/>
      <c r="X6" s="143"/>
      <c r="Y6" s="145"/>
      <c r="Z6" s="145"/>
      <c r="AA6" s="145"/>
      <c r="AB6" s="145"/>
      <c r="AC6" s="145"/>
      <c r="AD6" s="145"/>
      <c r="AE6" s="143"/>
      <c r="AF6" s="143"/>
      <c r="AG6" s="145"/>
      <c r="AH6" s="145"/>
      <c r="AI6" s="145"/>
      <c r="AJ6" s="145"/>
      <c r="AK6" s="145"/>
      <c r="AL6" s="145"/>
      <c r="AM6" s="138"/>
      <c r="AN6" s="138"/>
      <c r="AO6" s="138"/>
      <c r="AP6" s="16"/>
      <c r="AQ6" s="16"/>
    </row>
    <row r="7" spans="1:43" ht="78.75" customHeight="1">
      <c r="A7" s="139"/>
      <c r="B7" s="140"/>
      <c r="C7" s="141"/>
      <c r="D7" s="80" t="s">
        <v>19</v>
      </c>
      <c r="E7" s="146">
        <f>E24+E82+E91+E112+E130+E139+E148+E157+E164+E180</f>
        <v>28826</v>
      </c>
      <c r="F7" s="146">
        <f>F24+F82+F91+F112+F130+F139+F148+F157+F164+F180</f>
        <v>18509.724999999999</v>
      </c>
      <c r="G7" s="144">
        <f>IF(E7=0,0,F7*100/E7)</f>
        <v>64.211909387358631</v>
      </c>
      <c r="H7" s="143">
        <f>E7-F7</f>
        <v>10316.275000000001</v>
      </c>
      <c r="I7" s="147">
        <f t="shared" ref="I7:N7" si="1">I24+I82+I91+I112+I130+I139+I148+I157+I164+I180</f>
        <v>9475.3559999999998</v>
      </c>
      <c r="J7" s="147">
        <f t="shared" si="1"/>
        <v>0</v>
      </c>
      <c r="K7" s="147">
        <f t="shared" si="1"/>
        <v>6474.3830000000007</v>
      </c>
      <c r="L7" s="147">
        <f t="shared" si="1"/>
        <v>15891.739</v>
      </c>
      <c r="M7" s="147">
        <f t="shared" si="1"/>
        <v>2024.2909999999999</v>
      </c>
      <c r="N7" s="147">
        <f t="shared" si="1"/>
        <v>0</v>
      </c>
      <c r="O7" s="148">
        <f>I7+K7+M7</f>
        <v>17974.030000000002</v>
      </c>
      <c r="P7" s="148">
        <f>J7+L7+N7</f>
        <v>15891.739</v>
      </c>
      <c r="Q7" s="147">
        <f t="shared" ref="Q7:V7" si="2">Q24+Q82+Q91+Q112+Q130+Q139+Q148+Q157+Q164+Q180</f>
        <v>272.971</v>
      </c>
      <c r="R7" s="147">
        <f t="shared" si="2"/>
        <v>2024.2909999999999</v>
      </c>
      <c r="S7" s="147">
        <f t="shared" si="2"/>
        <v>644.42399999999998</v>
      </c>
      <c r="T7" s="147">
        <f t="shared" si="2"/>
        <v>0</v>
      </c>
      <c r="U7" s="147">
        <f t="shared" si="2"/>
        <v>826.75</v>
      </c>
      <c r="V7" s="147">
        <f t="shared" si="2"/>
        <v>0</v>
      </c>
      <c r="W7" s="148">
        <f>O7+Q7+S7+U7</f>
        <v>19718.175000000003</v>
      </c>
      <c r="X7" s="148">
        <f>P7+R7+T7+V7</f>
        <v>17916.03</v>
      </c>
      <c r="Y7" s="147">
        <f t="shared" ref="Y7:AD8" si="3">Y24+Y82+Y91+Y112+Y130+Y139+Y148+Y157+Y164+Y180</f>
        <v>896.75</v>
      </c>
      <c r="Z7" s="147">
        <f t="shared" si="3"/>
        <v>0</v>
      </c>
      <c r="AA7" s="147">
        <f t="shared" si="3"/>
        <v>1222.75</v>
      </c>
      <c r="AB7" s="147">
        <f t="shared" si="3"/>
        <v>0</v>
      </c>
      <c r="AC7" s="147">
        <f t="shared" si="3"/>
        <v>1118.05</v>
      </c>
      <c r="AD7" s="147">
        <f t="shared" si="3"/>
        <v>0</v>
      </c>
      <c r="AE7" s="148">
        <f t="shared" ref="AE7:AF9" si="4">W7+Y7+AA7+AC7</f>
        <v>22955.725000000002</v>
      </c>
      <c r="AF7" s="148">
        <f t="shared" si="4"/>
        <v>17916.03</v>
      </c>
      <c r="AG7" s="147">
        <f t="shared" ref="AG7:AL8" si="5">AG24+AG82+AG91+AG112+AG130+AG139+AG148+AG157+AG164+AG180</f>
        <v>1501.75</v>
      </c>
      <c r="AH7" s="147">
        <f t="shared" si="5"/>
        <v>0</v>
      </c>
      <c r="AI7" s="147">
        <f t="shared" si="5"/>
        <v>1616.75</v>
      </c>
      <c r="AJ7" s="147">
        <f t="shared" si="5"/>
        <v>0</v>
      </c>
      <c r="AK7" s="147">
        <f t="shared" si="5"/>
        <v>2751.7750000000001</v>
      </c>
      <c r="AL7" s="147">
        <f t="shared" si="5"/>
        <v>0</v>
      </c>
      <c r="AM7" s="138"/>
      <c r="AN7" s="138"/>
      <c r="AO7" s="138"/>
      <c r="AP7" s="16"/>
      <c r="AQ7" s="16"/>
    </row>
    <row r="8" spans="1:43" ht="66" customHeight="1">
      <c r="A8" s="139"/>
      <c r="B8" s="140"/>
      <c r="C8" s="141"/>
      <c r="D8" s="80" t="s">
        <v>29</v>
      </c>
      <c r="E8" s="146">
        <f>E25+E83+E92+E113+E131+E140+E149+E158+E165+E181</f>
        <v>29348</v>
      </c>
      <c r="F8" s="146">
        <f>F25+F83+F92+F113+F131+F140+F149+F158+F165+F181</f>
        <v>10928.92225</v>
      </c>
      <c r="G8" s="144">
        <f>IF(E8=0,0,F8*100/E8)</f>
        <v>37.239069953659531</v>
      </c>
      <c r="H8" s="143">
        <f>E8-F8</f>
        <v>18419.07775</v>
      </c>
      <c r="I8" s="147">
        <f>I25+I83+I92+I113+I131+I140+I149+I158+I165+I183</f>
        <v>0</v>
      </c>
      <c r="J8" s="147">
        <f>J25+J83+J92+J113+J131+J140+J149+J158+J165+J183</f>
        <v>0</v>
      </c>
      <c r="K8" s="147">
        <f>K25+K83+K92+K113+K131+K140+K149+K158+K165+K183</f>
        <v>0</v>
      </c>
      <c r="L8" s="147">
        <f>L25+L83+L92+L113+L131+L140+L149+L158+L165+L181</f>
        <v>0</v>
      </c>
      <c r="M8" s="147">
        <f>M25+M83+M92+M113+M131+M140+M149+M158+M165+M181</f>
        <v>1320</v>
      </c>
      <c r="N8" s="147">
        <f>N25+N83+N92+N113+N131+N140+N149+N158+N165+N181</f>
        <v>700</v>
      </c>
      <c r="O8" s="148">
        <f>I8+K8+M8</f>
        <v>1320</v>
      </c>
      <c r="P8" s="148">
        <f>J8+L8+N8</f>
        <v>700</v>
      </c>
      <c r="Q8" s="147">
        <f>Q25+Q83+Q92+Q113+Q131+Q140+Q149+Q158+Q181</f>
        <v>3000</v>
      </c>
      <c r="R8" s="147">
        <f>R25+R83+R92+R113+R131+R140+R149+R158+R165+R181</f>
        <v>3636.6752500000002</v>
      </c>
      <c r="S8" s="147">
        <f>S25+S83+S92+S113+S131+S140+S149+S158+S165+S181</f>
        <v>6686</v>
      </c>
      <c r="T8" s="147">
        <f>T25+T83+T92+T113+T131+T140+T149+T158+T165+T181</f>
        <v>6592.2470000000003</v>
      </c>
      <c r="U8" s="147">
        <f>U25+U83+U92+U113+U131+U140+U149+U158+U165+U181</f>
        <v>570</v>
      </c>
      <c r="V8" s="147">
        <f>V25+V83+V92+V113+V131+V140+V149+V158+V165+V181</f>
        <v>0</v>
      </c>
      <c r="W8" s="148">
        <f>O8+Q8+S8+U8</f>
        <v>11576</v>
      </c>
      <c r="X8" s="148">
        <f>P8+R8+T8+V8</f>
        <v>10928.92225</v>
      </c>
      <c r="Y8" s="147">
        <f t="shared" si="3"/>
        <v>2005</v>
      </c>
      <c r="Z8" s="147">
        <f t="shared" si="3"/>
        <v>0</v>
      </c>
      <c r="AA8" s="147">
        <f t="shared" si="3"/>
        <v>4340</v>
      </c>
      <c r="AB8" s="147">
        <f t="shared" si="3"/>
        <v>0</v>
      </c>
      <c r="AC8" s="147">
        <f t="shared" si="3"/>
        <v>550</v>
      </c>
      <c r="AD8" s="147">
        <f t="shared" si="3"/>
        <v>0</v>
      </c>
      <c r="AE8" s="148">
        <f t="shared" si="4"/>
        <v>18471</v>
      </c>
      <c r="AF8" s="148">
        <f t="shared" si="4"/>
        <v>10928.92225</v>
      </c>
      <c r="AG8" s="147">
        <f t="shared" si="5"/>
        <v>1942</v>
      </c>
      <c r="AH8" s="147">
        <f t="shared" si="5"/>
        <v>0</v>
      </c>
      <c r="AI8" s="147">
        <f t="shared" si="5"/>
        <v>1630</v>
      </c>
      <c r="AJ8" s="147">
        <f t="shared" si="5"/>
        <v>0</v>
      </c>
      <c r="AK8" s="147">
        <f t="shared" si="5"/>
        <v>1565</v>
      </c>
      <c r="AL8" s="147">
        <f t="shared" si="5"/>
        <v>0</v>
      </c>
      <c r="AM8" s="138"/>
      <c r="AN8" s="138"/>
      <c r="AO8" s="138"/>
      <c r="AP8" s="16"/>
      <c r="AQ8" s="16"/>
    </row>
    <row r="9" spans="1:43" ht="78.75" customHeight="1">
      <c r="A9" s="139"/>
      <c r="B9" s="140"/>
      <c r="C9" s="141"/>
      <c r="D9" s="149" t="s">
        <v>30</v>
      </c>
      <c r="E9" s="146">
        <f t="shared" ref="E7:F9" si="6">AE9+AG9+AI9+AK9</f>
        <v>315.8</v>
      </c>
      <c r="F9" s="146">
        <f t="shared" si="6"/>
        <v>62.31</v>
      </c>
      <c r="G9" s="144">
        <f>IF(E9=0,0,F9*100/E9)</f>
        <v>19.730842305256491</v>
      </c>
      <c r="H9" s="143">
        <f>E9-F9</f>
        <v>253.49</v>
      </c>
      <c r="I9" s="147">
        <f t="shared" ref="I9:N9" si="7">I172</f>
        <v>0</v>
      </c>
      <c r="J9" s="147">
        <f t="shared" si="7"/>
        <v>0</v>
      </c>
      <c r="K9" s="147">
        <f t="shared" si="7"/>
        <v>0</v>
      </c>
      <c r="L9" s="147">
        <f t="shared" si="7"/>
        <v>0</v>
      </c>
      <c r="M9" s="147">
        <f t="shared" si="7"/>
        <v>0</v>
      </c>
      <c r="N9" s="147">
        <f t="shared" si="7"/>
        <v>0</v>
      </c>
      <c r="O9" s="146">
        <f t="shared" ref="O9:P9" si="8">O182</f>
        <v>0</v>
      </c>
      <c r="P9" s="146">
        <f t="shared" si="8"/>
        <v>0</v>
      </c>
      <c r="Q9" s="147">
        <f>Q172</f>
        <v>62.31</v>
      </c>
      <c r="R9" s="147">
        <f>R172</f>
        <v>62.31</v>
      </c>
      <c r="S9" s="147">
        <f>S172</f>
        <v>253.49</v>
      </c>
      <c r="T9" s="147">
        <f t="shared" ref="T9:V9" si="9">T172</f>
        <v>0</v>
      </c>
      <c r="U9" s="147">
        <f t="shared" si="9"/>
        <v>0</v>
      </c>
      <c r="V9" s="147">
        <f t="shared" si="9"/>
        <v>0</v>
      </c>
      <c r="W9" s="146">
        <f>O9+Q9+S9</f>
        <v>315.8</v>
      </c>
      <c r="X9" s="146">
        <f>P9+R9+T9+V9</f>
        <v>62.31</v>
      </c>
      <c r="Y9" s="147">
        <f>Y172</f>
        <v>0</v>
      </c>
      <c r="Z9" s="147">
        <f t="shared" ref="Z9:AD9" si="10">Z172</f>
        <v>0</v>
      </c>
      <c r="AA9" s="147">
        <f t="shared" si="10"/>
        <v>0</v>
      </c>
      <c r="AB9" s="147">
        <f t="shared" si="10"/>
        <v>0</v>
      </c>
      <c r="AC9" s="147">
        <f t="shared" si="10"/>
        <v>0</v>
      </c>
      <c r="AD9" s="147">
        <f t="shared" si="10"/>
        <v>0</v>
      </c>
      <c r="AE9" s="146">
        <f t="shared" si="4"/>
        <v>315.8</v>
      </c>
      <c r="AF9" s="146">
        <f t="shared" si="4"/>
        <v>62.31</v>
      </c>
      <c r="AG9" s="147">
        <f t="shared" ref="AG9:AL9" si="11">AG172</f>
        <v>0</v>
      </c>
      <c r="AH9" s="147">
        <f t="shared" si="11"/>
        <v>0</v>
      </c>
      <c r="AI9" s="147">
        <f t="shared" si="11"/>
        <v>0</v>
      </c>
      <c r="AJ9" s="147">
        <f t="shared" si="11"/>
        <v>0</v>
      </c>
      <c r="AK9" s="147">
        <f t="shared" si="11"/>
        <v>0</v>
      </c>
      <c r="AL9" s="147">
        <f t="shared" si="11"/>
        <v>0</v>
      </c>
      <c r="AM9" s="138"/>
      <c r="AN9" s="138"/>
      <c r="AO9" s="138"/>
      <c r="AP9" s="16"/>
      <c r="AQ9" s="16"/>
    </row>
    <row r="10" spans="1:43" ht="77.25" customHeight="1">
      <c r="A10" s="150"/>
      <c r="B10" s="151"/>
      <c r="C10" s="152"/>
      <c r="D10" s="153" t="s">
        <v>48</v>
      </c>
      <c r="E10" s="143"/>
      <c r="F10" s="143"/>
      <c r="G10" s="144"/>
      <c r="H10" s="144"/>
      <c r="I10" s="154"/>
      <c r="J10" s="154"/>
      <c r="K10" s="154"/>
      <c r="L10" s="154"/>
      <c r="M10" s="154"/>
      <c r="N10" s="154"/>
      <c r="O10" s="144"/>
      <c r="P10" s="144"/>
      <c r="Q10" s="154"/>
      <c r="R10" s="154"/>
      <c r="S10" s="145"/>
      <c r="T10" s="145"/>
      <c r="U10" s="154"/>
      <c r="V10" s="154"/>
      <c r="W10" s="144"/>
      <c r="X10" s="144"/>
      <c r="Y10" s="154"/>
      <c r="Z10" s="154"/>
      <c r="AA10" s="154"/>
      <c r="AB10" s="154"/>
      <c r="AC10" s="154"/>
      <c r="AD10" s="154"/>
      <c r="AE10" s="155"/>
      <c r="AF10" s="155"/>
      <c r="AG10" s="154"/>
      <c r="AH10" s="154"/>
      <c r="AI10" s="154"/>
      <c r="AJ10" s="154"/>
      <c r="AK10" s="154"/>
      <c r="AL10" s="156"/>
      <c r="AM10" s="138"/>
      <c r="AN10" s="138"/>
      <c r="AO10" s="138"/>
      <c r="AP10" s="16"/>
      <c r="AQ10" s="16"/>
    </row>
    <row r="11" spans="1:43" ht="48.75" customHeight="1">
      <c r="A11" s="78" t="s">
        <v>145</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157"/>
      <c r="AN11" s="157"/>
      <c r="AO11" s="158"/>
      <c r="AP11" s="16"/>
      <c r="AQ11" s="16"/>
    </row>
    <row r="12" spans="1:43" ht="33.75" customHeight="1">
      <c r="A12" s="68" t="s">
        <v>179</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53"/>
      <c r="AM12" s="159"/>
      <c r="AN12" s="159"/>
      <c r="AO12" s="160"/>
      <c r="AP12" s="16"/>
      <c r="AQ12" s="16"/>
    </row>
    <row r="13" spans="1:43" ht="35.25" customHeight="1">
      <c r="A13" s="54" t="s">
        <v>180</v>
      </c>
      <c r="B13" s="55"/>
      <c r="C13" s="55"/>
      <c r="D13" s="55"/>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5"/>
      <c r="AM13" s="161"/>
      <c r="AN13" s="161"/>
      <c r="AO13" s="161"/>
      <c r="AP13" s="16"/>
      <c r="AQ13" s="16"/>
    </row>
    <row r="14" spans="1:43" ht="84" customHeight="1">
      <c r="A14" s="162" t="s">
        <v>181</v>
      </c>
      <c r="B14" s="118" t="s">
        <v>123</v>
      </c>
      <c r="C14" s="114" t="s">
        <v>182</v>
      </c>
      <c r="D14" s="39" t="s">
        <v>17</v>
      </c>
      <c r="E14" s="272">
        <f>E15+E16</f>
        <v>300</v>
      </c>
      <c r="F14" s="272">
        <f t="shared" ref="F14:AL14" si="12">F15+F16</f>
        <v>0</v>
      </c>
      <c r="G14" s="273">
        <f t="shared" ref="G14:G25" si="13">IF(E14=0,0,F14*100/E14)</f>
        <v>0</v>
      </c>
      <c r="H14" s="272">
        <f>E14-F14</f>
        <v>300</v>
      </c>
      <c r="I14" s="272">
        <f t="shared" si="12"/>
        <v>0</v>
      </c>
      <c r="J14" s="272">
        <f t="shared" si="12"/>
        <v>0</v>
      </c>
      <c r="K14" s="272">
        <f t="shared" si="12"/>
        <v>0</v>
      </c>
      <c r="L14" s="272">
        <f t="shared" si="12"/>
        <v>0</v>
      </c>
      <c r="M14" s="272">
        <f t="shared" si="12"/>
        <v>0</v>
      </c>
      <c r="N14" s="272">
        <f t="shared" si="12"/>
        <v>0</v>
      </c>
      <c r="O14" s="272">
        <f t="shared" si="12"/>
        <v>0</v>
      </c>
      <c r="P14" s="272">
        <f t="shared" si="12"/>
        <v>0</v>
      </c>
      <c r="Q14" s="272">
        <f t="shared" si="12"/>
        <v>0</v>
      </c>
      <c r="R14" s="272">
        <f t="shared" si="12"/>
        <v>0</v>
      </c>
      <c r="S14" s="272">
        <f t="shared" si="12"/>
        <v>0</v>
      </c>
      <c r="T14" s="272">
        <f t="shared" si="12"/>
        <v>0</v>
      </c>
      <c r="U14" s="272">
        <f t="shared" si="12"/>
        <v>0</v>
      </c>
      <c r="V14" s="272">
        <f t="shared" si="12"/>
        <v>0</v>
      </c>
      <c r="W14" s="272">
        <f t="shared" si="12"/>
        <v>0</v>
      </c>
      <c r="X14" s="272">
        <f t="shared" si="12"/>
        <v>0</v>
      </c>
      <c r="Y14" s="272">
        <f t="shared" si="12"/>
        <v>0</v>
      </c>
      <c r="Z14" s="272">
        <f t="shared" si="12"/>
        <v>0</v>
      </c>
      <c r="AA14" s="272">
        <f t="shared" si="12"/>
        <v>0</v>
      </c>
      <c r="AB14" s="272">
        <f t="shared" si="12"/>
        <v>0</v>
      </c>
      <c r="AC14" s="272">
        <f t="shared" si="12"/>
        <v>0</v>
      </c>
      <c r="AD14" s="272">
        <f t="shared" si="12"/>
        <v>0</v>
      </c>
      <c r="AE14" s="272">
        <f t="shared" si="12"/>
        <v>0</v>
      </c>
      <c r="AF14" s="272">
        <f t="shared" si="12"/>
        <v>0</v>
      </c>
      <c r="AG14" s="272">
        <f t="shared" si="12"/>
        <v>300</v>
      </c>
      <c r="AH14" s="272">
        <f t="shared" si="12"/>
        <v>0</v>
      </c>
      <c r="AI14" s="272">
        <f t="shared" si="12"/>
        <v>0</v>
      </c>
      <c r="AJ14" s="272">
        <f t="shared" si="12"/>
        <v>0</v>
      </c>
      <c r="AK14" s="272">
        <f t="shared" si="12"/>
        <v>0</v>
      </c>
      <c r="AL14" s="272">
        <f t="shared" si="12"/>
        <v>0</v>
      </c>
      <c r="AM14" s="163"/>
      <c r="AN14" s="163"/>
      <c r="AO14" s="163"/>
      <c r="AP14" s="16"/>
      <c r="AQ14" s="16"/>
    </row>
    <row r="15" spans="1:43" ht="118.5" customHeight="1">
      <c r="A15" s="162"/>
      <c r="B15" s="118"/>
      <c r="C15" s="118"/>
      <c r="D15" s="80" t="s">
        <v>19</v>
      </c>
      <c r="E15" s="164">
        <f>O15+W15+AE15+AG15+AI15+AK15</f>
        <v>285</v>
      </c>
      <c r="F15" s="164">
        <f>J15+L15+N15+R15+T15+V15+Z15+AB15+AD15+AH15+AJ15+AL15</f>
        <v>0</v>
      </c>
      <c r="G15" s="165">
        <f t="shared" si="13"/>
        <v>0</v>
      </c>
      <c r="H15" s="164">
        <f>E15-F15</f>
        <v>285</v>
      </c>
      <c r="I15" s="166"/>
      <c r="J15" s="166"/>
      <c r="K15" s="166"/>
      <c r="L15" s="166"/>
      <c r="M15" s="166"/>
      <c r="N15" s="166"/>
      <c r="O15" s="164">
        <f>I15+K15+M15</f>
        <v>0</v>
      </c>
      <c r="P15" s="164">
        <f>J15+L15+N15</f>
        <v>0</v>
      </c>
      <c r="Q15" s="166"/>
      <c r="R15" s="166"/>
      <c r="S15" s="166"/>
      <c r="T15" s="166"/>
      <c r="U15" s="166"/>
      <c r="V15" s="166"/>
      <c r="W15" s="164">
        <f>I15+K15+M15+Q15+S15+U15</f>
        <v>0</v>
      </c>
      <c r="X15" s="164">
        <f>J15+L15+N15+R15+T15+V15</f>
        <v>0</v>
      </c>
      <c r="Y15" s="166"/>
      <c r="Z15" s="166"/>
      <c r="AA15" s="166"/>
      <c r="AB15" s="166"/>
      <c r="AC15" s="166"/>
      <c r="AD15" s="166"/>
      <c r="AE15" s="164">
        <f>Y15+AA15+AC15</f>
        <v>0</v>
      </c>
      <c r="AF15" s="164">
        <f>J15+L15+N15+R15+T15+V15+Z15+AB15+AD15</f>
        <v>0</v>
      </c>
      <c r="AG15" s="166">
        <v>285</v>
      </c>
      <c r="AH15" s="166"/>
      <c r="AI15" s="166"/>
      <c r="AJ15" s="166"/>
      <c r="AK15" s="166"/>
      <c r="AL15" s="166"/>
      <c r="AM15" s="138"/>
      <c r="AN15" s="138"/>
      <c r="AO15" s="138"/>
      <c r="AP15" s="16"/>
      <c r="AQ15" s="16"/>
    </row>
    <row r="16" spans="1:43" ht="83.25" customHeight="1">
      <c r="A16" s="162"/>
      <c r="B16" s="127"/>
      <c r="C16" s="118"/>
      <c r="D16" s="80" t="s">
        <v>29</v>
      </c>
      <c r="E16" s="164">
        <f>O16+W16+AE16+AG16+AI16+AK16</f>
        <v>15</v>
      </c>
      <c r="F16" s="164">
        <f t="shared" ref="F16" si="14">J16+L16+N16+R16+T16+V16+Z16+AB16+AD16+AH16+AJ16+AL16</f>
        <v>0</v>
      </c>
      <c r="G16" s="165">
        <f t="shared" si="13"/>
        <v>0</v>
      </c>
      <c r="H16" s="164">
        <f>E16-F16</f>
        <v>15</v>
      </c>
      <c r="I16" s="166"/>
      <c r="J16" s="166"/>
      <c r="K16" s="166"/>
      <c r="L16" s="166"/>
      <c r="M16" s="166"/>
      <c r="N16" s="166"/>
      <c r="O16" s="164">
        <f>I16+K16+M16</f>
        <v>0</v>
      </c>
      <c r="P16" s="164">
        <f>J16+L16+N16</f>
        <v>0</v>
      </c>
      <c r="Q16" s="166"/>
      <c r="R16" s="166"/>
      <c r="S16" s="166"/>
      <c r="T16" s="166"/>
      <c r="U16" s="166"/>
      <c r="V16" s="166"/>
      <c r="W16" s="164">
        <f>I16+K16+M16+Q16+S16+U16</f>
        <v>0</v>
      </c>
      <c r="X16" s="164">
        <f>J16+L16+N16+R16+T16+V16</f>
        <v>0</v>
      </c>
      <c r="Y16" s="166"/>
      <c r="Z16" s="166"/>
      <c r="AA16" s="166"/>
      <c r="AB16" s="166"/>
      <c r="AC16" s="166"/>
      <c r="AD16" s="166"/>
      <c r="AE16" s="164">
        <f>I16+K16+M16+Q16+S16+U16+Y16+AA16+AC16</f>
        <v>0</v>
      </c>
      <c r="AF16" s="164">
        <f>J16+L16+N16+R16+T16+V16+Z16+AB16+AD16</f>
        <v>0</v>
      </c>
      <c r="AG16" s="166">
        <v>15</v>
      </c>
      <c r="AH16" s="166"/>
      <c r="AI16" s="166"/>
      <c r="AJ16" s="166"/>
      <c r="AK16" s="166"/>
      <c r="AL16" s="166"/>
      <c r="AM16" s="138"/>
      <c r="AN16" s="138"/>
      <c r="AO16" s="138"/>
      <c r="AP16" s="16"/>
      <c r="AQ16" s="16"/>
    </row>
    <row r="17" spans="1:43" ht="129.75" customHeight="1">
      <c r="A17" s="114" t="s">
        <v>183</v>
      </c>
      <c r="B17" s="114" t="s">
        <v>124</v>
      </c>
      <c r="C17" s="114" t="s">
        <v>182</v>
      </c>
      <c r="D17" s="39" t="s">
        <v>17</v>
      </c>
      <c r="E17" s="40">
        <f>+E18+E19</f>
        <v>895</v>
      </c>
      <c r="F17" s="40">
        <f t="shared" ref="F17:O17" si="15">+F18+F19</f>
        <v>0</v>
      </c>
      <c r="G17" s="52">
        <f t="shared" si="13"/>
        <v>0</v>
      </c>
      <c r="H17" s="40">
        <f>E17-F17</f>
        <v>895</v>
      </c>
      <c r="I17" s="40">
        <f t="shared" si="15"/>
        <v>0</v>
      </c>
      <c r="J17" s="40">
        <f t="shared" si="15"/>
        <v>0</v>
      </c>
      <c r="K17" s="40">
        <f t="shared" si="15"/>
        <v>0</v>
      </c>
      <c r="L17" s="40">
        <f t="shared" si="15"/>
        <v>0</v>
      </c>
      <c r="M17" s="40">
        <f t="shared" si="15"/>
        <v>0</v>
      </c>
      <c r="N17" s="40">
        <f t="shared" si="15"/>
        <v>0</v>
      </c>
      <c r="O17" s="40">
        <f t="shared" si="15"/>
        <v>0</v>
      </c>
      <c r="P17" s="40">
        <f t="shared" ref="P17" si="16">+P18+P19</f>
        <v>0</v>
      </c>
      <c r="Q17" s="40">
        <f t="shared" ref="Q17" si="17">+Q18+Q19</f>
        <v>0</v>
      </c>
      <c r="R17" s="40">
        <f t="shared" ref="R17" si="18">+R18+R19</f>
        <v>0</v>
      </c>
      <c r="S17" s="40">
        <f t="shared" ref="S17" si="19">+S18+S19</f>
        <v>0</v>
      </c>
      <c r="T17" s="40">
        <f t="shared" ref="T17" si="20">+T18+T19</f>
        <v>0</v>
      </c>
      <c r="U17" s="40">
        <f t="shared" ref="U17" si="21">+U18+U19</f>
        <v>70</v>
      </c>
      <c r="V17" s="40">
        <f t="shared" ref="V17" si="22">+V18+V19</f>
        <v>0</v>
      </c>
      <c r="W17" s="40">
        <f t="shared" ref="W17" si="23">+W18+W19</f>
        <v>70</v>
      </c>
      <c r="X17" s="40">
        <f t="shared" ref="X17" si="24">+X18+X19</f>
        <v>0</v>
      </c>
      <c r="Y17" s="40">
        <f t="shared" ref="Y17" si="25">+Y18+Y19</f>
        <v>0</v>
      </c>
      <c r="Z17" s="40">
        <f t="shared" ref="Z17" si="26">+Z18+Z19</f>
        <v>0</v>
      </c>
      <c r="AA17" s="40">
        <f t="shared" ref="AA17" si="27">+AA18+AA19</f>
        <v>0</v>
      </c>
      <c r="AB17" s="40">
        <f t="shared" ref="AB17" si="28">+AB18+AB19</f>
        <v>0</v>
      </c>
      <c r="AC17" s="40">
        <f t="shared" ref="AC17" si="29">+AC18+AC19</f>
        <v>30</v>
      </c>
      <c r="AD17" s="40">
        <f t="shared" ref="AD17" si="30">+AD18+AD19</f>
        <v>0</v>
      </c>
      <c r="AE17" s="40">
        <f t="shared" ref="AE17" si="31">+AE18+AE19</f>
        <v>100</v>
      </c>
      <c r="AF17" s="40">
        <f t="shared" ref="AF17" si="32">+AF18+AF19</f>
        <v>0</v>
      </c>
      <c r="AG17" s="40">
        <f t="shared" ref="AG17" si="33">+AG18+AG19</f>
        <v>30</v>
      </c>
      <c r="AH17" s="40">
        <f t="shared" ref="AH17" si="34">+AH18+AH19</f>
        <v>0</v>
      </c>
      <c r="AI17" s="40">
        <f t="shared" ref="AI17" si="35">+AI18+AI19</f>
        <v>0</v>
      </c>
      <c r="AJ17" s="40">
        <f t="shared" ref="AJ17" si="36">+AJ18+AJ19</f>
        <v>0</v>
      </c>
      <c r="AK17" s="40">
        <f t="shared" ref="AK17" si="37">+AK18+AK19</f>
        <v>765</v>
      </c>
      <c r="AL17" s="40">
        <f t="shared" ref="AL17" si="38">+AL18+AL19</f>
        <v>0</v>
      </c>
      <c r="AM17" s="138"/>
      <c r="AN17" s="138"/>
      <c r="AO17" s="138"/>
      <c r="AP17" s="16"/>
      <c r="AQ17" s="16"/>
    </row>
    <row r="18" spans="1:43" ht="139.5" customHeight="1">
      <c r="A18" s="118"/>
      <c r="B18" s="118"/>
      <c r="C18" s="118"/>
      <c r="D18" s="80" t="s">
        <v>19</v>
      </c>
      <c r="E18" s="164"/>
      <c r="F18" s="164"/>
      <c r="G18" s="165">
        <f t="shared" si="13"/>
        <v>0</v>
      </c>
      <c r="H18" s="164"/>
      <c r="I18" s="166"/>
      <c r="J18" s="166"/>
      <c r="K18" s="166"/>
      <c r="L18" s="166"/>
      <c r="M18" s="166"/>
      <c r="N18" s="166"/>
      <c r="O18" s="164"/>
      <c r="P18" s="164"/>
      <c r="Q18" s="166"/>
      <c r="R18" s="166"/>
      <c r="S18" s="166"/>
      <c r="T18" s="166"/>
      <c r="U18" s="166"/>
      <c r="V18" s="166"/>
      <c r="W18" s="164"/>
      <c r="X18" s="164"/>
      <c r="Y18" s="166"/>
      <c r="Z18" s="166"/>
      <c r="AA18" s="166"/>
      <c r="AB18" s="166"/>
      <c r="AC18" s="166"/>
      <c r="AD18" s="166"/>
      <c r="AE18" s="164"/>
      <c r="AF18" s="164"/>
      <c r="AG18" s="166"/>
      <c r="AH18" s="166"/>
      <c r="AI18" s="166"/>
      <c r="AJ18" s="166"/>
      <c r="AK18" s="166"/>
      <c r="AL18" s="166"/>
      <c r="AM18" s="138"/>
      <c r="AN18" s="138"/>
      <c r="AO18" s="138"/>
      <c r="AP18" s="16"/>
      <c r="AQ18" s="16"/>
    </row>
    <row r="19" spans="1:43" ht="177.75" customHeight="1">
      <c r="A19" s="118"/>
      <c r="B19" s="118"/>
      <c r="C19" s="118"/>
      <c r="D19" s="80" t="s">
        <v>29</v>
      </c>
      <c r="E19" s="164">
        <f>AE19+AG19+AI19+AK19</f>
        <v>895</v>
      </c>
      <c r="F19" s="164">
        <f t="shared" ref="F19" si="39">J19+L19+N19+R19+T19+V19+Z19+AB19+AD19+AH19+AJ19+AL19</f>
        <v>0</v>
      </c>
      <c r="G19" s="165">
        <f t="shared" si="13"/>
        <v>0</v>
      </c>
      <c r="H19" s="164">
        <f t="shared" ref="H19:H25" si="40">E19-F19</f>
        <v>895</v>
      </c>
      <c r="I19" s="166"/>
      <c r="J19" s="166"/>
      <c r="K19" s="166"/>
      <c r="L19" s="166"/>
      <c r="M19" s="166"/>
      <c r="N19" s="166"/>
      <c r="O19" s="164">
        <f>I19+K19+M19</f>
        <v>0</v>
      </c>
      <c r="P19" s="164">
        <f>J19+L19+N19</f>
        <v>0</v>
      </c>
      <c r="Q19" s="166"/>
      <c r="R19" s="166"/>
      <c r="S19" s="166"/>
      <c r="T19" s="166"/>
      <c r="U19" s="166">
        <v>70</v>
      </c>
      <c r="V19" s="166"/>
      <c r="W19" s="164">
        <f>I19+K19+M19+Q19+S19+U19</f>
        <v>70</v>
      </c>
      <c r="X19" s="164">
        <f>J19+L19+N19+R19+T19+V19</f>
        <v>0</v>
      </c>
      <c r="Y19" s="166"/>
      <c r="Z19" s="166"/>
      <c r="AA19" s="166"/>
      <c r="AB19" s="166"/>
      <c r="AC19" s="166">
        <v>30</v>
      </c>
      <c r="AD19" s="166"/>
      <c r="AE19" s="164">
        <f>I19+K19+M19+Q19+S19+U19+Y19+AA19+AC19</f>
        <v>100</v>
      </c>
      <c r="AF19" s="164">
        <f>J19+L19+N19+R19+T19+V19+Z19+AB19+AD19</f>
        <v>0</v>
      </c>
      <c r="AG19" s="166">
        <v>30</v>
      </c>
      <c r="AH19" s="166"/>
      <c r="AI19" s="166"/>
      <c r="AJ19" s="166"/>
      <c r="AK19" s="166">
        <v>765</v>
      </c>
      <c r="AL19" s="166"/>
      <c r="AM19" s="138"/>
      <c r="AN19" s="138"/>
      <c r="AO19" s="138"/>
      <c r="AP19" s="16"/>
      <c r="AQ19" s="16"/>
    </row>
    <row r="20" spans="1:43" ht="50.25" customHeight="1">
      <c r="A20" s="114" t="s">
        <v>184</v>
      </c>
      <c r="B20" s="114" t="s">
        <v>125</v>
      </c>
      <c r="C20" s="114" t="s">
        <v>182</v>
      </c>
      <c r="D20" s="39" t="s">
        <v>17</v>
      </c>
      <c r="E20" s="40">
        <f>E21+E22</f>
        <v>155.30000000000001</v>
      </c>
      <c r="F20" s="40">
        <f t="shared" ref="F20:AL20" si="41">F21+F22</f>
        <v>0</v>
      </c>
      <c r="G20" s="52">
        <f t="shared" si="13"/>
        <v>0</v>
      </c>
      <c r="H20" s="40">
        <f t="shared" si="40"/>
        <v>155.30000000000001</v>
      </c>
      <c r="I20" s="40">
        <f t="shared" si="41"/>
        <v>0</v>
      </c>
      <c r="J20" s="40">
        <f t="shared" si="41"/>
        <v>0</v>
      </c>
      <c r="K20" s="40">
        <f t="shared" si="41"/>
        <v>0</v>
      </c>
      <c r="L20" s="40">
        <f t="shared" si="41"/>
        <v>0</v>
      </c>
      <c r="M20" s="40">
        <f t="shared" si="41"/>
        <v>0</v>
      </c>
      <c r="N20" s="40">
        <f t="shared" si="41"/>
        <v>0</v>
      </c>
      <c r="O20" s="40">
        <f t="shared" si="41"/>
        <v>0</v>
      </c>
      <c r="P20" s="40">
        <f t="shared" si="41"/>
        <v>0</v>
      </c>
      <c r="Q20" s="40">
        <f t="shared" si="41"/>
        <v>0</v>
      </c>
      <c r="R20" s="40">
        <f t="shared" si="41"/>
        <v>0</v>
      </c>
      <c r="S20" s="40">
        <f t="shared" si="41"/>
        <v>0</v>
      </c>
      <c r="T20" s="40">
        <f t="shared" si="41"/>
        <v>0</v>
      </c>
      <c r="U20" s="40">
        <f t="shared" si="41"/>
        <v>0</v>
      </c>
      <c r="V20" s="40">
        <f t="shared" si="41"/>
        <v>0</v>
      </c>
      <c r="W20" s="40">
        <f t="shared" si="41"/>
        <v>0</v>
      </c>
      <c r="X20" s="40">
        <f t="shared" si="41"/>
        <v>0</v>
      </c>
      <c r="Y20" s="40">
        <f t="shared" si="41"/>
        <v>75</v>
      </c>
      <c r="Z20" s="40">
        <f t="shared" si="41"/>
        <v>0</v>
      </c>
      <c r="AA20" s="40">
        <f t="shared" si="41"/>
        <v>0</v>
      </c>
      <c r="AB20" s="40">
        <f t="shared" si="41"/>
        <v>0</v>
      </c>
      <c r="AC20" s="40">
        <f t="shared" si="41"/>
        <v>80.3</v>
      </c>
      <c r="AD20" s="40">
        <f t="shared" si="41"/>
        <v>0</v>
      </c>
      <c r="AE20" s="40">
        <f t="shared" si="41"/>
        <v>155.30000000000001</v>
      </c>
      <c r="AF20" s="40">
        <f t="shared" si="41"/>
        <v>0</v>
      </c>
      <c r="AG20" s="40">
        <f t="shared" si="41"/>
        <v>0</v>
      </c>
      <c r="AH20" s="40">
        <f t="shared" si="41"/>
        <v>0</v>
      </c>
      <c r="AI20" s="40">
        <f t="shared" si="41"/>
        <v>0</v>
      </c>
      <c r="AJ20" s="40">
        <f t="shared" si="41"/>
        <v>0</v>
      </c>
      <c r="AK20" s="40">
        <f t="shared" si="41"/>
        <v>0</v>
      </c>
      <c r="AL20" s="40">
        <f t="shared" si="41"/>
        <v>0</v>
      </c>
      <c r="AM20" s="138"/>
      <c r="AN20" s="138"/>
      <c r="AO20" s="138"/>
      <c r="AP20" s="16"/>
      <c r="AQ20" s="16"/>
    </row>
    <row r="21" spans="1:43" ht="87.75" customHeight="1">
      <c r="A21" s="118"/>
      <c r="B21" s="118"/>
      <c r="C21" s="118"/>
      <c r="D21" s="80" t="s">
        <v>19</v>
      </c>
      <c r="E21" s="164">
        <f>AE21+AG21+AI21+AK21</f>
        <v>140.30000000000001</v>
      </c>
      <c r="F21" s="164">
        <f>J21+L21+N21+R21+T21+V21+Z21+AB21+AD21+AH21+AJ21+AL21</f>
        <v>0</v>
      </c>
      <c r="G21" s="165">
        <f t="shared" si="13"/>
        <v>0</v>
      </c>
      <c r="H21" s="164">
        <f t="shared" si="40"/>
        <v>140.30000000000001</v>
      </c>
      <c r="I21" s="166"/>
      <c r="J21" s="166"/>
      <c r="K21" s="166"/>
      <c r="L21" s="166"/>
      <c r="M21" s="166"/>
      <c r="N21" s="166"/>
      <c r="O21" s="164">
        <f>I21+K21+M21</f>
        <v>0</v>
      </c>
      <c r="P21" s="164">
        <f>J21+L21+N21</f>
        <v>0</v>
      </c>
      <c r="Q21" s="166"/>
      <c r="R21" s="166"/>
      <c r="S21" s="166"/>
      <c r="T21" s="166"/>
      <c r="U21" s="166"/>
      <c r="V21" s="166"/>
      <c r="W21" s="164">
        <f>I21+K21+M21+Q21+S21+U21</f>
        <v>0</v>
      </c>
      <c r="X21" s="164">
        <f>J21+L21+N21+R21+T21+V21</f>
        <v>0</v>
      </c>
      <c r="Y21" s="166">
        <v>70</v>
      </c>
      <c r="Z21" s="166"/>
      <c r="AA21" s="166"/>
      <c r="AB21" s="166"/>
      <c r="AC21" s="166">
        <v>70.3</v>
      </c>
      <c r="AD21" s="166"/>
      <c r="AE21" s="164">
        <f>I21+K21+M21+Q21+S21+U21+Y21+AA21+AC21</f>
        <v>140.30000000000001</v>
      </c>
      <c r="AF21" s="164">
        <f>J21+L21+N21+R21+T21+V21+Z21+AB21+AD21</f>
        <v>0</v>
      </c>
      <c r="AG21" s="166"/>
      <c r="AH21" s="166"/>
      <c r="AI21" s="166"/>
      <c r="AJ21" s="166"/>
      <c r="AK21" s="166"/>
      <c r="AL21" s="166"/>
      <c r="AM21" s="138"/>
      <c r="AN21" s="138"/>
      <c r="AO21" s="138"/>
      <c r="AP21" s="16"/>
      <c r="AQ21" s="16"/>
    </row>
    <row r="22" spans="1:43" ht="67.5" customHeight="1">
      <c r="A22" s="118"/>
      <c r="B22" s="118"/>
      <c r="C22" s="118"/>
      <c r="D22" s="80" t="s">
        <v>29</v>
      </c>
      <c r="E22" s="164">
        <f>AE22+AG22+AI22+AK22</f>
        <v>15</v>
      </c>
      <c r="F22" s="164">
        <f t="shared" ref="F22" si="42">J22+L22+N22+R22+T22+V22+Z22+AB22+AD22+AH22+AJ22+AL22</f>
        <v>0</v>
      </c>
      <c r="G22" s="165">
        <f t="shared" si="13"/>
        <v>0</v>
      </c>
      <c r="H22" s="164">
        <f t="shared" si="40"/>
        <v>15</v>
      </c>
      <c r="I22" s="166"/>
      <c r="J22" s="166"/>
      <c r="K22" s="166"/>
      <c r="L22" s="166"/>
      <c r="M22" s="166"/>
      <c r="N22" s="166"/>
      <c r="O22" s="164">
        <f>I22+K22+M22</f>
        <v>0</v>
      </c>
      <c r="P22" s="164">
        <f>J22+L22+N22</f>
        <v>0</v>
      </c>
      <c r="Q22" s="166"/>
      <c r="R22" s="166"/>
      <c r="S22" s="166"/>
      <c r="T22" s="166"/>
      <c r="U22" s="166"/>
      <c r="V22" s="166"/>
      <c r="W22" s="164">
        <f>I22+K22+M22+Q22+S22+U22</f>
        <v>0</v>
      </c>
      <c r="X22" s="164">
        <f>J22+L22+N22+R22+T22+V22</f>
        <v>0</v>
      </c>
      <c r="Y22" s="166">
        <v>5</v>
      </c>
      <c r="Z22" s="166"/>
      <c r="AA22" s="166"/>
      <c r="AB22" s="166"/>
      <c r="AC22" s="166">
        <v>10</v>
      </c>
      <c r="AD22" s="166"/>
      <c r="AE22" s="164">
        <f>I22+K22+M22+Q22+S22+U22+Y22+AA22+AC22</f>
        <v>15</v>
      </c>
      <c r="AF22" s="164">
        <f>J22+L22+N22+R22+T22+V22+Z22+AB22+AD22</f>
        <v>0</v>
      </c>
      <c r="AG22" s="166"/>
      <c r="AH22" s="166"/>
      <c r="AI22" s="166"/>
      <c r="AJ22" s="166"/>
      <c r="AK22" s="166"/>
      <c r="AL22" s="166"/>
      <c r="AM22" s="138"/>
      <c r="AN22" s="138"/>
      <c r="AO22" s="138"/>
      <c r="AP22" s="16"/>
      <c r="AQ22" s="16"/>
    </row>
    <row r="23" spans="1:43" ht="48" customHeight="1">
      <c r="A23" s="167" t="s">
        <v>185</v>
      </c>
      <c r="B23" s="168"/>
      <c r="C23" s="169"/>
      <c r="D23" s="274" t="s">
        <v>17</v>
      </c>
      <c r="E23" s="272">
        <f>E24+E25</f>
        <v>1350.3</v>
      </c>
      <c r="F23" s="272">
        <f t="shared" ref="F23:AL23" si="43">F24+F25</f>
        <v>0</v>
      </c>
      <c r="G23" s="273">
        <f t="shared" si="13"/>
        <v>0</v>
      </c>
      <c r="H23" s="272">
        <f t="shared" si="40"/>
        <v>1350.3</v>
      </c>
      <c r="I23" s="272">
        <f t="shared" si="43"/>
        <v>0</v>
      </c>
      <c r="J23" s="272">
        <f t="shared" si="43"/>
        <v>0</v>
      </c>
      <c r="K23" s="272">
        <f t="shared" si="43"/>
        <v>0</v>
      </c>
      <c r="L23" s="272">
        <f t="shared" si="43"/>
        <v>0</v>
      </c>
      <c r="M23" s="272">
        <f t="shared" si="43"/>
        <v>0</v>
      </c>
      <c r="N23" s="272">
        <f t="shared" si="43"/>
        <v>0</v>
      </c>
      <c r="O23" s="272">
        <f t="shared" si="43"/>
        <v>0</v>
      </c>
      <c r="P23" s="272">
        <f t="shared" si="43"/>
        <v>0</v>
      </c>
      <c r="Q23" s="272">
        <f t="shared" si="43"/>
        <v>0</v>
      </c>
      <c r="R23" s="272">
        <f t="shared" si="43"/>
        <v>0</v>
      </c>
      <c r="S23" s="272">
        <f t="shared" si="43"/>
        <v>0</v>
      </c>
      <c r="T23" s="272">
        <f t="shared" si="43"/>
        <v>0</v>
      </c>
      <c r="U23" s="272">
        <f t="shared" si="43"/>
        <v>70</v>
      </c>
      <c r="V23" s="272">
        <f t="shared" si="43"/>
        <v>0</v>
      </c>
      <c r="W23" s="272">
        <f t="shared" si="43"/>
        <v>70</v>
      </c>
      <c r="X23" s="272">
        <f t="shared" si="43"/>
        <v>0</v>
      </c>
      <c r="Y23" s="272">
        <f t="shared" si="43"/>
        <v>75</v>
      </c>
      <c r="Z23" s="272">
        <f t="shared" si="43"/>
        <v>0</v>
      </c>
      <c r="AA23" s="272">
        <f t="shared" si="43"/>
        <v>0</v>
      </c>
      <c r="AB23" s="272">
        <f t="shared" si="43"/>
        <v>0</v>
      </c>
      <c r="AC23" s="272">
        <f t="shared" si="43"/>
        <v>110.3</v>
      </c>
      <c r="AD23" s="272">
        <f t="shared" si="43"/>
        <v>0</v>
      </c>
      <c r="AE23" s="272">
        <f t="shared" si="43"/>
        <v>255.3</v>
      </c>
      <c r="AF23" s="272">
        <f t="shared" si="43"/>
        <v>0</v>
      </c>
      <c r="AG23" s="272">
        <f t="shared" si="43"/>
        <v>330</v>
      </c>
      <c r="AH23" s="272">
        <f t="shared" si="43"/>
        <v>0</v>
      </c>
      <c r="AI23" s="272">
        <f t="shared" si="43"/>
        <v>0</v>
      </c>
      <c r="AJ23" s="272">
        <f t="shared" si="43"/>
        <v>0</v>
      </c>
      <c r="AK23" s="272">
        <f t="shared" si="43"/>
        <v>765</v>
      </c>
      <c r="AL23" s="272">
        <f t="shared" si="43"/>
        <v>0</v>
      </c>
      <c r="AM23" s="138"/>
      <c r="AN23" s="138"/>
      <c r="AO23" s="138"/>
      <c r="AP23" s="16"/>
      <c r="AQ23" s="16"/>
    </row>
    <row r="24" spans="1:43" ht="69" customHeight="1">
      <c r="A24" s="170"/>
      <c r="B24" s="171"/>
      <c r="C24" s="172"/>
      <c r="D24" s="80" t="s">
        <v>19</v>
      </c>
      <c r="E24" s="173">
        <f>E15+E18+E21</f>
        <v>425.3</v>
      </c>
      <c r="F24" s="173">
        <f>J24+L24+N24+R24+T24+V24+Z24+AB24+AD24+AH24+AJ24+AL24</f>
        <v>0</v>
      </c>
      <c r="G24" s="144">
        <f t="shared" si="13"/>
        <v>0</v>
      </c>
      <c r="H24" s="173">
        <f t="shared" si="40"/>
        <v>425.3</v>
      </c>
      <c r="I24" s="166"/>
      <c r="J24" s="166"/>
      <c r="K24" s="166"/>
      <c r="L24" s="166"/>
      <c r="M24" s="166"/>
      <c r="N24" s="166"/>
      <c r="O24" s="173">
        <f>I24+K24+M24</f>
        <v>0</v>
      </c>
      <c r="P24" s="173">
        <f>J24+L24+N24</f>
        <v>0</v>
      </c>
      <c r="Q24" s="166"/>
      <c r="R24" s="166"/>
      <c r="S24" s="166"/>
      <c r="T24" s="166"/>
      <c r="U24" s="166"/>
      <c r="V24" s="166"/>
      <c r="W24" s="173">
        <f>I24+K24+M24+Q24+S24+U24</f>
        <v>0</v>
      </c>
      <c r="X24" s="173">
        <f>J24+L24+N24+R24+T24+V24</f>
        <v>0</v>
      </c>
      <c r="Y24" s="166">
        <f t="shared" ref="Y24:AC25" si="44">Y15+Y18+Y21</f>
        <v>70</v>
      </c>
      <c r="Z24" s="166"/>
      <c r="AA24" s="166"/>
      <c r="AB24" s="166"/>
      <c r="AC24" s="166">
        <f t="shared" si="44"/>
        <v>70.3</v>
      </c>
      <c r="AD24" s="166"/>
      <c r="AE24" s="173">
        <f>I24+K24+M24+Q24+S24+U24+Y24+AA24+AC24</f>
        <v>140.30000000000001</v>
      </c>
      <c r="AF24" s="173">
        <f>J24+L24+N24+R24+T24+V24+Z24+AB24+AD24</f>
        <v>0</v>
      </c>
      <c r="AG24" s="166">
        <f>AG15+AG18+AG21</f>
        <v>285</v>
      </c>
      <c r="AH24" s="166"/>
      <c r="AI24" s="166"/>
      <c r="AJ24" s="166"/>
      <c r="AK24" s="166"/>
      <c r="AL24" s="166"/>
      <c r="AM24" s="138"/>
      <c r="AN24" s="138"/>
      <c r="AO24" s="138"/>
      <c r="AP24" s="16"/>
      <c r="AQ24" s="16"/>
    </row>
    <row r="25" spans="1:43" ht="57.75" customHeight="1">
      <c r="A25" s="174"/>
      <c r="B25" s="175"/>
      <c r="C25" s="176"/>
      <c r="D25" s="80" t="s">
        <v>29</v>
      </c>
      <c r="E25" s="173">
        <f>E16+E19+E22</f>
        <v>925</v>
      </c>
      <c r="F25" s="173">
        <f t="shared" ref="F25" si="45">J25+L25+N25+R25+T25+V25+Z25+AB25+AD25+AH25+AJ25+AL25</f>
        <v>0</v>
      </c>
      <c r="G25" s="144">
        <f t="shared" si="13"/>
        <v>0</v>
      </c>
      <c r="H25" s="173">
        <f t="shared" si="40"/>
        <v>925</v>
      </c>
      <c r="I25" s="166"/>
      <c r="J25" s="166"/>
      <c r="K25" s="166"/>
      <c r="L25" s="166"/>
      <c r="M25" s="166"/>
      <c r="N25" s="166"/>
      <c r="O25" s="173">
        <f>I25+K25+M25</f>
        <v>0</v>
      </c>
      <c r="P25" s="173">
        <f>J25+L25+N25</f>
        <v>0</v>
      </c>
      <c r="Q25" s="166"/>
      <c r="R25" s="166"/>
      <c r="S25" s="166"/>
      <c r="T25" s="166"/>
      <c r="U25" s="166">
        <f>U16+U19+U22</f>
        <v>70</v>
      </c>
      <c r="V25" s="166"/>
      <c r="W25" s="173">
        <f>I25+K25+M25+Q25+S25+U25</f>
        <v>70</v>
      </c>
      <c r="X25" s="173">
        <f>J25+L25+N25+R25+T25+V25</f>
        <v>0</v>
      </c>
      <c r="Y25" s="166">
        <f t="shared" si="44"/>
        <v>5</v>
      </c>
      <c r="Z25" s="166"/>
      <c r="AA25" s="166"/>
      <c r="AB25" s="166"/>
      <c r="AC25" s="166">
        <f t="shared" si="44"/>
        <v>40</v>
      </c>
      <c r="AD25" s="166"/>
      <c r="AE25" s="173">
        <f>I25+K25+M25+Q25+S25+U25+Y25+AA25+AC25</f>
        <v>115</v>
      </c>
      <c r="AF25" s="173">
        <f>J25+L25+N25+R25+T25+V25+Z25+AB25+AD25</f>
        <v>0</v>
      </c>
      <c r="AG25" s="166">
        <f>AG16+AG19+AG22</f>
        <v>45</v>
      </c>
      <c r="AH25" s="166"/>
      <c r="AI25" s="166"/>
      <c r="AJ25" s="166"/>
      <c r="AK25" s="166">
        <f t="shared" ref="AK25" si="46">AK16+AK19+AK22</f>
        <v>765</v>
      </c>
      <c r="AL25" s="166"/>
      <c r="AM25" s="138"/>
      <c r="AN25" s="138"/>
      <c r="AO25" s="138"/>
      <c r="AP25" s="16"/>
      <c r="AQ25" s="16"/>
    </row>
    <row r="26" spans="1:43" ht="45" customHeight="1">
      <c r="A26" s="57" t="s">
        <v>186</v>
      </c>
      <c r="B26" s="177"/>
      <c r="C26" s="177"/>
      <c r="D26" s="178"/>
      <c r="E26" s="179"/>
      <c r="F26" s="179"/>
      <c r="G26" s="179"/>
      <c r="H26" s="179"/>
      <c r="I26" s="180"/>
      <c r="J26" s="180"/>
      <c r="K26" s="180"/>
      <c r="L26" s="181"/>
      <c r="M26" s="181"/>
      <c r="N26" s="181"/>
      <c r="O26" s="179"/>
      <c r="P26" s="179"/>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3"/>
      <c r="AN26" s="183"/>
      <c r="AO26" s="183"/>
      <c r="AP26" s="16"/>
      <c r="AQ26" s="16"/>
    </row>
    <row r="27" spans="1:43" ht="56.25" customHeight="1">
      <c r="A27" s="114" t="s">
        <v>187</v>
      </c>
      <c r="B27" s="114" t="s">
        <v>126</v>
      </c>
      <c r="C27" s="114" t="s">
        <v>182</v>
      </c>
      <c r="D27" s="39" t="s">
        <v>17</v>
      </c>
      <c r="E27" s="40">
        <f>E28+E29</f>
        <v>300</v>
      </c>
      <c r="F27" s="40">
        <f t="shared" ref="F27:AL27" si="47">F28+F29</f>
        <v>0</v>
      </c>
      <c r="G27" s="42">
        <f t="shared" ref="G27:G83" si="48">IF(E27=0,0,F27*100/E27)</f>
        <v>0</v>
      </c>
      <c r="H27" s="40">
        <f t="shared" ref="H27:H45" si="49">E27-F27</f>
        <v>300</v>
      </c>
      <c r="I27" s="40">
        <f t="shared" si="47"/>
        <v>0</v>
      </c>
      <c r="J27" s="40">
        <f t="shared" si="47"/>
        <v>0</v>
      </c>
      <c r="K27" s="40">
        <f t="shared" si="47"/>
        <v>0</v>
      </c>
      <c r="L27" s="40">
        <f t="shared" si="47"/>
        <v>0</v>
      </c>
      <c r="M27" s="40">
        <f t="shared" si="47"/>
        <v>0</v>
      </c>
      <c r="N27" s="40">
        <f t="shared" si="47"/>
        <v>0</v>
      </c>
      <c r="O27" s="40">
        <f t="shared" si="47"/>
        <v>0</v>
      </c>
      <c r="P27" s="40">
        <f t="shared" si="47"/>
        <v>0</v>
      </c>
      <c r="Q27" s="40">
        <f t="shared" si="47"/>
        <v>0</v>
      </c>
      <c r="R27" s="40">
        <f t="shared" si="47"/>
        <v>0</v>
      </c>
      <c r="S27" s="40">
        <f t="shared" si="47"/>
        <v>0</v>
      </c>
      <c r="T27" s="40">
        <f t="shared" si="47"/>
        <v>0</v>
      </c>
      <c r="U27" s="40">
        <f t="shared" si="47"/>
        <v>0</v>
      </c>
      <c r="V27" s="40">
        <f t="shared" si="47"/>
        <v>0</v>
      </c>
      <c r="W27" s="40">
        <f t="shared" si="47"/>
        <v>0</v>
      </c>
      <c r="X27" s="40">
        <f t="shared" si="47"/>
        <v>0</v>
      </c>
      <c r="Y27" s="40">
        <f t="shared" si="47"/>
        <v>0</v>
      </c>
      <c r="Z27" s="40">
        <f t="shared" si="47"/>
        <v>0</v>
      </c>
      <c r="AA27" s="40">
        <f t="shared" si="47"/>
        <v>0</v>
      </c>
      <c r="AB27" s="40">
        <f t="shared" si="47"/>
        <v>0</v>
      </c>
      <c r="AC27" s="40">
        <f t="shared" si="47"/>
        <v>0</v>
      </c>
      <c r="AD27" s="40">
        <f t="shared" si="47"/>
        <v>0</v>
      </c>
      <c r="AE27" s="40">
        <f t="shared" si="47"/>
        <v>0</v>
      </c>
      <c r="AF27" s="40">
        <f t="shared" si="47"/>
        <v>0</v>
      </c>
      <c r="AG27" s="40">
        <f t="shared" si="47"/>
        <v>0</v>
      </c>
      <c r="AH27" s="40">
        <f t="shared" si="47"/>
        <v>0</v>
      </c>
      <c r="AI27" s="40">
        <f t="shared" si="47"/>
        <v>0</v>
      </c>
      <c r="AJ27" s="40">
        <f t="shared" si="47"/>
        <v>0</v>
      </c>
      <c r="AK27" s="40">
        <f t="shared" si="47"/>
        <v>300</v>
      </c>
      <c r="AL27" s="40">
        <f t="shared" si="47"/>
        <v>0</v>
      </c>
      <c r="AM27" s="163"/>
      <c r="AN27" s="163"/>
      <c r="AO27" s="163"/>
      <c r="AP27" s="16"/>
      <c r="AQ27" s="16"/>
    </row>
    <row r="28" spans="1:43" ht="76.5" customHeight="1">
      <c r="A28" s="118"/>
      <c r="B28" s="118"/>
      <c r="C28" s="118"/>
      <c r="D28" s="80" t="s">
        <v>19</v>
      </c>
      <c r="E28" s="164">
        <f>AE28+AG28+AI28+AK28</f>
        <v>285</v>
      </c>
      <c r="F28" s="164">
        <f>J28+L28+N28+R28+T28+V28+Z28+AB28+AD28+AH28+AJ28+AL28</f>
        <v>0</v>
      </c>
      <c r="G28" s="51">
        <f t="shared" si="48"/>
        <v>0</v>
      </c>
      <c r="H28" s="164">
        <f t="shared" si="49"/>
        <v>285</v>
      </c>
      <c r="I28" s="166"/>
      <c r="J28" s="166"/>
      <c r="K28" s="166"/>
      <c r="L28" s="166"/>
      <c r="M28" s="166"/>
      <c r="N28" s="166"/>
      <c r="O28" s="164">
        <f>I28+K28+M28</f>
        <v>0</v>
      </c>
      <c r="P28" s="164">
        <f>J28+L28+N28</f>
        <v>0</v>
      </c>
      <c r="Q28" s="166"/>
      <c r="R28" s="166"/>
      <c r="S28" s="166"/>
      <c r="T28" s="166"/>
      <c r="U28" s="166"/>
      <c r="V28" s="166"/>
      <c r="W28" s="164">
        <f>I28+K28+M28+Q28+S28+U28</f>
        <v>0</v>
      </c>
      <c r="X28" s="164">
        <f>J28+L28+N28+R28+T28+V28</f>
        <v>0</v>
      </c>
      <c r="Y28" s="166"/>
      <c r="Z28" s="166"/>
      <c r="AA28" s="166"/>
      <c r="AB28" s="166"/>
      <c r="AC28" s="166"/>
      <c r="AD28" s="166"/>
      <c r="AE28" s="164">
        <f>I28+K28+M28+Q28+S28+U28+Y28+AA28+AC28</f>
        <v>0</v>
      </c>
      <c r="AF28" s="164">
        <f>J28+L28+N28+R28+T28+V28+Z28+AB28+AD28</f>
        <v>0</v>
      </c>
      <c r="AG28" s="166"/>
      <c r="AH28" s="166"/>
      <c r="AI28" s="166"/>
      <c r="AJ28" s="166"/>
      <c r="AK28" s="166">
        <v>285</v>
      </c>
      <c r="AL28" s="166"/>
      <c r="AM28" s="138"/>
      <c r="AN28" s="138"/>
      <c r="AO28" s="138"/>
      <c r="AP28" s="16"/>
      <c r="AQ28" s="16"/>
    </row>
    <row r="29" spans="1:43" ht="61.5" customHeight="1">
      <c r="A29" s="118"/>
      <c r="B29" s="118"/>
      <c r="C29" s="118"/>
      <c r="D29" s="80" t="s">
        <v>29</v>
      </c>
      <c r="E29" s="164">
        <f>AE29+AG29+AI29+AK29</f>
        <v>15</v>
      </c>
      <c r="F29" s="164">
        <f t="shared" ref="F29" si="50">J29+L29+N29+R29+T29+V29+Z29+AB29+AD29+AH29+AJ29+AL29</f>
        <v>0</v>
      </c>
      <c r="G29" s="51">
        <f t="shared" si="48"/>
        <v>0</v>
      </c>
      <c r="H29" s="164">
        <f t="shared" si="49"/>
        <v>15</v>
      </c>
      <c r="I29" s="166"/>
      <c r="J29" s="166"/>
      <c r="K29" s="166"/>
      <c r="L29" s="166"/>
      <c r="M29" s="166"/>
      <c r="N29" s="166"/>
      <c r="O29" s="164">
        <f>I29+K29+M29</f>
        <v>0</v>
      </c>
      <c r="P29" s="164">
        <f>J29+L29+N29</f>
        <v>0</v>
      </c>
      <c r="Q29" s="166"/>
      <c r="R29" s="166"/>
      <c r="S29" s="166"/>
      <c r="T29" s="166"/>
      <c r="U29" s="166"/>
      <c r="V29" s="166"/>
      <c r="W29" s="164">
        <f>I29+K29+M29+Q29+S29+U29</f>
        <v>0</v>
      </c>
      <c r="X29" s="164">
        <f>J29+L29+N29+R29+T29+V29</f>
        <v>0</v>
      </c>
      <c r="Y29" s="166"/>
      <c r="Z29" s="166"/>
      <c r="AA29" s="166"/>
      <c r="AB29" s="166"/>
      <c r="AC29" s="166"/>
      <c r="AD29" s="166"/>
      <c r="AE29" s="164">
        <f>I29+K29+M29+Q29+S29+U29+Y29+AA29+AC29</f>
        <v>0</v>
      </c>
      <c r="AF29" s="164">
        <f>J29+L29+N29+R29+T29+V29+Z29+AB29+AD29</f>
        <v>0</v>
      </c>
      <c r="AG29" s="166"/>
      <c r="AH29" s="166"/>
      <c r="AI29" s="166"/>
      <c r="AJ29" s="166"/>
      <c r="AK29" s="166">
        <v>15</v>
      </c>
      <c r="AL29" s="166"/>
      <c r="AM29" s="138"/>
      <c r="AN29" s="138"/>
      <c r="AO29" s="138"/>
      <c r="AP29" s="16"/>
      <c r="AQ29" s="16"/>
    </row>
    <row r="30" spans="1:43" ht="60" customHeight="1">
      <c r="A30" s="114" t="s">
        <v>188</v>
      </c>
      <c r="B30" s="114" t="s">
        <v>127</v>
      </c>
      <c r="C30" s="114" t="s">
        <v>182</v>
      </c>
      <c r="D30" s="39" t="s">
        <v>17</v>
      </c>
      <c r="E30" s="40">
        <f>E31+E32</f>
        <v>350</v>
      </c>
      <c r="F30" s="40">
        <f t="shared" ref="F30:AL30" si="51">F31+F32</f>
        <v>80.009879999999995</v>
      </c>
      <c r="G30" s="42">
        <f t="shared" si="48"/>
        <v>22.859965714285714</v>
      </c>
      <c r="H30" s="40">
        <f t="shared" si="49"/>
        <v>269.99011999999999</v>
      </c>
      <c r="I30" s="40">
        <f t="shared" si="51"/>
        <v>0</v>
      </c>
      <c r="J30" s="40">
        <f t="shared" si="51"/>
        <v>0</v>
      </c>
      <c r="K30" s="40">
        <f t="shared" si="51"/>
        <v>0</v>
      </c>
      <c r="L30" s="40">
        <f t="shared" si="51"/>
        <v>0</v>
      </c>
      <c r="M30" s="40">
        <f t="shared" si="51"/>
        <v>100</v>
      </c>
      <c r="N30" s="40">
        <f t="shared" si="51"/>
        <v>0</v>
      </c>
      <c r="O30" s="40">
        <f t="shared" si="51"/>
        <v>100</v>
      </c>
      <c r="P30" s="40">
        <f t="shared" si="51"/>
        <v>0</v>
      </c>
      <c r="Q30" s="40">
        <f t="shared" si="51"/>
        <v>0</v>
      </c>
      <c r="R30" s="40">
        <f t="shared" si="51"/>
        <v>80.009879999999995</v>
      </c>
      <c r="S30" s="40">
        <f t="shared" si="51"/>
        <v>100</v>
      </c>
      <c r="T30" s="40">
        <f t="shared" si="51"/>
        <v>0</v>
      </c>
      <c r="U30" s="40">
        <f t="shared" si="51"/>
        <v>0</v>
      </c>
      <c r="V30" s="40">
        <f t="shared" si="51"/>
        <v>0</v>
      </c>
      <c r="W30" s="40">
        <f t="shared" si="51"/>
        <v>200</v>
      </c>
      <c r="X30" s="40">
        <f t="shared" si="51"/>
        <v>80.009879999999995</v>
      </c>
      <c r="Y30" s="40">
        <f t="shared" si="51"/>
        <v>0</v>
      </c>
      <c r="Z30" s="40">
        <f t="shared" si="51"/>
        <v>0</v>
      </c>
      <c r="AA30" s="40">
        <f t="shared" si="51"/>
        <v>150</v>
      </c>
      <c r="AB30" s="40">
        <f t="shared" si="51"/>
        <v>0</v>
      </c>
      <c r="AC30" s="40">
        <f t="shared" si="51"/>
        <v>0</v>
      </c>
      <c r="AD30" s="40">
        <f t="shared" si="51"/>
        <v>0</v>
      </c>
      <c r="AE30" s="40">
        <f t="shared" si="51"/>
        <v>350</v>
      </c>
      <c r="AF30" s="40">
        <f t="shared" si="51"/>
        <v>80.009879999999995</v>
      </c>
      <c r="AG30" s="40">
        <f t="shared" si="51"/>
        <v>0</v>
      </c>
      <c r="AH30" s="40">
        <f t="shared" si="51"/>
        <v>0</v>
      </c>
      <c r="AI30" s="40">
        <f t="shared" si="51"/>
        <v>0</v>
      </c>
      <c r="AJ30" s="40">
        <f t="shared" si="51"/>
        <v>0</v>
      </c>
      <c r="AK30" s="40">
        <f t="shared" si="51"/>
        <v>0</v>
      </c>
      <c r="AL30" s="40">
        <f t="shared" si="51"/>
        <v>0</v>
      </c>
      <c r="AM30" s="138"/>
      <c r="AN30" s="138"/>
      <c r="AO30" s="138"/>
      <c r="AP30" s="16"/>
      <c r="AQ30" s="16"/>
    </row>
    <row r="31" spans="1:43" ht="79.5" customHeight="1">
      <c r="A31" s="118"/>
      <c r="B31" s="118"/>
      <c r="C31" s="118"/>
      <c r="D31" s="80" t="s">
        <v>19</v>
      </c>
      <c r="E31" s="164">
        <f>AE31+AG31+AI31+AK31</f>
        <v>250</v>
      </c>
      <c r="F31" s="164">
        <f>J31+L31+N31+R31+T31+V31+Z31+AB31+AD31+AH31+AJ31+AL31</f>
        <v>0</v>
      </c>
      <c r="G31" s="51">
        <f t="shared" si="48"/>
        <v>0</v>
      </c>
      <c r="H31" s="164">
        <f t="shared" si="49"/>
        <v>250</v>
      </c>
      <c r="I31" s="166"/>
      <c r="J31" s="166"/>
      <c r="K31" s="166"/>
      <c r="L31" s="166"/>
      <c r="M31" s="166"/>
      <c r="N31" s="166"/>
      <c r="O31" s="164">
        <f>I31+K31+M31</f>
        <v>0</v>
      </c>
      <c r="P31" s="164">
        <f>J31+L31+N31</f>
        <v>0</v>
      </c>
      <c r="Q31" s="166"/>
      <c r="R31" s="166"/>
      <c r="S31" s="166">
        <v>100</v>
      </c>
      <c r="T31" s="166"/>
      <c r="U31" s="166"/>
      <c r="V31" s="166"/>
      <c r="W31" s="164">
        <f>I31+K31+M31+Q31+S31+U31</f>
        <v>100</v>
      </c>
      <c r="X31" s="164">
        <f>J31+L31+N31+R31+T31+V31</f>
        <v>0</v>
      </c>
      <c r="Y31" s="166"/>
      <c r="Z31" s="166"/>
      <c r="AA31" s="166">
        <v>150</v>
      </c>
      <c r="AB31" s="166"/>
      <c r="AC31" s="166"/>
      <c r="AD31" s="166"/>
      <c r="AE31" s="164">
        <f>I31+K31+M31+Q31+S31+U31+Y31+AA31+AC31</f>
        <v>250</v>
      </c>
      <c r="AF31" s="164">
        <f>J31+L31+N31+R31+T31+V31+Z31+AB31+AD31</f>
        <v>0</v>
      </c>
      <c r="AG31" s="166"/>
      <c r="AH31" s="166"/>
      <c r="AI31" s="166"/>
      <c r="AJ31" s="166"/>
      <c r="AK31" s="166"/>
      <c r="AL31" s="166"/>
      <c r="AM31" s="138"/>
      <c r="AN31" s="138"/>
      <c r="AO31" s="138"/>
      <c r="AP31" s="16"/>
      <c r="AQ31" s="16"/>
    </row>
    <row r="32" spans="1:43" ht="72" customHeight="1">
      <c r="A32" s="118"/>
      <c r="B32" s="118"/>
      <c r="C32" s="184"/>
      <c r="D32" s="80" t="s">
        <v>29</v>
      </c>
      <c r="E32" s="164">
        <f>AE32+AG32+AI32+AK32</f>
        <v>100</v>
      </c>
      <c r="F32" s="164">
        <f t="shared" ref="F32" si="52">J32+L32+N32+R32+T32+V32+Z32+AB32+AD32+AH32+AJ32+AL32</f>
        <v>80.009879999999995</v>
      </c>
      <c r="G32" s="51">
        <f t="shared" si="48"/>
        <v>80.009879999999995</v>
      </c>
      <c r="H32" s="164">
        <f t="shared" si="49"/>
        <v>19.990120000000005</v>
      </c>
      <c r="I32" s="166"/>
      <c r="J32" s="166"/>
      <c r="K32" s="166"/>
      <c r="L32" s="166"/>
      <c r="M32" s="166">
        <v>100</v>
      </c>
      <c r="N32" s="166"/>
      <c r="O32" s="164">
        <f>I32+K32+M32</f>
        <v>100</v>
      </c>
      <c r="P32" s="164">
        <f>J32+L32+N32</f>
        <v>0</v>
      </c>
      <c r="Q32" s="166"/>
      <c r="R32" s="166">
        <v>80.009879999999995</v>
      </c>
      <c r="S32" s="166"/>
      <c r="T32" s="166"/>
      <c r="U32" s="166"/>
      <c r="V32" s="166"/>
      <c r="W32" s="164">
        <f>I32+K32+M32+Q32+S32+U32</f>
        <v>100</v>
      </c>
      <c r="X32" s="164">
        <f>J32+L32+N32+R32+T32+V32</f>
        <v>80.009879999999995</v>
      </c>
      <c r="Y32" s="166"/>
      <c r="Z32" s="166"/>
      <c r="AA32" s="166"/>
      <c r="AB32" s="166"/>
      <c r="AC32" s="166"/>
      <c r="AD32" s="166"/>
      <c r="AE32" s="164">
        <f>I32+K32+M32+Q32+S32+U32+Y32+AA32+AC32</f>
        <v>100</v>
      </c>
      <c r="AF32" s="164">
        <f>J32+L32+N32+R32+T32+V32+Z32+AB32+AD32</f>
        <v>80.009879999999995</v>
      </c>
      <c r="AG32" s="166"/>
      <c r="AH32" s="166"/>
      <c r="AI32" s="166"/>
      <c r="AJ32" s="166"/>
      <c r="AK32" s="166"/>
      <c r="AL32" s="166"/>
      <c r="AM32" s="138"/>
      <c r="AN32" s="138"/>
      <c r="AO32" s="138"/>
      <c r="AP32" s="16"/>
      <c r="AQ32" s="16"/>
    </row>
    <row r="33" spans="1:43" ht="66" customHeight="1">
      <c r="A33" s="114" t="s">
        <v>189</v>
      </c>
      <c r="B33" s="114" t="s">
        <v>128</v>
      </c>
      <c r="C33" s="114" t="s">
        <v>182</v>
      </c>
      <c r="D33" s="39" t="s">
        <v>17</v>
      </c>
      <c r="E33" s="40">
        <f>E34+E35</f>
        <v>337.5</v>
      </c>
      <c r="F33" s="40">
        <f t="shared" ref="F33:AL33" si="53">F34+F35</f>
        <v>150</v>
      </c>
      <c r="G33" s="42">
        <f t="shared" si="48"/>
        <v>44.444444444444443</v>
      </c>
      <c r="H33" s="40">
        <f t="shared" si="49"/>
        <v>187.5</v>
      </c>
      <c r="I33" s="40">
        <f t="shared" si="53"/>
        <v>0</v>
      </c>
      <c r="J33" s="40">
        <f t="shared" si="53"/>
        <v>0</v>
      </c>
      <c r="K33" s="40">
        <f t="shared" si="53"/>
        <v>0</v>
      </c>
      <c r="L33" s="40">
        <f t="shared" si="53"/>
        <v>0</v>
      </c>
      <c r="M33" s="40">
        <f t="shared" si="53"/>
        <v>150</v>
      </c>
      <c r="N33" s="40">
        <f t="shared" si="53"/>
        <v>0</v>
      </c>
      <c r="O33" s="40">
        <f t="shared" si="53"/>
        <v>150</v>
      </c>
      <c r="P33" s="40">
        <f t="shared" si="53"/>
        <v>0</v>
      </c>
      <c r="Q33" s="40">
        <f t="shared" si="53"/>
        <v>0</v>
      </c>
      <c r="R33" s="40">
        <f t="shared" si="53"/>
        <v>193.75299999999999</v>
      </c>
      <c r="S33" s="40">
        <f t="shared" si="53"/>
        <v>187.5</v>
      </c>
      <c r="T33" s="40">
        <f t="shared" si="53"/>
        <v>-43.753</v>
      </c>
      <c r="U33" s="40">
        <f t="shared" si="53"/>
        <v>0</v>
      </c>
      <c r="V33" s="40">
        <f t="shared" si="53"/>
        <v>0</v>
      </c>
      <c r="W33" s="40">
        <f t="shared" si="53"/>
        <v>337.5</v>
      </c>
      <c r="X33" s="40">
        <f t="shared" si="53"/>
        <v>150</v>
      </c>
      <c r="Y33" s="40">
        <f t="shared" si="53"/>
        <v>0</v>
      </c>
      <c r="Z33" s="40">
        <f t="shared" si="53"/>
        <v>0</v>
      </c>
      <c r="AA33" s="40">
        <f t="shared" si="53"/>
        <v>0</v>
      </c>
      <c r="AB33" s="40">
        <f t="shared" si="53"/>
        <v>0</v>
      </c>
      <c r="AC33" s="40">
        <f t="shared" si="53"/>
        <v>0</v>
      </c>
      <c r="AD33" s="40">
        <f t="shared" si="53"/>
        <v>0</v>
      </c>
      <c r="AE33" s="40">
        <f t="shared" si="53"/>
        <v>337.5</v>
      </c>
      <c r="AF33" s="40">
        <f t="shared" si="53"/>
        <v>150</v>
      </c>
      <c r="AG33" s="40">
        <f t="shared" si="53"/>
        <v>0</v>
      </c>
      <c r="AH33" s="40">
        <f t="shared" si="53"/>
        <v>0</v>
      </c>
      <c r="AI33" s="40">
        <f t="shared" si="53"/>
        <v>0</v>
      </c>
      <c r="AJ33" s="40">
        <f t="shared" si="53"/>
        <v>0</v>
      </c>
      <c r="AK33" s="40">
        <f t="shared" si="53"/>
        <v>0</v>
      </c>
      <c r="AL33" s="40">
        <f t="shared" si="53"/>
        <v>0</v>
      </c>
      <c r="AM33" s="138"/>
      <c r="AN33" s="138"/>
      <c r="AO33" s="138"/>
      <c r="AP33" s="16"/>
      <c r="AQ33" s="16"/>
    </row>
    <row r="34" spans="1:43" ht="75" customHeight="1">
      <c r="A34" s="118"/>
      <c r="B34" s="118"/>
      <c r="C34" s="118"/>
      <c r="D34" s="80" t="s">
        <v>19</v>
      </c>
      <c r="E34" s="164">
        <f>AE34+AG34+AI34+AK34</f>
        <v>187.5</v>
      </c>
      <c r="F34" s="164">
        <f>J34+L34+N34+R34+T34+V34+Z34+AB34+AD34+AH34+AJ34+AL34</f>
        <v>0</v>
      </c>
      <c r="G34" s="51">
        <f t="shared" si="48"/>
        <v>0</v>
      </c>
      <c r="H34" s="164">
        <f t="shared" si="49"/>
        <v>187.5</v>
      </c>
      <c r="I34" s="166"/>
      <c r="J34" s="166"/>
      <c r="K34" s="166"/>
      <c r="L34" s="166"/>
      <c r="M34" s="166"/>
      <c r="N34" s="166"/>
      <c r="O34" s="164">
        <f>I34+K34+M34</f>
        <v>0</v>
      </c>
      <c r="P34" s="164">
        <f>J34+L34+N34</f>
        <v>0</v>
      </c>
      <c r="Q34" s="166"/>
      <c r="R34" s="166"/>
      <c r="S34" s="166">
        <v>187.5</v>
      </c>
      <c r="T34" s="166"/>
      <c r="U34" s="166"/>
      <c r="V34" s="166"/>
      <c r="W34" s="164">
        <f>I34+K34+M34+Q34+S34+U34</f>
        <v>187.5</v>
      </c>
      <c r="X34" s="164">
        <f>J34+L34+N34+R34+T34+V34</f>
        <v>0</v>
      </c>
      <c r="Y34" s="166"/>
      <c r="Z34" s="166"/>
      <c r="AA34" s="166"/>
      <c r="AB34" s="166"/>
      <c r="AC34" s="166"/>
      <c r="AD34" s="166"/>
      <c r="AE34" s="164">
        <f>I34+K34+M34+Q34+S34+U34+Y34+AA34+AC34</f>
        <v>187.5</v>
      </c>
      <c r="AF34" s="164">
        <f>J34+L34+N34+R34+T34+V34+Z34+AB34+AD34</f>
        <v>0</v>
      </c>
      <c r="AG34" s="166"/>
      <c r="AH34" s="166"/>
      <c r="AI34" s="166"/>
      <c r="AJ34" s="166"/>
      <c r="AK34" s="166"/>
      <c r="AL34" s="166"/>
      <c r="AM34" s="138"/>
      <c r="AN34" s="138"/>
      <c r="AO34" s="138"/>
      <c r="AP34" s="16"/>
      <c r="AQ34" s="16"/>
    </row>
    <row r="35" spans="1:43" ht="73.5" customHeight="1">
      <c r="A35" s="118"/>
      <c r="B35" s="118"/>
      <c r="C35" s="184"/>
      <c r="D35" s="80" t="s">
        <v>29</v>
      </c>
      <c r="E35" s="164">
        <f>AE35+AG35+AI35+AK35</f>
        <v>150</v>
      </c>
      <c r="F35" s="164">
        <f t="shared" ref="F35" si="54">J35+L35+N35+R35+T35+V35+Z35+AB35+AD35+AH35+AJ35+AL35</f>
        <v>150</v>
      </c>
      <c r="G35" s="51">
        <f t="shared" si="48"/>
        <v>100</v>
      </c>
      <c r="H35" s="164">
        <f t="shared" si="49"/>
        <v>0</v>
      </c>
      <c r="I35" s="166"/>
      <c r="J35" s="166"/>
      <c r="K35" s="166"/>
      <c r="L35" s="166"/>
      <c r="M35" s="166">
        <v>150</v>
      </c>
      <c r="N35" s="166"/>
      <c r="O35" s="164">
        <f>I35+K35+M35</f>
        <v>150</v>
      </c>
      <c r="P35" s="164">
        <f>J35+L35+N35</f>
        <v>0</v>
      </c>
      <c r="Q35" s="166"/>
      <c r="R35" s="166">
        <v>193.75299999999999</v>
      </c>
      <c r="S35" s="166"/>
      <c r="T35" s="166">
        <v>-43.753</v>
      </c>
      <c r="U35" s="166"/>
      <c r="V35" s="166"/>
      <c r="W35" s="164">
        <f>I35+K35+M35+Q35+S35+U35</f>
        <v>150</v>
      </c>
      <c r="X35" s="164">
        <f>J35+L35+N35+R35+T35+V35</f>
        <v>150</v>
      </c>
      <c r="Y35" s="166"/>
      <c r="Z35" s="166"/>
      <c r="AA35" s="166"/>
      <c r="AB35" s="166"/>
      <c r="AC35" s="166"/>
      <c r="AD35" s="166"/>
      <c r="AE35" s="164">
        <f>I35+K35+M35+Q35+S35+U35+Y35+AA35+AC35</f>
        <v>150</v>
      </c>
      <c r="AF35" s="164">
        <f>J35+L35+N35+R35+T35+V35+Z35+AB35+AD35</f>
        <v>150</v>
      </c>
      <c r="AG35" s="166"/>
      <c r="AH35" s="166"/>
      <c r="AI35" s="166"/>
      <c r="AJ35" s="166"/>
      <c r="AK35" s="166"/>
      <c r="AL35" s="166"/>
      <c r="AM35" s="138"/>
      <c r="AN35" s="138"/>
      <c r="AO35" s="138"/>
      <c r="AP35" s="16"/>
      <c r="AQ35" s="16"/>
    </row>
    <row r="36" spans="1:43" ht="67.5" customHeight="1">
      <c r="A36" s="114" t="s">
        <v>190</v>
      </c>
      <c r="B36" s="114" t="s">
        <v>129</v>
      </c>
      <c r="C36" s="114" t="s">
        <v>182</v>
      </c>
      <c r="D36" s="39" t="s">
        <v>17</v>
      </c>
      <c r="E36" s="40">
        <f>E37+E38</f>
        <v>134.19999999999999</v>
      </c>
      <c r="F36" s="40">
        <f t="shared" ref="F36:AL36" si="55">F37+F38</f>
        <v>15</v>
      </c>
      <c r="G36" s="42">
        <f t="shared" si="48"/>
        <v>11.177347242921014</v>
      </c>
      <c r="H36" s="40">
        <f t="shared" si="49"/>
        <v>119.19999999999999</v>
      </c>
      <c r="I36" s="40">
        <f t="shared" si="55"/>
        <v>0</v>
      </c>
      <c r="J36" s="40">
        <f t="shared" si="55"/>
        <v>0</v>
      </c>
      <c r="K36" s="40">
        <f t="shared" si="55"/>
        <v>0</v>
      </c>
      <c r="L36" s="40">
        <f t="shared" si="55"/>
        <v>0</v>
      </c>
      <c r="M36" s="40">
        <f t="shared" si="55"/>
        <v>15</v>
      </c>
      <c r="N36" s="40">
        <f t="shared" si="55"/>
        <v>0</v>
      </c>
      <c r="O36" s="40">
        <f t="shared" si="55"/>
        <v>15</v>
      </c>
      <c r="P36" s="40">
        <f t="shared" si="55"/>
        <v>0</v>
      </c>
      <c r="Q36" s="40">
        <f t="shared" si="55"/>
        <v>0</v>
      </c>
      <c r="R36" s="40">
        <f t="shared" si="55"/>
        <v>15</v>
      </c>
      <c r="S36" s="40">
        <f t="shared" si="55"/>
        <v>94.2</v>
      </c>
      <c r="T36" s="40">
        <f t="shared" si="55"/>
        <v>0</v>
      </c>
      <c r="U36" s="40">
        <f t="shared" si="55"/>
        <v>0</v>
      </c>
      <c r="V36" s="40">
        <f t="shared" si="55"/>
        <v>0</v>
      </c>
      <c r="W36" s="40">
        <f t="shared" si="55"/>
        <v>109.2</v>
      </c>
      <c r="X36" s="40">
        <f t="shared" si="55"/>
        <v>15</v>
      </c>
      <c r="Y36" s="40">
        <f t="shared" si="55"/>
        <v>0</v>
      </c>
      <c r="Z36" s="40">
        <f t="shared" si="55"/>
        <v>0</v>
      </c>
      <c r="AA36" s="40">
        <f t="shared" si="55"/>
        <v>25</v>
      </c>
      <c r="AB36" s="40">
        <f t="shared" si="55"/>
        <v>0</v>
      </c>
      <c r="AC36" s="40">
        <f t="shared" si="55"/>
        <v>0</v>
      </c>
      <c r="AD36" s="40">
        <f t="shared" si="55"/>
        <v>0</v>
      </c>
      <c r="AE36" s="40">
        <f t="shared" si="55"/>
        <v>134.19999999999999</v>
      </c>
      <c r="AF36" s="40">
        <f t="shared" si="55"/>
        <v>15</v>
      </c>
      <c r="AG36" s="40">
        <f t="shared" si="55"/>
        <v>0</v>
      </c>
      <c r="AH36" s="40">
        <f t="shared" si="55"/>
        <v>0</v>
      </c>
      <c r="AI36" s="40">
        <f t="shared" si="55"/>
        <v>0</v>
      </c>
      <c r="AJ36" s="40">
        <f t="shared" si="55"/>
        <v>0</v>
      </c>
      <c r="AK36" s="40">
        <f t="shared" si="55"/>
        <v>0</v>
      </c>
      <c r="AL36" s="40">
        <f t="shared" si="55"/>
        <v>0</v>
      </c>
      <c r="AM36" s="138"/>
      <c r="AN36" s="138"/>
      <c r="AO36" s="138"/>
      <c r="AP36" s="16"/>
      <c r="AQ36" s="16"/>
    </row>
    <row r="37" spans="1:43" ht="96" customHeight="1">
      <c r="A37" s="118"/>
      <c r="B37" s="118"/>
      <c r="C37" s="118"/>
      <c r="D37" s="80" t="s">
        <v>19</v>
      </c>
      <c r="E37" s="164">
        <f>AE37+AG37+AI37+AK37</f>
        <v>94.2</v>
      </c>
      <c r="F37" s="164">
        <f>J37+L37+N37+R37+T37+V37+Z37+AB37+AD37+AH37+AJ37+AL37</f>
        <v>0</v>
      </c>
      <c r="G37" s="51">
        <f t="shared" si="48"/>
        <v>0</v>
      </c>
      <c r="H37" s="164">
        <f t="shared" si="49"/>
        <v>94.2</v>
      </c>
      <c r="I37" s="166"/>
      <c r="J37" s="166"/>
      <c r="K37" s="166"/>
      <c r="L37" s="166"/>
      <c r="M37" s="166"/>
      <c r="N37" s="166"/>
      <c r="O37" s="164">
        <f>I37+K37+M37</f>
        <v>0</v>
      </c>
      <c r="P37" s="164">
        <f>J37+L37+N37</f>
        <v>0</v>
      </c>
      <c r="Q37" s="166"/>
      <c r="R37" s="166"/>
      <c r="S37" s="166">
        <v>94.2</v>
      </c>
      <c r="T37" s="166"/>
      <c r="U37" s="166"/>
      <c r="V37" s="166"/>
      <c r="W37" s="164">
        <f>I37+K37+M37+Q37+S37+U37</f>
        <v>94.2</v>
      </c>
      <c r="X37" s="164">
        <f>J37+L37+N37+R37+T37+V37</f>
        <v>0</v>
      </c>
      <c r="Y37" s="166"/>
      <c r="Z37" s="166"/>
      <c r="AA37" s="166"/>
      <c r="AB37" s="166"/>
      <c r="AC37" s="166"/>
      <c r="AD37" s="166"/>
      <c r="AE37" s="164">
        <f>I37+K37+M37+Q37+S37+U37+Y37+AA37+AC37</f>
        <v>94.2</v>
      </c>
      <c r="AF37" s="164">
        <f>J37+L37+N37+R37+T37+V37+Z37+AB37+AD37</f>
        <v>0</v>
      </c>
      <c r="AG37" s="166"/>
      <c r="AH37" s="166"/>
      <c r="AI37" s="166"/>
      <c r="AJ37" s="166"/>
      <c r="AK37" s="166"/>
      <c r="AL37" s="166"/>
      <c r="AM37" s="138"/>
      <c r="AN37" s="138"/>
      <c r="AO37" s="138"/>
      <c r="AP37" s="16"/>
      <c r="AQ37" s="16"/>
    </row>
    <row r="38" spans="1:43" ht="76.5" customHeight="1">
      <c r="A38" s="118"/>
      <c r="B38" s="118"/>
      <c r="C38" s="184"/>
      <c r="D38" s="80" t="s">
        <v>29</v>
      </c>
      <c r="E38" s="164">
        <f>AE38+AG38+AI38+AK38</f>
        <v>40</v>
      </c>
      <c r="F38" s="164">
        <f t="shared" ref="F38" si="56">J38+L38+N38+R38+T38+V38+Z38+AB38+AD38+AH38+AJ38+AL38</f>
        <v>15</v>
      </c>
      <c r="G38" s="51">
        <f t="shared" si="48"/>
        <v>37.5</v>
      </c>
      <c r="H38" s="164">
        <f t="shared" si="49"/>
        <v>25</v>
      </c>
      <c r="I38" s="166"/>
      <c r="J38" s="166"/>
      <c r="K38" s="166"/>
      <c r="L38" s="166"/>
      <c r="M38" s="166">
        <v>15</v>
      </c>
      <c r="N38" s="166"/>
      <c r="O38" s="164">
        <f>I38+K38+M38</f>
        <v>15</v>
      </c>
      <c r="P38" s="164">
        <f>J38+L38+N38</f>
        <v>0</v>
      </c>
      <c r="Q38" s="166"/>
      <c r="R38" s="166">
        <v>15</v>
      </c>
      <c r="S38" s="166"/>
      <c r="T38" s="166"/>
      <c r="U38" s="166"/>
      <c r="V38" s="166"/>
      <c r="W38" s="164">
        <f>I38+K38+M38+Q38+S38+U38</f>
        <v>15</v>
      </c>
      <c r="X38" s="164">
        <f>J38+L38+N38+R38+T38+V38</f>
        <v>15</v>
      </c>
      <c r="Y38" s="166"/>
      <c r="Z38" s="166"/>
      <c r="AA38" s="166">
        <v>25</v>
      </c>
      <c r="AB38" s="166"/>
      <c r="AC38" s="166"/>
      <c r="AD38" s="166"/>
      <c r="AE38" s="164">
        <f>I38+K38+M38+Q38+S38+U38+Y38+AA38+AC38</f>
        <v>40</v>
      </c>
      <c r="AF38" s="164">
        <f>J38+L38+N38+R38+T38+V38+Z38+AB38+AD38</f>
        <v>15</v>
      </c>
      <c r="AG38" s="166"/>
      <c r="AH38" s="166"/>
      <c r="AI38" s="166"/>
      <c r="AJ38" s="166"/>
      <c r="AK38" s="166"/>
      <c r="AL38" s="166"/>
      <c r="AM38" s="138"/>
      <c r="AN38" s="138"/>
      <c r="AO38" s="138"/>
      <c r="AP38" s="16"/>
      <c r="AQ38" s="16"/>
    </row>
    <row r="39" spans="1:43" ht="83.25" customHeight="1">
      <c r="A39" s="114" t="s">
        <v>191</v>
      </c>
      <c r="B39" s="114" t="s">
        <v>130</v>
      </c>
      <c r="C39" s="114" t="s">
        <v>182</v>
      </c>
      <c r="D39" s="39" t="s">
        <v>17</v>
      </c>
      <c r="E39" s="40">
        <f>E40+E41</f>
        <v>1325</v>
      </c>
      <c r="F39" s="40">
        <f t="shared" ref="F39:AL39" si="57">F40+F41</f>
        <v>67.585999999999999</v>
      </c>
      <c r="G39" s="42">
        <f t="shared" si="48"/>
        <v>5.1008301886792449</v>
      </c>
      <c r="H39" s="40">
        <f t="shared" si="49"/>
        <v>1257.414</v>
      </c>
      <c r="I39" s="40">
        <f t="shared" si="57"/>
        <v>0</v>
      </c>
      <c r="J39" s="40">
        <f t="shared" si="57"/>
        <v>0</v>
      </c>
      <c r="K39" s="40">
        <f t="shared" si="57"/>
        <v>0</v>
      </c>
      <c r="L39" s="40">
        <f t="shared" si="57"/>
        <v>0</v>
      </c>
      <c r="M39" s="40">
        <f t="shared" si="57"/>
        <v>70</v>
      </c>
      <c r="N39" s="40">
        <f t="shared" si="57"/>
        <v>0</v>
      </c>
      <c r="O39" s="40">
        <f t="shared" si="57"/>
        <v>70</v>
      </c>
      <c r="P39" s="40">
        <f t="shared" si="57"/>
        <v>0</v>
      </c>
      <c r="Q39" s="40">
        <f t="shared" si="57"/>
        <v>0</v>
      </c>
      <c r="R39" s="40">
        <f t="shared" si="57"/>
        <v>67.585999999999999</v>
      </c>
      <c r="S39" s="40">
        <f t="shared" si="57"/>
        <v>0</v>
      </c>
      <c r="T39" s="40">
        <f t="shared" si="57"/>
        <v>0</v>
      </c>
      <c r="U39" s="40">
        <f t="shared" si="57"/>
        <v>315</v>
      </c>
      <c r="V39" s="40">
        <f t="shared" si="57"/>
        <v>0</v>
      </c>
      <c r="W39" s="40">
        <f t="shared" si="57"/>
        <v>385</v>
      </c>
      <c r="X39" s="40">
        <f t="shared" si="57"/>
        <v>67.585999999999999</v>
      </c>
      <c r="Y39" s="40">
        <f t="shared" si="57"/>
        <v>0</v>
      </c>
      <c r="Z39" s="40">
        <f t="shared" si="57"/>
        <v>0</v>
      </c>
      <c r="AA39" s="40">
        <f t="shared" si="57"/>
        <v>315</v>
      </c>
      <c r="AB39" s="40">
        <f t="shared" si="57"/>
        <v>0</v>
      </c>
      <c r="AC39" s="40">
        <f t="shared" si="57"/>
        <v>0</v>
      </c>
      <c r="AD39" s="40">
        <f t="shared" si="57"/>
        <v>0</v>
      </c>
      <c r="AE39" s="40">
        <f t="shared" si="57"/>
        <v>700</v>
      </c>
      <c r="AF39" s="40">
        <f t="shared" si="57"/>
        <v>67.585999999999999</v>
      </c>
      <c r="AG39" s="40">
        <f t="shared" si="57"/>
        <v>0</v>
      </c>
      <c r="AH39" s="40">
        <f t="shared" si="57"/>
        <v>0</v>
      </c>
      <c r="AI39" s="40">
        <f t="shared" si="57"/>
        <v>625</v>
      </c>
      <c r="AJ39" s="40">
        <f t="shared" si="57"/>
        <v>0</v>
      </c>
      <c r="AK39" s="40">
        <f t="shared" si="57"/>
        <v>0</v>
      </c>
      <c r="AL39" s="40">
        <f t="shared" si="57"/>
        <v>0</v>
      </c>
      <c r="AM39" s="138"/>
      <c r="AN39" s="138"/>
      <c r="AO39" s="138"/>
      <c r="AP39" s="16"/>
      <c r="AQ39" s="16"/>
    </row>
    <row r="40" spans="1:43" ht="87" customHeight="1">
      <c r="A40" s="118"/>
      <c r="B40" s="118"/>
      <c r="C40" s="118"/>
      <c r="D40" s="80" t="s">
        <v>19</v>
      </c>
      <c r="E40" s="164">
        <f>AE40+AG40+AI40+AK40</f>
        <v>1000</v>
      </c>
      <c r="F40" s="164">
        <f>J40+L40+N40+R40+T40+V40+Z40+AB40+AD40+AH40+AJ40+AL40</f>
        <v>0</v>
      </c>
      <c r="G40" s="51">
        <f t="shared" si="48"/>
        <v>0</v>
      </c>
      <c r="H40" s="164">
        <f t="shared" si="49"/>
        <v>1000</v>
      </c>
      <c r="I40" s="166"/>
      <c r="J40" s="166"/>
      <c r="K40" s="166"/>
      <c r="L40" s="166"/>
      <c r="M40" s="166"/>
      <c r="N40" s="166"/>
      <c r="O40" s="164">
        <f>I40+K40+M40</f>
        <v>0</v>
      </c>
      <c r="P40" s="164">
        <f>J40+L40+N40</f>
        <v>0</v>
      </c>
      <c r="Q40" s="166"/>
      <c r="R40" s="166"/>
      <c r="S40" s="166"/>
      <c r="T40" s="166"/>
      <c r="U40" s="166">
        <v>300</v>
      </c>
      <c r="V40" s="166"/>
      <c r="W40" s="164">
        <f>I40+K40+M40+Q40+S40+U40</f>
        <v>300</v>
      </c>
      <c r="X40" s="164">
        <f>J40+L40+N40+R40+T40+V40</f>
        <v>0</v>
      </c>
      <c r="Y40" s="166"/>
      <c r="Z40" s="166"/>
      <c r="AA40" s="166">
        <v>300</v>
      </c>
      <c r="AB40" s="166"/>
      <c r="AC40" s="166"/>
      <c r="AD40" s="166"/>
      <c r="AE40" s="164">
        <f>I40+K40+M40+Q40+S40+U40+Y40+AA40+AC40</f>
        <v>600</v>
      </c>
      <c r="AF40" s="164">
        <f>J40+L40+N40+R40+T40+V40+Z40+AB40+AD40</f>
        <v>0</v>
      </c>
      <c r="AG40" s="166"/>
      <c r="AH40" s="166"/>
      <c r="AI40" s="166">
        <v>400</v>
      </c>
      <c r="AJ40" s="166"/>
      <c r="AK40" s="166"/>
      <c r="AL40" s="166"/>
      <c r="AM40" s="138"/>
      <c r="AN40" s="138"/>
      <c r="AO40" s="138"/>
      <c r="AP40" s="16"/>
      <c r="AQ40" s="16"/>
    </row>
    <row r="41" spans="1:43" ht="73.5" customHeight="1">
      <c r="A41" s="118"/>
      <c r="B41" s="118"/>
      <c r="C41" s="118"/>
      <c r="D41" s="80" t="s">
        <v>29</v>
      </c>
      <c r="E41" s="164">
        <f>AE41+AG41+AI41+AK41</f>
        <v>325</v>
      </c>
      <c r="F41" s="164">
        <f t="shared" ref="F41" si="58">J41+L41+N41+R41+T41+V41+Z41+AB41+AD41+AH41+AJ41+AL41</f>
        <v>67.585999999999999</v>
      </c>
      <c r="G41" s="51">
        <f t="shared" si="48"/>
        <v>20.795692307692306</v>
      </c>
      <c r="H41" s="164">
        <f t="shared" si="49"/>
        <v>257.41399999999999</v>
      </c>
      <c r="I41" s="166"/>
      <c r="J41" s="166"/>
      <c r="K41" s="166"/>
      <c r="L41" s="166"/>
      <c r="M41" s="166">
        <v>70</v>
      </c>
      <c r="N41" s="166"/>
      <c r="O41" s="164">
        <f>I41+K41+M41</f>
        <v>70</v>
      </c>
      <c r="P41" s="164">
        <f>J41+L41+N41</f>
        <v>0</v>
      </c>
      <c r="Q41" s="166"/>
      <c r="R41" s="166">
        <v>67.585999999999999</v>
      </c>
      <c r="S41" s="166"/>
      <c r="T41" s="166"/>
      <c r="U41" s="166">
        <v>15</v>
      </c>
      <c r="V41" s="166"/>
      <c r="W41" s="164">
        <f>I41+K41+M41+Q41+S41+U41</f>
        <v>85</v>
      </c>
      <c r="X41" s="164">
        <f>J41+L41+N41+R41+T41+V41</f>
        <v>67.585999999999999</v>
      </c>
      <c r="Y41" s="166"/>
      <c r="Z41" s="166"/>
      <c r="AA41" s="166">
        <v>15</v>
      </c>
      <c r="AB41" s="166"/>
      <c r="AC41" s="166"/>
      <c r="AD41" s="166"/>
      <c r="AE41" s="164">
        <f>I41+K41+M41+Q41+S41+U41+Y41+AA41+AC41</f>
        <v>100</v>
      </c>
      <c r="AF41" s="164">
        <f>J41+L41+N41+R41+T41+V41+Z41+AB41+AD41</f>
        <v>67.585999999999999</v>
      </c>
      <c r="AG41" s="166"/>
      <c r="AH41" s="166"/>
      <c r="AI41" s="166">
        <v>225</v>
      </c>
      <c r="AJ41" s="166"/>
      <c r="AK41" s="166"/>
      <c r="AL41" s="166"/>
      <c r="AM41" s="138"/>
      <c r="AN41" s="138"/>
      <c r="AO41" s="138"/>
      <c r="AP41" s="16"/>
      <c r="AQ41" s="16"/>
    </row>
    <row r="42" spans="1:43" ht="120" customHeight="1">
      <c r="A42" s="114" t="s">
        <v>192</v>
      </c>
      <c r="B42" s="114" t="s">
        <v>193</v>
      </c>
      <c r="C42" s="114" t="s">
        <v>182</v>
      </c>
      <c r="D42" s="39" t="s">
        <v>17</v>
      </c>
      <c r="E42" s="40">
        <f>E43+E44</f>
        <v>25</v>
      </c>
      <c r="F42" s="40">
        <f t="shared" ref="F42:AL42" si="59">F43+F44</f>
        <v>0</v>
      </c>
      <c r="G42" s="52">
        <f t="shared" si="48"/>
        <v>0</v>
      </c>
      <c r="H42" s="40">
        <f t="shared" si="49"/>
        <v>25</v>
      </c>
      <c r="I42" s="40">
        <f t="shared" si="59"/>
        <v>0</v>
      </c>
      <c r="J42" s="40">
        <f t="shared" si="59"/>
        <v>0</v>
      </c>
      <c r="K42" s="40">
        <f t="shared" si="59"/>
        <v>0</v>
      </c>
      <c r="L42" s="40">
        <f t="shared" si="59"/>
        <v>0</v>
      </c>
      <c r="M42" s="40">
        <f t="shared" si="59"/>
        <v>0</v>
      </c>
      <c r="N42" s="40">
        <f t="shared" si="59"/>
        <v>0</v>
      </c>
      <c r="O42" s="40">
        <f t="shared" si="59"/>
        <v>0</v>
      </c>
      <c r="P42" s="40">
        <f t="shared" si="59"/>
        <v>0</v>
      </c>
      <c r="Q42" s="40">
        <f t="shared" si="59"/>
        <v>0</v>
      </c>
      <c r="R42" s="40">
        <f t="shared" si="59"/>
        <v>0</v>
      </c>
      <c r="S42" s="40">
        <f t="shared" si="59"/>
        <v>0</v>
      </c>
      <c r="T42" s="40">
        <f t="shared" si="59"/>
        <v>0</v>
      </c>
      <c r="U42" s="40">
        <f t="shared" si="59"/>
        <v>0</v>
      </c>
      <c r="V42" s="40">
        <f t="shared" si="59"/>
        <v>0</v>
      </c>
      <c r="W42" s="40">
        <f t="shared" si="59"/>
        <v>0</v>
      </c>
      <c r="X42" s="40">
        <f t="shared" si="59"/>
        <v>0</v>
      </c>
      <c r="Y42" s="40">
        <f t="shared" si="59"/>
        <v>0</v>
      </c>
      <c r="Z42" s="40">
        <f t="shared" si="59"/>
        <v>0</v>
      </c>
      <c r="AA42" s="40">
        <f t="shared" si="59"/>
        <v>0</v>
      </c>
      <c r="AB42" s="40">
        <f t="shared" si="59"/>
        <v>0</v>
      </c>
      <c r="AC42" s="40">
        <f t="shared" si="59"/>
        <v>0</v>
      </c>
      <c r="AD42" s="40">
        <f t="shared" si="59"/>
        <v>0</v>
      </c>
      <c r="AE42" s="40">
        <f t="shared" si="59"/>
        <v>0</v>
      </c>
      <c r="AF42" s="40">
        <f t="shared" si="59"/>
        <v>0</v>
      </c>
      <c r="AG42" s="40">
        <f t="shared" si="59"/>
        <v>0</v>
      </c>
      <c r="AH42" s="40">
        <f t="shared" si="59"/>
        <v>0</v>
      </c>
      <c r="AI42" s="40">
        <f t="shared" si="59"/>
        <v>0</v>
      </c>
      <c r="AJ42" s="40">
        <f t="shared" si="59"/>
        <v>0</v>
      </c>
      <c r="AK42" s="40">
        <f t="shared" si="59"/>
        <v>25</v>
      </c>
      <c r="AL42" s="40">
        <f t="shared" si="59"/>
        <v>0</v>
      </c>
      <c r="AM42" s="138"/>
      <c r="AN42" s="138"/>
      <c r="AO42" s="138"/>
      <c r="AP42" s="16"/>
      <c r="AQ42" s="16"/>
    </row>
    <row r="43" spans="1:43" ht="163.5" customHeight="1">
      <c r="A43" s="118"/>
      <c r="B43" s="118"/>
      <c r="C43" s="118"/>
      <c r="D43" s="80" t="s">
        <v>19</v>
      </c>
      <c r="E43" s="164">
        <v>0</v>
      </c>
      <c r="F43" s="164">
        <f>J43+L43+N43+R43+T43+V43+Z43+AB43+AD43+AH43+AJ43+AL43</f>
        <v>0</v>
      </c>
      <c r="G43" s="165">
        <f t="shared" si="48"/>
        <v>0</v>
      </c>
      <c r="H43" s="164">
        <f t="shared" si="49"/>
        <v>0</v>
      </c>
      <c r="I43" s="166"/>
      <c r="J43" s="166"/>
      <c r="K43" s="166"/>
      <c r="L43" s="166"/>
      <c r="M43" s="166"/>
      <c r="N43" s="166"/>
      <c r="O43" s="164">
        <f>I43+K43+M43</f>
        <v>0</v>
      </c>
      <c r="P43" s="164">
        <f>J43+L43+N43</f>
        <v>0</v>
      </c>
      <c r="Q43" s="166"/>
      <c r="R43" s="166"/>
      <c r="S43" s="166"/>
      <c r="T43" s="166"/>
      <c r="U43" s="166"/>
      <c r="V43" s="166"/>
      <c r="W43" s="164">
        <f>I43+K43+M43+Q43+S43+U43</f>
        <v>0</v>
      </c>
      <c r="X43" s="164">
        <f>J43+L43+N43+R43+T43+V43</f>
        <v>0</v>
      </c>
      <c r="Y43" s="166"/>
      <c r="Z43" s="166"/>
      <c r="AA43" s="166"/>
      <c r="AB43" s="166"/>
      <c r="AC43" s="166"/>
      <c r="AD43" s="166"/>
      <c r="AE43" s="164">
        <f>I43+K43+M43+Q43+S43+U43+Y43+AA43+AC43</f>
        <v>0</v>
      </c>
      <c r="AF43" s="164">
        <f>J43+L43+N43+R43+T43+V43+Z43+AB43+AD43</f>
        <v>0</v>
      </c>
      <c r="AG43" s="166"/>
      <c r="AH43" s="166"/>
      <c r="AI43" s="166"/>
      <c r="AJ43" s="166"/>
      <c r="AK43" s="166"/>
      <c r="AL43" s="166"/>
      <c r="AM43" s="138"/>
      <c r="AN43" s="138"/>
      <c r="AO43" s="138"/>
      <c r="AP43" s="16"/>
      <c r="AQ43" s="16"/>
    </row>
    <row r="44" spans="1:43" ht="193.5" customHeight="1">
      <c r="A44" s="118"/>
      <c r="B44" s="118"/>
      <c r="C44" s="118"/>
      <c r="D44" s="80" t="s">
        <v>29</v>
      </c>
      <c r="E44" s="164">
        <f>AE44+AG44+AI44+AK44</f>
        <v>25</v>
      </c>
      <c r="F44" s="164">
        <f t="shared" ref="F44" si="60">J44+L44+N44+R44+T44+V44+Z44+AB44+AD44+AH44+AJ44+AL44</f>
        <v>0</v>
      </c>
      <c r="G44" s="165">
        <f t="shared" si="48"/>
        <v>0</v>
      </c>
      <c r="H44" s="164">
        <f t="shared" si="49"/>
        <v>25</v>
      </c>
      <c r="I44" s="166"/>
      <c r="J44" s="166"/>
      <c r="K44" s="166"/>
      <c r="L44" s="166"/>
      <c r="M44" s="166"/>
      <c r="N44" s="166"/>
      <c r="O44" s="164">
        <f>I44+K44+M44</f>
        <v>0</v>
      </c>
      <c r="P44" s="164">
        <f>J44+L44+N44</f>
        <v>0</v>
      </c>
      <c r="Q44" s="166"/>
      <c r="R44" s="166"/>
      <c r="S44" s="166"/>
      <c r="T44" s="166"/>
      <c r="U44" s="166"/>
      <c r="V44" s="166"/>
      <c r="W44" s="164">
        <f>I44+K44+M44+Q44+S44+U44</f>
        <v>0</v>
      </c>
      <c r="X44" s="164">
        <f>J44+L44+N44+R44+T44+V44</f>
        <v>0</v>
      </c>
      <c r="Y44" s="166"/>
      <c r="Z44" s="166"/>
      <c r="AA44" s="166"/>
      <c r="AB44" s="166"/>
      <c r="AC44" s="166"/>
      <c r="AD44" s="166"/>
      <c r="AE44" s="164">
        <f>I44+K44+M44+Q44+S44+U44+Y44+AA44+AC44</f>
        <v>0</v>
      </c>
      <c r="AF44" s="164">
        <f>J44+L44+N44+R44+T44+V44+Z44+AB44+AD44</f>
        <v>0</v>
      </c>
      <c r="AG44" s="166"/>
      <c r="AH44" s="166"/>
      <c r="AI44" s="166"/>
      <c r="AJ44" s="166"/>
      <c r="AK44" s="166">
        <v>25</v>
      </c>
      <c r="AL44" s="166"/>
      <c r="AM44" s="138"/>
      <c r="AN44" s="138"/>
      <c r="AO44" s="138"/>
      <c r="AP44" s="16"/>
      <c r="AQ44" s="16"/>
    </row>
    <row r="45" spans="1:43" ht="73.5" customHeight="1">
      <c r="A45" s="114" t="s">
        <v>195</v>
      </c>
      <c r="B45" s="114" t="s">
        <v>196</v>
      </c>
      <c r="C45" s="114" t="s">
        <v>182</v>
      </c>
      <c r="D45" s="39" t="s">
        <v>17</v>
      </c>
      <c r="E45" s="40">
        <f>E48+E51+E54</f>
        <v>1150</v>
      </c>
      <c r="F45" s="40">
        <f>F48+F51+F54</f>
        <v>0</v>
      </c>
      <c r="G45" s="52">
        <f t="shared" si="48"/>
        <v>0</v>
      </c>
      <c r="H45" s="40">
        <f t="shared" si="49"/>
        <v>1150</v>
      </c>
      <c r="I45" s="40">
        <f t="shared" ref="I45" si="61">I46+I47</f>
        <v>0</v>
      </c>
      <c r="J45" s="40">
        <f t="shared" ref="J45:AL45" si="62">J48+J51+J54</f>
        <v>0</v>
      </c>
      <c r="K45" s="40">
        <f t="shared" si="62"/>
        <v>0</v>
      </c>
      <c r="L45" s="40">
        <f t="shared" si="62"/>
        <v>0</v>
      </c>
      <c r="M45" s="40">
        <f t="shared" si="62"/>
        <v>0</v>
      </c>
      <c r="N45" s="40">
        <f t="shared" si="62"/>
        <v>0</v>
      </c>
      <c r="O45" s="40">
        <f t="shared" si="62"/>
        <v>0</v>
      </c>
      <c r="P45" s="40">
        <f t="shared" si="62"/>
        <v>0</v>
      </c>
      <c r="Q45" s="40">
        <f t="shared" si="62"/>
        <v>0</v>
      </c>
      <c r="R45" s="40">
        <f t="shared" si="62"/>
        <v>0</v>
      </c>
      <c r="S45" s="40">
        <f t="shared" si="62"/>
        <v>0</v>
      </c>
      <c r="T45" s="40">
        <f t="shared" si="62"/>
        <v>0</v>
      </c>
      <c r="U45" s="40">
        <f t="shared" si="62"/>
        <v>210</v>
      </c>
      <c r="V45" s="40">
        <f t="shared" si="62"/>
        <v>0</v>
      </c>
      <c r="W45" s="40">
        <f t="shared" si="62"/>
        <v>210</v>
      </c>
      <c r="X45" s="40">
        <f t="shared" si="62"/>
        <v>0</v>
      </c>
      <c r="Y45" s="40">
        <f t="shared" si="62"/>
        <v>0</v>
      </c>
      <c r="Z45" s="40">
        <f t="shared" si="62"/>
        <v>0</v>
      </c>
      <c r="AA45" s="40">
        <f t="shared" si="62"/>
        <v>0</v>
      </c>
      <c r="AB45" s="40">
        <f t="shared" si="62"/>
        <v>0</v>
      </c>
      <c r="AC45" s="40">
        <f t="shared" si="62"/>
        <v>290</v>
      </c>
      <c r="AD45" s="40">
        <f t="shared" si="62"/>
        <v>0</v>
      </c>
      <c r="AE45" s="40">
        <f t="shared" si="62"/>
        <v>500</v>
      </c>
      <c r="AF45" s="40">
        <f t="shared" si="62"/>
        <v>0</v>
      </c>
      <c r="AG45" s="40">
        <f t="shared" si="62"/>
        <v>0</v>
      </c>
      <c r="AH45" s="40">
        <f t="shared" si="62"/>
        <v>0</v>
      </c>
      <c r="AI45" s="40">
        <f t="shared" si="62"/>
        <v>0</v>
      </c>
      <c r="AJ45" s="40">
        <f t="shared" si="62"/>
        <v>0</v>
      </c>
      <c r="AK45" s="40">
        <f t="shared" si="62"/>
        <v>650</v>
      </c>
      <c r="AL45" s="40">
        <f t="shared" si="62"/>
        <v>0</v>
      </c>
      <c r="AM45" s="138"/>
      <c r="AN45" s="138"/>
      <c r="AO45" s="138"/>
      <c r="AP45" s="16"/>
      <c r="AQ45" s="16"/>
    </row>
    <row r="46" spans="1:43" ht="67.5" customHeight="1">
      <c r="A46" s="118"/>
      <c r="B46" s="118"/>
      <c r="C46" s="118"/>
      <c r="D46" s="80" t="s">
        <v>19</v>
      </c>
      <c r="E46" s="164">
        <f>AE46+AG46+AI46+AK46</f>
        <v>1045</v>
      </c>
      <c r="F46" s="164">
        <f>J46+L46+N46+R46+T46+V46+Z46+AB46+AD46+AH46+AJ46+AL46</f>
        <v>0</v>
      </c>
      <c r="G46" s="165">
        <f t="shared" si="48"/>
        <v>0</v>
      </c>
      <c r="H46" s="164"/>
      <c r="I46" s="166"/>
      <c r="J46" s="166"/>
      <c r="K46" s="166"/>
      <c r="L46" s="166"/>
      <c r="M46" s="166"/>
      <c r="N46" s="166"/>
      <c r="O46" s="164">
        <f>I46+K46+M46</f>
        <v>0</v>
      </c>
      <c r="P46" s="164">
        <f>J46+L46+N46</f>
        <v>0</v>
      </c>
      <c r="Q46" s="166"/>
      <c r="R46" s="166"/>
      <c r="S46" s="166"/>
      <c r="T46" s="166"/>
      <c r="U46" s="166">
        <f>U49+U52+U55</f>
        <v>200</v>
      </c>
      <c r="V46" s="166"/>
      <c r="W46" s="164">
        <f>O46+Q46+S46+U46</f>
        <v>200</v>
      </c>
      <c r="X46" s="164">
        <f>P46+R46+T46+V46</f>
        <v>0</v>
      </c>
      <c r="Y46" s="166"/>
      <c r="Z46" s="166"/>
      <c r="AA46" s="166"/>
      <c r="AB46" s="166"/>
      <c r="AC46" s="166">
        <f>AC49+AC52+AC55</f>
        <v>275</v>
      </c>
      <c r="AD46" s="166"/>
      <c r="AE46" s="164">
        <f>W46+Y46+AA46+AC46</f>
        <v>475</v>
      </c>
      <c r="AF46" s="164">
        <f>X46+Z46+AB46+AD46</f>
        <v>0</v>
      </c>
      <c r="AG46" s="166"/>
      <c r="AH46" s="166"/>
      <c r="AI46" s="166"/>
      <c r="AJ46" s="166"/>
      <c r="AK46" s="166">
        <f>AK49+AK52+AK55</f>
        <v>570</v>
      </c>
      <c r="AL46" s="166"/>
      <c r="AM46" s="138"/>
      <c r="AN46" s="138"/>
      <c r="AO46" s="138"/>
      <c r="AP46" s="16"/>
      <c r="AQ46" s="16"/>
    </row>
    <row r="47" spans="1:43" ht="67.5" customHeight="1">
      <c r="A47" s="127"/>
      <c r="B47" s="127"/>
      <c r="C47" s="118"/>
      <c r="D47" s="80" t="s">
        <v>29</v>
      </c>
      <c r="E47" s="164">
        <f>AE47+AG47+AI47+AK47</f>
        <v>105</v>
      </c>
      <c r="F47" s="164">
        <f>J47+L47+N47+R47+T47+V47+Z47+AB47+AD47+AH47+AJ47+AL47</f>
        <v>0</v>
      </c>
      <c r="G47" s="165">
        <f t="shared" si="48"/>
        <v>0</v>
      </c>
      <c r="H47" s="164"/>
      <c r="I47" s="166"/>
      <c r="J47" s="166"/>
      <c r="K47" s="166"/>
      <c r="L47" s="166"/>
      <c r="M47" s="166"/>
      <c r="N47" s="166"/>
      <c r="O47" s="164">
        <f>I47+K47+M47</f>
        <v>0</v>
      </c>
      <c r="P47" s="164">
        <f>J47+L47+N47</f>
        <v>0</v>
      </c>
      <c r="Q47" s="166"/>
      <c r="R47" s="166"/>
      <c r="S47" s="166"/>
      <c r="T47" s="166"/>
      <c r="U47" s="166">
        <f>U50+U53+U56</f>
        <v>10</v>
      </c>
      <c r="V47" s="166"/>
      <c r="W47" s="164">
        <f>O47+Q47+S47+U47</f>
        <v>10</v>
      </c>
      <c r="X47" s="164">
        <f>P47+R47+T47+V47</f>
        <v>0</v>
      </c>
      <c r="Y47" s="166"/>
      <c r="Z47" s="166"/>
      <c r="AA47" s="166"/>
      <c r="AB47" s="166"/>
      <c r="AC47" s="166">
        <f>AC50+AC53+AC56</f>
        <v>15</v>
      </c>
      <c r="AD47" s="166"/>
      <c r="AE47" s="164">
        <f>W47+Y47+AA47+AC47</f>
        <v>25</v>
      </c>
      <c r="AF47" s="164">
        <f>X47+Z47+AB47+AD47</f>
        <v>0</v>
      </c>
      <c r="AG47" s="166"/>
      <c r="AH47" s="166"/>
      <c r="AI47" s="166"/>
      <c r="AJ47" s="166"/>
      <c r="AK47" s="166">
        <f>AK50+AK53+AK56</f>
        <v>80</v>
      </c>
      <c r="AL47" s="166"/>
      <c r="AM47" s="138"/>
      <c r="AN47" s="138"/>
      <c r="AO47" s="138"/>
      <c r="AP47" s="16"/>
      <c r="AQ47" s="16"/>
    </row>
    <row r="48" spans="1:43" ht="60" customHeight="1">
      <c r="A48" s="114" t="s">
        <v>194</v>
      </c>
      <c r="B48" s="114" t="s">
        <v>131</v>
      </c>
      <c r="C48" s="114" t="s">
        <v>182</v>
      </c>
      <c r="D48" s="39" t="s">
        <v>17</v>
      </c>
      <c r="E48" s="40">
        <f>E49+E50</f>
        <v>600</v>
      </c>
      <c r="F48" s="40">
        <f t="shared" ref="F48:AK48" si="63">F49+F50</f>
        <v>0</v>
      </c>
      <c r="G48" s="52">
        <f t="shared" si="48"/>
        <v>0</v>
      </c>
      <c r="H48" s="40">
        <f>E48-F48</f>
        <v>600</v>
      </c>
      <c r="I48" s="40">
        <f t="shared" si="63"/>
        <v>0</v>
      </c>
      <c r="J48" s="40">
        <f t="shared" si="63"/>
        <v>0</v>
      </c>
      <c r="K48" s="40">
        <f t="shared" si="63"/>
        <v>0</v>
      </c>
      <c r="L48" s="40">
        <f t="shared" si="63"/>
        <v>0</v>
      </c>
      <c r="M48" s="40">
        <f t="shared" si="63"/>
        <v>0</v>
      </c>
      <c r="N48" s="40">
        <f t="shared" si="63"/>
        <v>0</v>
      </c>
      <c r="O48" s="40">
        <f t="shared" si="63"/>
        <v>0</v>
      </c>
      <c r="P48" s="40">
        <f t="shared" si="63"/>
        <v>0</v>
      </c>
      <c r="Q48" s="40">
        <f t="shared" si="63"/>
        <v>0</v>
      </c>
      <c r="R48" s="40">
        <f t="shared" si="63"/>
        <v>0</v>
      </c>
      <c r="S48" s="40">
        <f t="shared" si="63"/>
        <v>0</v>
      </c>
      <c r="T48" s="40">
        <f t="shared" si="63"/>
        <v>0</v>
      </c>
      <c r="U48" s="40">
        <f t="shared" si="63"/>
        <v>0</v>
      </c>
      <c r="V48" s="40">
        <f t="shared" si="63"/>
        <v>0</v>
      </c>
      <c r="W48" s="40">
        <f t="shared" si="63"/>
        <v>0</v>
      </c>
      <c r="X48" s="40">
        <f t="shared" si="63"/>
        <v>0</v>
      </c>
      <c r="Y48" s="40">
        <f t="shared" si="63"/>
        <v>0</v>
      </c>
      <c r="Z48" s="40">
        <f t="shared" si="63"/>
        <v>0</v>
      </c>
      <c r="AA48" s="40">
        <f t="shared" si="63"/>
        <v>0</v>
      </c>
      <c r="AB48" s="40">
        <f t="shared" si="63"/>
        <v>0</v>
      </c>
      <c r="AC48" s="40">
        <f t="shared" si="63"/>
        <v>0</v>
      </c>
      <c r="AD48" s="40">
        <f t="shared" si="63"/>
        <v>0</v>
      </c>
      <c r="AE48" s="40">
        <f t="shared" si="63"/>
        <v>0</v>
      </c>
      <c r="AF48" s="40">
        <f t="shared" si="63"/>
        <v>0</v>
      </c>
      <c r="AG48" s="40">
        <f t="shared" si="63"/>
        <v>0</v>
      </c>
      <c r="AH48" s="40">
        <f t="shared" si="63"/>
        <v>0</v>
      </c>
      <c r="AI48" s="40">
        <f t="shared" si="63"/>
        <v>0</v>
      </c>
      <c r="AJ48" s="40">
        <f t="shared" si="63"/>
        <v>0</v>
      </c>
      <c r="AK48" s="40">
        <f t="shared" si="63"/>
        <v>600</v>
      </c>
      <c r="AL48" s="40">
        <f>AL49+AL50</f>
        <v>0</v>
      </c>
      <c r="AM48" s="138"/>
      <c r="AN48" s="138"/>
      <c r="AO48" s="138"/>
      <c r="AP48" s="16"/>
      <c r="AQ48" s="16"/>
    </row>
    <row r="49" spans="1:43" ht="75" customHeight="1">
      <c r="A49" s="118"/>
      <c r="B49" s="118"/>
      <c r="C49" s="118"/>
      <c r="D49" s="80" t="s">
        <v>19</v>
      </c>
      <c r="E49" s="164">
        <f>AE49+AG49+AI49+AK49</f>
        <v>570</v>
      </c>
      <c r="F49" s="164">
        <f>J49+L49+N49+R49+T49+V49+Z49+AB49+AD49+AH49+AJ49+AL49</f>
        <v>0</v>
      </c>
      <c r="G49" s="165">
        <f t="shared" si="48"/>
        <v>0</v>
      </c>
      <c r="H49" s="164">
        <f t="shared" ref="H49" si="64">E49-F49</f>
        <v>570</v>
      </c>
      <c r="I49" s="166"/>
      <c r="J49" s="166"/>
      <c r="K49" s="166"/>
      <c r="L49" s="166"/>
      <c r="M49" s="166"/>
      <c r="N49" s="166"/>
      <c r="O49" s="164">
        <f t="shared" ref="O49:P49" si="65">I49+K49+M49</f>
        <v>0</v>
      </c>
      <c r="P49" s="164">
        <f t="shared" si="65"/>
        <v>0</v>
      </c>
      <c r="Q49" s="166"/>
      <c r="R49" s="166"/>
      <c r="S49" s="166"/>
      <c r="T49" s="166"/>
      <c r="U49" s="166"/>
      <c r="V49" s="166"/>
      <c r="W49" s="164">
        <f t="shared" ref="W49:X49" si="66">I49+K49+M49+Q49+S49+U49</f>
        <v>0</v>
      </c>
      <c r="X49" s="164">
        <f t="shared" si="66"/>
        <v>0</v>
      </c>
      <c r="Y49" s="166"/>
      <c r="Z49" s="166"/>
      <c r="AA49" s="166"/>
      <c r="AB49" s="166"/>
      <c r="AC49" s="166"/>
      <c r="AD49" s="166"/>
      <c r="AE49" s="164">
        <f t="shared" ref="AE49:AF49" si="67">I49+K49+M49+Q49+S49+U49+Y49+AA49+AC49</f>
        <v>0</v>
      </c>
      <c r="AF49" s="164">
        <f t="shared" si="67"/>
        <v>0</v>
      </c>
      <c r="AG49" s="166"/>
      <c r="AH49" s="166"/>
      <c r="AI49" s="166"/>
      <c r="AJ49" s="166"/>
      <c r="AK49" s="166">
        <v>570</v>
      </c>
      <c r="AL49" s="166"/>
      <c r="AM49" s="138"/>
      <c r="AN49" s="138"/>
      <c r="AO49" s="138"/>
      <c r="AP49" s="16"/>
      <c r="AQ49" s="16"/>
    </row>
    <row r="50" spans="1:43" ht="54" customHeight="1">
      <c r="A50" s="118"/>
      <c r="B50" s="118"/>
      <c r="C50" s="118"/>
      <c r="D50" s="80" t="s">
        <v>29</v>
      </c>
      <c r="E50" s="164">
        <f>AE50+AG50+AI50+AK50</f>
        <v>30</v>
      </c>
      <c r="F50" s="164">
        <f t="shared" ref="F50" si="68">J50+L50+N50+R50+T50+V50+Z50+AB50+AD50+AH50+AJ50+AL50</f>
        <v>0</v>
      </c>
      <c r="G50" s="165">
        <f t="shared" si="48"/>
        <v>0</v>
      </c>
      <c r="H50" s="164">
        <f>E50-F50</f>
        <v>30</v>
      </c>
      <c r="I50" s="166"/>
      <c r="J50" s="166"/>
      <c r="K50" s="166"/>
      <c r="L50" s="166"/>
      <c r="M50" s="166"/>
      <c r="N50" s="166"/>
      <c r="O50" s="164">
        <f>I50+K50+M50</f>
        <v>0</v>
      </c>
      <c r="P50" s="164">
        <f>J50+L50+N50</f>
        <v>0</v>
      </c>
      <c r="Q50" s="166"/>
      <c r="R50" s="166"/>
      <c r="S50" s="166"/>
      <c r="T50" s="166"/>
      <c r="U50" s="166"/>
      <c r="V50" s="166"/>
      <c r="W50" s="164">
        <f>I50+K50+M50+Q50+S50+U50</f>
        <v>0</v>
      </c>
      <c r="X50" s="164">
        <f>J50+L50+N50+R50+T50+V50</f>
        <v>0</v>
      </c>
      <c r="Y50" s="166"/>
      <c r="Z50" s="166"/>
      <c r="AA50" s="166"/>
      <c r="AB50" s="166"/>
      <c r="AC50" s="166"/>
      <c r="AD50" s="166"/>
      <c r="AE50" s="164">
        <f>I50+K50+M50+Q50+S50+U50+Y50+AA50+AC50</f>
        <v>0</v>
      </c>
      <c r="AF50" s="164">
        <f>J50+L50+N50+R50+T50+V50+Z50+AB50+AD50</f>
        <v>0</v>
      </c>
      <c r="AG50" s="166"/>
      <c r="AH50" s="166"/>
      <c r="AI50" s="166"/>
      <c r="AJ50" s="166"/>
      <c r="AK50" s="166">
        <v>30</v>
      </c>
      <c r="AL50" s="166"/>
      <c r="AM50" s="138"/>
      <c r="AN50" s="138"/>
      <c r="AO50" s="138"/>
      <c r="AP50" s="16"/>
      <c r="AQ50" s="16"/>
    </row>
    <row r="51" spans="1:43" ht="57.75" customHeight="1">
      <c r="A51" s="114" t="s">
        <v>197</v>
      </c>
      <c r="B51" s="114" t="s">
        <v>132</v>
      </c>
      <c r="C51" s="114" t="s">
        <v>182</v>
      </c>
      <c r="D51" s="142" t="s">
        <v>17</v>
      </c>
      <c r="E51" s="40">
        <f>E52+E53</f>
        <v>50</v>
      </c>
      <c r="F51" s="40">
        <f>F52+F53</f>
        <v>0</v>
      </c>
      <c r="G51" s="52">
        <f t="shared" si="48"/>
        <v>0</v>
      </c>
      <c r="H51" s="40">
        <f>E51-F51</f>
        <v>50</v>
      </c>
      <c r="I51" s="40">
        <f>I52+I53</f>
        <v>0</v>
      </c>
      <c r="J51" s="40">
        <f>J52+J53</f>
        <v>0</v>
      </c>
      <c r="K51" s="40">
        <f>K52+K53</f>
        <v>0</v>
      </c>
      <c r="L51" s="40">
        <f>L52+L53</f>
        <v>0</v>
      </c>
      <c r="M51" s="40">
        <f t="shared" ref="M51:AL51" si="69">M52+M53</f>
        <v>0</v>
      </c>
      <c r="N51" s="40">
        <f t="shared" si="69"/>
        <v>0</v>
      </c>
      <c r="O51" s="40">
        <f t="shared" si="69"/>
        <v>0</v>
      </c>
      <c r="P51" s="40">
        <f t="shared" si="69"/>
        <v>0</v>
      </c>
      <c r="Q51" s="40">
        <f t="shared" si="69"/>
        <v>0</v>
      </c>
      <c r="R51" s="40">
        <f t="shared" si="69"/>
        <v>0</v>
      </c>
      <c r="S51" s="40">
        <f t="shared" si="69"/>
        <v>0</v>
      </c>
      <c r="T51" s="40">
        <f t="shared" si="69"/>
        <v>0</v>
      </c>
      <c r="U51" s="40">
        <f t="shared" si="69"/>
        <v>0</v>
      </c>
      <c r="V51" s="40">
        <f t="shared" si="69"/>
        <v>0</v>
      </c>
      <c r="W51" s="40">
        <f t="shared" si="69"/>
        <v>0</v>
      </c>
      <c r="X51" s="40">
        <f t="shared" si="69"/>
        <v>0</v>
      </c>
      <c r="Y51" s="40">
        <f t="shared" si="69"/>
        <v>0</v>
      </c>
      <c r="Z51" s="40">
        <f t="shared" si="69"/>
        <v>0</v>
      </c>
      <c r="AA51" s="40">
        <f t="shared" si="69"/>
        <v>0</v>
      </c>
      <c r="AB51" s="40">
        <f t="shared" si="69"/>
        <v>0</v>
      </c>
      <c r="AC51" s="40">
        <f t="shared" si="69"/>
        <v>0</v>
      </c>
      <c r="AD51" s="40">
        <f t="shared" si="69"/>
        <v>0</v>
      </c>
      <c r="AE51" s="40">
        <f t="shared" si="69"/>
        <v>0</v>
      </c>
      <c r="AF51" s="40">
        <f t="shared" si="69"/>
        <v>0</v>
      </c>
      <c r="AG51" s="40">
        <f t="shared" si="69"/>
        <v>0</v>
      </c>
      <c r="AH51" s="40">
        <f t="shared" si="69"/>
        <v>0</v>
      </c>
      <c r="AI51" s="40">
        <f t="shared" si="69"/>
        <v>0</v>
      </c>
      <c r="AJ51" s="40">
        <f t="shared" si="69"/>
        <v>0</v>
      </c>
      <c r="AK51" s="40">
        <f t="shared" si="69"/>
        <v>50</v>
      </c>
      <c r="AL51" s="40">
        <f t="shared" si="69"/>
        <v>0</v>
      </c>
      <c r="AM51" s="138"/>
      <c r="AN51" s="138"/>
      <c r="AO51" s="138"/>
      <c r="AP51" s="16"/>
      <c r="AQ51" s="16"/>
    </row>
    <row r="52" spans="1:43" ht="75" customHeight="1">
      <c r="A52" s="118"/>
      <c r="B52" s="118"/>
      <c r="C52" s="118"/>
      <c r="D52" s="80" t="s">
        <v>19</v>
      </c>
      <c r="E52" s="164">
        <f>AE52+AG52+AI52+AK52</f>
        <v>0</v>
      </c>
      <c r="F52" s="164">
        <f>J52+L52+N52+R52+T52+V52+Z52+AB52+AD52+AH52+AJ52+AL52</f>
        <v>0</v>
      </c>
      <c r="G52" s="165">
        <f t="shared" si="48"/>
        <v>0</v>
      </c>
      <c r="H52" s="164">
        <f t="shared" ref="H52" si="70">E52-F52</f>
        <v>0</v>
      </c>
      <c r="I52" s="166"/>
      <c r="J52" s="166"/>
      <c r="K52" s="166"/>
      <c r="L52" s="166"/>
      <c r="M52" s="166"/>
      <c r="N52" s="166"/>
      <c r="O52" s="164">
        <f t="shared" ref="O52:P52" si="71">I52+K52+M52</f>
        <v>0</v>
      </c>
      <c r="P52" s="164">
        <f t="shared" si="71"/>
        <v>0</v>
      </c>
      <c r="Q52" s="166"/>
      <c r="R52" s="166"/>
      <c r="S52" s="166"/>
      <c r="T52" s="166"/>
      <c r="U52" s="166"/>
      <c r="V52" s="166"/>
      <c r="W52" s="164">
        <f t="shared" ref="W52:X52" si="72">I52+K52+M52+Q52+S52+U52</f>
        <v>0</v>
      </c>
      <c r="X52" s="164">
        <f t="shared" si="72"/>
        <v>0</v>
      </c>
      <c r="Y52" s="166"/>
      <c r="Z52" s="166"/>
      <c r="AA52" s="166"/>
      <c r="AB52" s="166"/>
      <c r="AC52" s="166"/>
      <c r="AD52" s="166"/>
      <c r="AE52" s="164">
        <f t="shared" ref="AE52:AF52" si="73">I52+K52+M52+Q52+S52+U52+Y52+AA52+AC52</f>
        <v>0</v>
      </c>
      <c r="AF52" s="164">
        <f t="shared" si="73"/>
        <v>0</v>
      </c>
      <c r="AG52" s="166"/>
      <c r="AH52" s="166"/>
      <c r="AI52" s="166"/>
      <c r="AJ52" s="166"/>
      <c r="AK52" s="166"/>
      <c r="AL52" s="166"/>
      <c r="AM52" s="138"/>
      <c r="AN52" s="138"/>
      <c r="AO52" s="138"/>
      <c r="AP52" s="16"/>
      <c r="AQ52" s="16"/>
    </row>
    <row r="53" spans="1:43" ht="56.25" customHeight="1">
      <c r="A53" s="118"/>
      <c r="B53" s="118"/>
      <c r="C53" s="118"/>
      <c r="D53" s="80" t="s">
        <v>29</v>
      </c>
      <c r="E53" s="164">
        <f>AE53+AG53+AI53+AK53</f>
        <v>50</v>
      </c>
      <c r="F53" s="164">
        <f t="shared" ref="F53" si="74">J53+L53+N53+R53+T53+V53+Z53+AB53+AD53+AH53+AJ53+AL53</f>
        <v>0</v>
      </c>
      <c r="G53" s="165">
        <f t="shared" si="48"/>
        <v>0</v>
      </c>
      <c r="H53" s="164">
        <f>E53-F53</f>
        <v>50</v>
      </c>
      <c r="I53" s="166"/>
      <c r="J53" s="166"/>
      <c r="K53" s="166"/>
      <c r="L53" s="166"/>
      <c r="M53" s="166"/>
      <c r="N53" s="166"/>
      <c r="O53" s="164">
        <f>I53+K53+M53</f>
        <v>0</v>
      </c>
      <c r="P53" s="164">
        <f>J53+L53+N53</f>
        <v>0</v>
      </c>
      <c r="Q53" s="166"/>
      <c r="R53" s="166"/>
      <c r="S53" s="166"/>
      <c r="T53" s="166"/>
      <c r="U53" s="166"/>
      <c r="V53" s="166"/>
      <c r="W53" s="164">
        <f>I53+K53+M53+Q53+S53+U53</f>
        <v>0</v>
      </c>
      <c r="X53" s="164">
        <f>J53+L53+N53+R53+T53+V53</f>
        <v>0</v>
      </c>
      <c r="Y53" s="166"/>
      <c r="Z53" s="166"/>
      <c r="AA53" s="166"/>
      <c r="AB53" s="166"/>
      <c r="AC53" s="166"/>
      <c r="AD53" s="166"/>
      <c r="AE53" s="164">
        <f>I53+K53+M53+Q53+S53+U53+Y53+AA53+AC53</f>
        <v>0</v>
      </c>
      <c r="AF53" s="164">
        <f>J53+L53+N53+R53+T53+V53+Z53+AB53+AD53</f>
        <v>0</v>
      </c>
      <c r="AG53" s="166"/>
      <c r="AH53" s="166"/>
      <c r="AI53" s="166"/>
      <c r="AJ53" s="166"/>
      <c r="AK53" s="166">
        <v>50</v>
      </c>
      <c r="AL53" s="166"/>
      <c r="AM53" s="138"/>
      <c r="AN53" s="138"/>
      <c r="AO53" s="138"/>
      <c r="AP53" s="16"/>
      <c r="AQ53" s="16"/>
    </row>
    <row r="54" spans="1:43" ht="52.5" customHeight="1">
      <c r="A54" s="114" t="s">
        <v>198</v>
      </c>
      <c r="B54" s="114" t="s">
        <v>133</v>
      </c>
      <c r="C54" s="114" t="s">
        <v>182</v>
      </c>
      <c r="D54" s="142" t="s">
        <v>17</v>
      </c>
      <c r="E54" s="40">
        <f>E55+E56</f>
        <v>500</v>
      </c>
      <c r="F54" s="40">
        <f>F55+F56</f>
        <v>0</v>
      </c>
      <c r="G54" s="52">
        <f t="shared" si="48"/>
        <v>0</v>
      </c>
      <c r="H54" s="40">
        <f>E54-F54</f>
        <v>500</v>
      </c>
      <c r="I54" s="40">
        <f>I55+I56</f>
        <v>0</v>
      </c>
      <c r="J54" s="40">
        <f>J55+J56</f>
        <v>0</v>
      </c>
      <c r="K54" s="40">
        <f>K55+K56</f>
        <v>0</v>
      </c>
      <c r="L54" s="40">
        <f>L55+L56</f>
        <v>0</v>
      </c>
      <c r="M54" s="40">
        <f t="shared" ref="M54:AL54" si="75">M55+M56</f>
        <v>0</v>
      </c>
      <c r="N54" s="40">
        <f t="shared" si="75"/>
        <v>0</v>
      </c>
      <c r="O54" s="40">
        <f t="shared" si="75"/>
        <v>0</v>
      </c>
      <c r="P54" s="40">
        <f t="shared" si="75"/>
        <v>0</v>
      </c>
      <c r="Q54" s="40">
        <f t="shared" si="75"/>
        <v>0</v>
      </c>
      <c r="R54" s="40">
        <f t="shared" si="75"/>
        <v>0</v>
      </c>
      <c r="S54" s="40">
        <f t="shared" si="75"/>
        <v>0</v>
      </c>
      <c r="T54" s="40">
        <f t="shared" si="75"/>
        <v>0</v>
      </c>
      <c r="U54" s="40">
        <f t="shared" si="75"/>
        <v>210</v>
      </c>
      <c r="V54" s="40">
        <f t="shared" si="75"/>
        <v>0</v>
      </c>
      <c r="W54" s="40">
        <f t="shared" si="75"/>
        <v>210</v>
      </c>
      <c r="X54" s="40">
        <f t="shared" si="75"/>
        <v>0</v>
      </c>
      <c r="Y54" s="40">
        <f t="shared" si="75"/>
        <v>0</v>
      </c>
      <c r="Z54" s="40">
        <f t="shared" si="75"/>
        <v>0</v>
      </c>
      <c r="AA54" s="40">
        <f t="shared" si="75"/>
        <v>0</v>
      </c>
      <c r="AB54" s="40">
        <f t="shared" si="75"/>
        <v>0</v>
      </c>
      <c r="AC54" s="40">
        <f t="shared" si="75"/>
        <v>290</v>
      </c>
      <c r="AD54" s="40">
        <f t="shared" si="75"/>
        <v>0</v>
      </c>
      <c r="AE54" s="40">
        <f t="shared" si="75"/>
        <v>500</v>
      </c>
      <c r="AF54" s="40">
        <f t="shared" si="75"/>
        <v>0</v>
      </c>
      <c r="AG54" s="40">
        <f t="shared" si="75"/>
        <v>0</v>
      </c>
      <c r="AH54" s="40">
        <f t="shared" si="75"/>
        <v>0</v>
      </c>
      <c r="AI54" s="40">
        <f t="shared" si="75"/>
        <v>0</v>
      </c>
      <c r="AJ54" s="40">
        <f t="shared" si="75"/>
        <v>0</v>
      </c>
      <c r="AK54" s="40">
        <f t="shared" si="75"/>
        <v>0</v>
      </c>
      <c r="AL54" s="40">
        <f t="shared" si="75"/>
        <v>0</v>
      </c>
      <c r="AM54" s="138"/>
      <c r="AN54" s="138"/>
      <c r="AO54" s="138"/>
      <c r="AP54" s="16"/>
      <c r="AQ54" s="16"/>
    </row>
    <row r="55" spans="1:43" ht="75" customHeight="1">
      <c r="A55" s="118"/>
      <c r="B55" s="118"/>
      <c r="C55" s="118"/>
      <c r="D55" s="80" t="s">
        <v>19</v>
      </c>
      <c r="E55" s="164">
        <f>AE55+AG55+AI55+AK55</f>
        <v>475</v>
      </c>
      <c r="F55" s="164">
        <f>J55+L55+N55+R55+T55+V55+Z55+AB55+AD55+AH55+AJ55+AL55</f>
        <v>0</v>
      </c>
      <c r="G55" s="165">
        <f t="shared" si="48"/>
        <v>0</v>
      </c>
      <c r="H55" s="164">
        <f>E55-F55</f>
        <v>475</v>
      </c>
      <c r="I55" s="166"/>
      <c r="J55" s="166"/>
      <c r="K55" s="166"/>
      <c r="L55" s="166"/>
      <c r="M55" s="166"/>
      <c r="N55" s="166"/>
      <c r="O55" s="164">
        <f>I55+K55+M55</f>
        <v>0</v>
      </c>
      <c r="P55" s="164">
        <f>J55+L55+N55</f>
        <v>0</v>
      </c>
      <c r="Q55" s="166"/>
      <c r="R55" s="166"/>
      <c r="S55" s="166"/>
      <c r="T55" s="166"/>
      <c r="U55" s="166">
        <v>200</v>
      </c>
      <c r="V55" s="166"/>
      <c r="W55" s="164">
        <f>I55+K55+M55+Q55+S55+U55</f>
        <v>200</v>
      </c>
      <c r="X55" s="164">
        <f>J55+L55+N55+R55+T55+V55</f>
        <v>0</v>
      </c>
      <c r="Y55" s="166"/>
      <c r="Z55" s="166"/>
      <c r="AA55" s="166"/>
      <c r="AB55" s="166"/>
      <c r="AC55" s="166">
        <v>275</v>
      </c>
      <c r="AD55" s="166"/>
      <c r="AE55" s="164">
        <f>I55+K55+M55+Q55+S55+U55+Y55+AA55+AC55</f>
        <v>475</v>
      </c>
      <c r="AF55" s="164">
        <f>J55+L55+N55+R55+T55+V55+Z55+AB55+AD55</f>
        <v>0</v>
      </c>
      <c r="AG55" s="166"/>
      <c r="AH55" s="166"/>
      <c r="AI55" s="166"/>
      <c r="AJ55" s="166"/>
      <c r="AK55" s="166"/>
      <c r="AL55" s="166"/>
      <c r="AM55" s="138"/>
      <c r="AN55" s="138"/>
      <c r="AO55" s="138"/>
      <c r="AP55" s="16"/>
      <c r="AQ55" s="16"/>
    </row>
    <row r="56" spans="1:43" ht="52.5" customHeight="1">
      <c r="A56" s="118"/>
      <c r="B56" s="118"/>
      <c r="C56" s="118"/>
      <c r="D56" s="80" t="s">
        <v>29</v>
      </c>
      <c r="E56" s="164">
        <f>AE56+AG56+AI56+AK56</f>
        <v>25</v>
      </c>
      <c r="F56" s="164">
        <f t="shared" ref="F56" si="76">J56+L56+N56+R56+T56+V56+Z56+AB56+AD56+AH56+AJ56+AL56</f>
        <v>0</v>
      </c>
      <c r="G56" s="165">
        <f t="shared" si="48"/>
        <v>0</v>
      </c>
      <c r="H56" s="164">
        <f>E56-F56</f>
        <v>25</v>
      </c>
      <c r="I56" s="166"/>
      <c r="J56" s="166"/>
      <c r="K56" s="166"/>
      <c r="L56" s="166"/>
      <c r="M56" s="166"/>
      <c r="N56" s="166"/>
      <c r="O56" s="164">
        <f>I56+K56+M56</f>
        <v>0</v>
      </c>
      <c r="P56" s="164">
        <f>J56+L56+N56</f>
        <v>0</v>
      </c>
      <c r="Q56" s="166"/>
      <c r="R56" s="166"/>
      <c r="S56" s="166"/>
      <c r="T56" s="166"/>
      <c r="U56" s="166">
        <v>10</v>
      </c>
      <c r="V56" s="166"/>
      <c r="W56" s="164">
        <f>I56+K56+M56+Q56+S56+U56</f>
        <v>10</v>
      </c>
      <c r="X56" s="164">
        <f>J56+L56+N56+R56+T56+V56</f>
        <v>0</v>
      </c>
      <c r="Y56" s="166"/>
      <c r="Z56" s="166"/>
      <c r="AA56" s="166"/>
      <c r="AB56" s="166"/>
      <c r="AC56" s="166">
        <v>15</v>
      </c>
      <c r="AD56" s="166"/>
      <c r="AE56" s="164">
        <f>I56+K56+M56+Q56+S56+U56+Y56+AA56+AC56</f>
        <v>25</v>
      </c>
      <c r="AF56" s="164">
        <f>J56+L56+N56+R56+T56+V56+Z56+AB56+AD56</f>
        <v>0</v>
      </c>
      <c r="AG56" s="166"/>
      <c r="AH56" s="166"/>
      <c r="AI56" s="166"/>
      <c r="AJ56" s="166"/>
      <c r="AK56" s="166"/>
      <c r="AL56" s="166"/>
      <c r="AM56" s="138"/>
      <c r="AN56" s="138"/>
      <c r="AO56" s="138"/>
      <c r="AP56" s="16"/>
      <c r="AQ56" s="16"/>
    </row>
    <row r="57" spans="1:43" ht="54" customHeight="1">
      <c r="A57" s="114" t="s">
        <v>199</v>
      </c>
      <c r="B57" s="114" t="s">
        <v>134</v>
      </c>
      <c r="C57" s="114" t="s">
        <v>182</v>
      </c>
      <c r="D57" s="39" t="s">
        <v>17</v>
      </c>
      <c r="E57" s="40">
        <f>E58+E59</f>
        <v>900</v>
      </c>
      <c r="F57" s="40">
        <f t="shared" ref="F57:AL57" si="77">F58+F59</f>
        <v>0</v>
      </c>
      <c r="G57" s="52">
        <f t="shared" si="48"/>
        <v>0</v>
      </c>
      <c r="H57" s="40">
        <f>E57-F57</f>
        <v>900</v>
      </c>
      <c r="I57" s="40">
        <f t="shared" si="77"/>
        <v>0</v>
      </c>
      <c r="J57" s="40">
        <f t="shared" si="77"/>
        <v>0</v>
      </c>
      <c r="K57" s="40">
        <f t="shared" si="77"/>
        <v>0</v>
      </c>
      <c r="L57" s="40">
        <f t="shared" si="77"/>
        <v>0</v>
      </c>
      <c r="M57" s="40">
        <f t="shared" si="77"/>
        <v>0</v>
      </c>
      <c r="N57" s="40">
        <f t="shared" si="77"/>
        <v>0</v>
      </c>
      <c r="O57" s="40">
        <f t="shared" si="77"/>
        <v>0</v>
      </c>
      <c r="P57" s="40">
        <f t="shared" si="77"/>
        <v>0</v>
      </c>
      <c r="Q57" s="40">
        <f t="shared" si="77"/>
        <v>0</v>
      </c>
      <c r="R57" s="40">
        <f t="shared" si="77"/>
        <v>0</v>
      </c>
      <c r="S57" s="40">
        <f t="shared" si="77"/>
        <v>0</v>
      </c>
      <c r="T57" s="40">
        <f t="shared" si="77"/>
        <v>0</v>
      </c>
      <c r="U57" s="40">
        <f t="shared" si="77"/>
        <v>0</v>
      </c>
      <c r="V57" s="40">
        <f t="shared" si="77"/>
        <v>0</v>
      </c>
      <c r="W57" s="40">
        <f t="shared" si="77"/>
        <v>0</v>
      </c>
      <c r="X57" s="40">
        <f t="shared" si="77"/>
        <v>0</v>
      </c>
      <c r="Y57" s="40">
        <f t="shared" si="77"/>
        <v>0</v>
      </c>
      <c r="Z57" s="40">
        <f t="shared" si="77"/>
        <v>0</v>
      </c>
      <c r="AA57" s="40">
        <f t="shared" si="77"/>
        <v>0</v>
      </c>
      <c r="AB57" s="40">
        <f t="shared" si="77"/>
        <v>0</v>
      </c>
      <c r="AC57" s="40">
        <f t="shared" si="77"/>
        <v>0</v>
      </c>
      <c r="AD57" s="40">
        <f t="shared" si="77"/>
        <v>0</v>
      </c>
      <c r="AE57" s="40">
        <f t="shared" si="77"/>
        <v>0</v>
      </c>
      <c r="AF57" s="40">
        <f t="shared" si="77"/>
        <v>0</v>
      </c>
      <c r="AG57" s="40">
        <f t="shared" si="77"/>
        <v>0</v>
      </c>
      <c r="AH57" s="40">
        <f t="shared" si="77"/>
        <v>0</v>
      </c>
      <c r="AI57" s="40">
        <f t="shared" si="77"/>
        <v>0</v>
      </c>
      <c r="AJ57" s="40">
        <f t="shared" si="77"/>
        <v>0</v>
      </c>
      <c r="AK57" s="40">
        <f t="shared" si="77"/>
        <v>900</v>
      </c>
      <c r="AL57" s="40">
        <f t="shared" si="77"/>
        <v>0</v>
      </c>
      <c r="AM57" s="138"/>
      <c r="AN57" s="138"/>
      <c r="AO57" s="138"/>
      <c r="AP57" s="16"/>
      <c r="AQ57" s="16"/>
    </row>
    <row r="58" spans="1:43" ht="75" customHeight="1">
      <c r="A58" s="118"/>
      <c r="B58" s="118"/>
      <c r="C58" s="118"/>
      <c r="D58" s="80" t="s">
        <v>19</v>
      </c>
      <c r="E58" s="164">
        <f>AE58+AG58+AI58+AK58</f>
        <v>850</v>
      </c>
      <c r="F58" s="164">
        <f>J58+L58+N58+R58+T58+V58+Z58+AB58+AD58+AH58+AJ58+AL58</f>
        <v>0</v>
      </c>
      <c r="G58" s="165">
        <f t="shared" si="48"/>
        <v>0</v>
      </c>
      <c r="H58" s="164">
        <f t="shared" ref="H58" si="78">E58-F58</f>
        <v>850</v>
      </c>
      <c r="I58" s="166"/>
      <c r="J58" s="166"/>
      <c r="K58" s="166"/>
      <c r="L58" s="166"/>
      <c r="M58" s="166"/>
      <c r="N58" s="166"/>
      <c r="O58" s="164">
        <f t="shared" ref="O58:P58" si="79">I58+K58+M58</f>
        <v>0</v>
      </c>
      <c r="P58" s="164">
        <f t="shared" si="79"/>
        <v>0</v>
      </c>
      <c r="Q58" s="166"/>
      <c r="R58" s="166"/>
      <c r="S58" s="166"/>
      <c r="T58" s="166"/>
      <c r="U58" s="166"/>
      <c r="V58" s="166"/>
      <c r="W58" s="164">
        <f t="shared" ref="W58:X58" si="80">I58+K58+M58+Q58+S58+U58</f>
        <v>0</v>
      </c>
      <c r="X58" s="164">
        <f t="shared" si="80"/>
        <v>0</v>
      </c>
      <c r="Y58" s="166"/>
      <c r="Z58" s="166"/>
      <c r="AA58" s="166"/>
      <c r="AB58" s="166"/>
      <c r="AC58" s="166"/>
      <c r="AD58" s="166"/>
      <c r="AE58" s="164">
        <f t="shared" ref="AE58:AF58" si="81">I58+K58+M58+Q58+S58+U58+Y58+AA58+AC58</f>
        <v>0</v>
      </c>
      <c r="AF58" s="164">
        <f t="shared" si="81"/>
        <v>0</v>
      </c>
      <c r="AG58" s="166"/>
      <c r="AH58" s="166"/>
      <c r="AI58" s="166"/>
      <c r="AJ58" s="166"/>
      <c r="AK58" s="166">
        <v>850</v>
      </c>
      <c r="AL58" s="166"/>
      <c r="AM58" s="138"/>
      <c r="AN58" s="138"/>
      <c r="AO58" s="138"/>
      <c r="AP58" s="16"/>
      <c r="AQ58" s="16"/>
    </row>
    <row r="59" spans="1:43" ht="60" customHeight="1">
      <c r="A59" s="118"/>
      <c r="B59" s="118"/>
      <c r="C59" s="118"/>
      <c r="D59" s="80" t="s">
        <v>29</v>
      </c>
      <c r="E59" s="164">
        <f>AE59+AG59+AI59+AK59</f>
        <v>50</v>
      </c>
      <c r="F59" s="164">
        <f t="shared" ref="F59" si="82">J59+L59+N59+R59+T59+V59+Z59+AB59+AD59+AH59+AJ59+AL59</f>
        <v>0</v>
      </c>
      <c r="G59" s="165">
        <f t="shared" si="48"/>
        <v>0</v>
      </c>
      <c r="H59" s="164">
        <f>E59-F59</f>
        <v>50</v>
      </c>
      <c r="I59" s="166"/>
      <c r="J59" s="166"/>
      <c r="K59" s="166"/>
      <c r="L59" s="166"/>
      <c r="M59" s="166"/>
      <c r="N59" s="166"/>
      <c r="O59" s="164">
        <f>I59+K59+M59</f>
        <v>0</v>
      </c>
      <c r="P59" s="164">
        <f>J59+L59+N59</f>
        <v>0</v>
      </c>
      <c r="Q59" s="166"/>
      <c r="R59" s="166"/>
      <c r="S59" s="166"/>
      <c r="T59" s="166"/>
      <c r="U59" s="166"/>
      <c r="V59" s="166"/>
      <c r="W59" s="164">
        <f>I59+K59+M59+Q59+S59+U59</f>
        <v>0</v>
      </c>
      <c r="X59" s="164">
        <f>J59+L59+N59+R59+T59+V59</f>
        <v>0</v>
      </c>
      <c r="Y59" s="166"/>
      <c r="Z59" s="166"/>
      <c r="AA59" s="166"/>
      <c r="AB59" s="166"/>
      <c r="AC59" s="166"/>
      <c r="AD59" s="166"/>
      <c r="AE59" s="164">
        <f>I59+K59+M59+Q59+S59+U59+Y59+AA59+AC59</f>
        <v>0</v>
      </c>
      <c r="AF59" s="164">
        <f>J59+L59+N59+R59+T59+V59+Z59+AB59+AD59</f>
        <v>0</v>
      </c>
      <c r="AG59" s="166"/>
      <c r="AH59" s="166"/>
      <c r="AI59" s="166"/>
      <c r="AJ59" s="166"/>
      <c r="AK59" s="166">
        <v>50</v>
      </c>
      <c r="AL59" s="166"/>
      <c r="AM59" s="138"/>
      <c r="AN59" s="138"/>
      <c r="AO59" s="138"/>
      <c r="AP59" s="16"/>
      <c r="AQ59" s="16"/>
    </row>
    <row r="60" spans="1:43" ht="54" customHeight="1">
      <c r="A60" s="114" t="s">
        <v>200</v>
      </c>
      <c r="B60" s="114" t="s">
        <v>135</v>
      </c>
      <c r="C60" s="114" t="s">
        <v>182</v>
      </c>
      <c r="D60" s="39" t="s">
        <v>17</v>
      </c>
      <c r="E60" s="40">
        <f>E61+E62</f>
        <v>1300</v>
      </c>
      <c r="F60" s="40">
        <f t="shared" ref="F60:AL60" si="83">F61+F62</f>
        <v>89.881399999999999</v>
      </c>
      <c r="G60" s="42">
        <f t="shared" si="48"/>
        <v>6.9139538461538459</v>
      </c>
      <c r="H60" s="40">
        <f>E60-F60</f>
        <v>1210.1186</v>
      </c>
      <c r="I60" s="40">
        <f t="shared" si="83"/>
        <v>0</v>
      </c>
      <c r="J60" s="40">
        <f t="shared" si="83"/>
        <v>0</v>
      </c>
      <c r="K60" s="40">
        <f t="shared" si="83"/>
        <v>0</v>
      </c>
      <c r="L60" s="40">
        <f t="shared" si="83"/>
        <v>0</v>
      </c>
      <c r="M60" s="40">
        <f t="shared" si="83"/>
        <v>90</v>
      </c>
      <c r="N60" s="40">
        <f t="shared" si="83"/>
        <v>0</v>
      </c>
      <c r="O60" s="40">
        <f t="shared" si="83"/>
        <v>90</v>
      </c>
      <c r="P60" s="40">
        <f t="shared" si="83"/>
        <v>0</v>
      </c>
      <c r="Q60" s="40">
        <f t="shared" si="83"/>
        <v>0</v>
      </c>
      <c r="R60" s="40">
        <f t="shared" si="83"/>
        <v>89.881399999999999</v>
      </c>
      <c r="S60" s="40">
        <f t="shared" si="83"/>
        <v>0</v>
      </c>
      <c r="T60" s="40">
        <f t="shared" si="83"/>
        <v>0</v>
      </c>
      <c r="U60" s="40">
        <f t="shared" si="83"/>
        <v>200</v>
      </c>
      <c r="V60" s="40">
        <f t="shared" si="83"/>
        <v>0</v>
      </c>
      <c r="W60" s="40">
        <f t="shared" si="83"/>
        <v>290</v>
      </c>
      <c r="X60" s="40">
        <f t="shared" si="83"/>
        <v>89.881399999999999</v>
      </c>
      <c r="Y60" s="40">
        <f t="shared" si="83"/>
        <v>0</v>
      </c>
      <c r="Z60" s="40">
        <f t="shared" si="83"/>
        <v>0</v>
      </c>
      <c r="AA60" s="40">
        <f t="shared" si="83"/>
        <v>0</v>
      </c>
      <c r="AB60" s="40">
        <f t="shared" si="83"/>
        <v>0</v>
      </c>
      <c r="AC60" s="40">
        <f t="shared" si="83"/>
        <v>200</v>
      </c>
      <c r="AD60" s="40">
        <f t="shared" si="83"/>
        <v>0</v>
      </c>
      <c r="AE60" s="40">
        <f t="shared" si="83"/>
        <v>490</v>
      </c>
      <c r="AF60" s="40">
        <f t="shared" si="83"/>
        <v>89.881399999999999</v>
      </c>
      <c r="AG60" s="40">
        <f t="shared" si="83"/>
        <v>0</v>
      </c>
      <c r="AH60" s="40">
        <f t="shared" si="83"/>
        <v>0</v>
      </c>
      <c r="AI60" s="40">
        <f t="shared" si="83"/>
        <v>200</v>
      </c>
      <c r="AJ60" s="40">
        <f t="shared" si="83"/>
        <v>0</v>
      </c>
      <c r="AK60" s="40">
        <f t="shared" si="83"/>
        <v>610</v>
      </c>
      <c r="AL60" s="40">
        <f t="shared" si="83"/>
        <v>0</v>
      </c>
      <c r="AM60" s="138"/>
      <c r="AN60" s="138"/>
      <c r="AO60" s="138"/>
      <c r="AP60" s="16"/>
      <c r="AQ60" s="16"/>
    </row>
    <row r="61" spans="1:43" ht="65.25" customHeight="1">
      <c r="A61" s="118"/>
      <c r="B61" s="118"/>
      <c r="C61" s="118"/>
      <c r="D61" s="80" t="s">
        <v>19</v>
      </c>
      <c r="E61" s="164">
        <f>AE61+AG61+AI61+AK61</f>
        <v>0</v>
      </c>
      <c r="F61" s="164">
        <f>AF61+AH61+AJ61+AL61</f>
        <v>0</v>
      </c>
      <c r="G61" s="165">
        <f t="shared" si="48"/>
        <v>0</v>
      </c>
      <c r="H61" s="164"/>
      <c r="I61" s="166"/>
      <c r="J61" s="166"/>
      <c r="K61" s="166"/>
      <c r="L61" s="166"/>
      <c r="M61" s="166"/>
      <c r="N61" s="166"/>
      <c r="O61" s="164">
        <f>I61+K61+M61</f>
        <v>0</v>
      </c>
      <c r="P61" s="164">
        <f>J61+L61+N61</f>
        <v>0</v>
      </c>
      <c r="Q61" s="166"/>
      <c r="R61" s="166"/>
      <c r="S61" s="166"/>
      <c r="T61" s="166"/>
      <c r="U61" s="166"/>
      <c r="V61" s="166"/>
      <c r="W61" s="164">
        <f>O61+Q61+S61+U61</f>
        <v>0</v>
      </c>
      <c r="X61" s="164">
        <f>P61+R61+T61+V61</f>
        <v>0</v>
      </c>
      <c r="Y61" s="166"/>
      <c r="Z61" s="166"/>
      <c r="AA61" s="166"/>
      <c r="AB61" s="166"/>
      <c r="AC61" s="166"/>
      <c r="AD61" s="166"/>
      <c r="AE61" s="164">
        <f>W61+Y61+AA61+AC61</f>
        <v>0</v>
      </c>
      <c r="AF61" s="164">
        <f>X61+Z61+AB61+AD61</f>
        <v>0</v>
      </c>
      <c r="AG61" s="166"/>
      <c r="AH61" s="166"/>
      <c r="AI61" s="166"/>
      <c r="AJ61" s="166"/>
      <c r="AK61" s="166"/>
      <c r="AL61" s="166"/>
      <c r="AM61" s="138"/>
      <c r="AN61" s="138"/>
      <c r="AO61" s="138"/>
      <c r="AP61" s="16"/>
      <c r="AQ61" s="16"/>
    </row>
    <row r="62" spans="1:43" ht="67.5" customHeight="1">
      <c r="A62" s="118"/>
      <c r="B62" s="118"/>
      <c r="C62" s="118"/>
      <c r="D62" s="80" t="s">
        <v>29</v>
      </c>
      <c r="E62" s="164">
        <f>AE62+AG62+AI62+AK62</f>
        <v>1300</v>
      </c>
      <c r="F62" s="164">
        <f t="shared" ref="F62" si="84">J62+L62+N62+R62+T62+V62+Z62+AB62+AD62+AH62+AJ62+AL62</f>
        <v>89.881399999999999</v>
      </c>
      <c r="G62" s="165">
        <f t="shared" si="48"/>
        <v>6.9139538461538459</v>
      </c>
      <c r="H62" s="164">
        <f>E62-F62</f>
        <v>1210.1186</v>
      </c>
      <c r="I62" s="166"/>
      <c r="J62" s="166"/>
      <c r="K62" s="166"/>
      <c r="L62" s="166"/>
      <c r="M62" s="166">
        <v>90</v>
      </c>
      <c r="N62" s="166"/>
      <c r="O62" s="164">
        <f>I62+K62+M62</f>
        <v>90</v>
      </c>
      <c r="P62" s="164">
        <f>J62+L62+N62</f>
        <v>0</v>
      </c>
      <c r="Q62" s="166"/>
      <c r="R62" s="166">
        <v>89.881399999999999</v>
      </c>
      <c r="S62" s="166"/>
      <c r="T62" s="166"/>
      <c r="U62" s="166">
        <v>200</v>
      </c>
      <c r="V62" s="166"/>
      <c r="W62" s="164">
        <f>I62+K62+M62+Q62+S62+U62</f>
        <v>290</v>
      </c>
      <c r="X62" s="164">
        <f>J62+L62+N62+R62+T62+V62</f>
        <v>89.881399999999999</v>
      </c>
      <c r="Y62" s="166"/>
      <c r="Z62" s="166"/>
      <c r="AA62" s="166"/>
      <c r="AB62" s="166"/>
      <c r="AC62" s="166">
        <v>200</v>
      </c>
      <c r="AD62" s="166"/>
      <c r="AE62" s="164">
        <f>I62+K62+M62+Q62+S62+U62+Y62+AA62+AC62</f>
        <v>490</v>
      </c>
      <c r="AF62" s="164">
        <f>J62+L62+N62+R62+T62+V62+Z62+AB62+AD62</f>
        <v>89.881399999999999</v>
      </c>
      <c r="AG62" s="166"/>
      <c r="AH62" s="166"/>
      <c r="AI62" s="166">
        <v>200</v>
      </c>
      <c r="AJ62" s="166"/>
      <c r="AK62" s="166">
        <v>610</v>
      </c>
      <c r="AL62" s="166"/>
      <c r="AM62" s="138"/>
      <c r="AN62" s="138"/>
      <c r="AO62" s="138"/>
      <c r="AP62" s="16"/>
      <c r="AQ62" s="16"/>
    </row>
    <row r="63" spans="1:43" ht="68.25" customHeight="1">
      <c r="A63" s="114" t="s">
        <v>201</v>
      </c>
      <c r="B63" s="114" t="s">
        <v>136</v>
      </c>
      <c r="C63" s="114" t="s">
        <v>182</v>
      </c>
      <c r="D63" s="39" t="s">
        <v>17</v>
      </c>
      <c r="E63" s="40">
        <f>E64+E65</f>
        <v>150</v>
      </c>
      <c r="F63" s="40">
        <f t="shared" ref="F63:AL63" si="85">F64+F65</f>
        <v>42.057270000000003</v>
      </c>
      <c r="G63" s="42">
        <f t="shared" si="48"/>
        <v>28.038180000000001</v>
      </c>
      <c r="H63" s="40">
        <f>E63-F63</f>
        <v>107.94273</v>
      </c>
      <c r="I63" s="40">
        <f t="shared" si="85"/>
        <v>0</v>
      </c>
      <c r="J63" s="40">
        <f t="shared" si="85"/>
        <v>0</v>
      </c>
      <c r="K63" s="40">
        <f t="shared" si="85"/>
        <v>0</v>
      </c>
      <c r="L63" s="40">
        <f t="shared" si="85"/>
        <v>0</v>
      </c>
      <c r="M63" s="40">
        <f t="shared" si="85"/>
        <v>45</v>
      </c>
      <c r="N63" s="40">
        <f t="shared" si="85"/>
        <v>0</v>
      </c>
      <c r="O63" s="40">
        <f t="shared" si="85"/>
        <v>45</v>
      </c>
      <c r="P63" s="40">
        <f t="shared" si="85"/>
        <v>0</v>
      </c>
      <c r="Q63" s="40">
        <f t="shared" si="85"/>
        <v>0</v>
      </c>
      <c r="R63" s="40">
        <f t="shared" si="85"/>
        <v>42.057270000000003</v>
      </c>
      <c r="S63" s="40">
        <f t="shared" si="85"/>
        <v>0</v>
      </c>
      <c r="T63" s="40">
        <f t="shared" si="85"/>
        <v>0</v>
      </c>
      <c r="U63" s="40">
        <f t="shared" si="85"/>
        <v>45</v>
      </c>
      <c r="V63" s="40">
        <f t="shared" si="85"/>
        <v>0</v>
      </c>
      <c r="W63" s="40">
        <f t="shared" si="85"/>
        <v>90</v>
      </c>
      <c r="X63" s="40">
        <f t="shared" si="85"/>
        <v>42.057270000000003</v>
      </c>
      <c r="Y63" s="40">
        <f t="shared" si="85"/>
        <v>0</v>
      </c>
      <c r="Z63" s="40">
        <f t="shared" si="85"/>
        <v>0</v>
      </c>
      <c r="AA63" s="40">
        <f t="shared" si="85"/>
        <v>0</v>
      </c>
      <c r="AB63" s="40">
        <f t="shared" si="85"/>
        <v>0</v>
      </c>
      <c r="AC63" s="40">
        <f t="shared" si="85"/>
        <v>45</v>
      </c>
      <c r="AD63" s="40">
        <f t="shared" si="85"/>
        <v>0</v>
      </c>
      <c r="AE63" s="40">
        <f t="shared" si="85"/>
        <v>135</v>
      </c>
      <c r="AF63" s="40">
        <f t="shared" si="85"/>
        <v>42.057270000000003</v>
      </c>
      <c r="AG63" s="40">
        <f t="shared" si="85"/>
        <v>0</v>
      </c>
      <c r="AH63" s="40">
        <f t="shared" si="85"/>
        <v>0</v>
      </c>
      <c r="AI63" s="40">
        <f t="shared" si="85"/>
        <v>15</v>
      </c>
      <c r="AJ63" s="40">
        <f t="shared" si="85"/>
        <v>0</v>
      </c>
      <c r="AK63" s="40">
        <f t="shared" si="85"/>
        <v>0</v>
      </c>
      <c r="AL63" s="40">
        <f t="shared" si="85"/>
        <v>0</v>
      </c>
      <c r="AM63" s="138"/>
      <c r="AN63" s="138"/>
      <c r="AO63" s="138"/>
      <c r="AP63" s="16"/>
      <c r="AQ63" s="16"/>
    </row>
    <row r="64" spans="1:43" ht="84.75" customHeight="1">
      <c r="A64" s="118"/>
      <c r="B64" s="118"/>
      <c r="C64" s="118"/>
      <c r="D64" s="80" t="s">
        <v>19</v>
      </c>
      <c r="E64" s="164">
        <f>AE64+AG64+AI64+AK64</f>
        <v>0</v>
      </c>
      <c r="F64" s="164">
        <f>AF64+AH64+AJ64+AL64</f>
        <v>0</v>
      </c>
      <c r="G64" s="165">
        <f t="shared" si="48"/>
        <v>0</v>
      </c>
      <c r="H64" s="164"/>
      <c r="I64" s="166"/>
      <c r="J64" s="166"/>
      <c r="K64" s="166"/>
      <c r="L64" s="166"/>
      <c r="M64" s="166"/>
      <c r="N64" s="166"/>
      <c r="O64" s="164">
        <f>I64+K64+M64</f>
        <v>0</v>
      </c>
      <c r="P64" s="164">
        <f>J64+L64+N64</f>
        <v>0</v>
      </c>
      <c r="Q64" s="166"/>
      <c r="R64" s="166"/>
      <c r="S64" s="166"/>
      <c r="T64" s="166"/>
      <c r="U64" s="166"/>
      <c r="V64" s="166"/>
      <c r="W64" s="164">
        <f>O64+Q64+S64+U64</f>
        <v>0</v>
      </c>
      <c r="X64" s="164">
        <f>P64+R64+T64+V64</f>
        <v>0</v>
      </c>
      <c r="Y64" s="166"/>
      <c r="Z64" s="166"/>
      <c r="AA64" s="166"/>
      <c r="AB64" s="166"/>
      <c r="AC64" s="166"/>
      <c r="AD64" s="166"/>
      <c r="AE64" s="164">
        <f>W64+Y64+AA64+AC64</f>
        <v>0</v>
      </c>
      <c r="AF64" s="164">
        <f>X64+Z64+AB64+AD64</f>
        <v>0</v>
      </c>
      <c r="AG64" s="166"/>
      <c r="AH64" s="166"/>
      <c r="AI64" s="166"/>
      <c r="AJ64" s="166"/>
      <c r="AK64" s="166"/>
      <c r="AL64" s="166"/>
      <c r="AM64" s="138"/>
      <c r="AN64" s="138"/>
      <c r="AO64" s="138"/>
      <c r="AP64" s="16"/>
      <c r="AQ64" s="16"/>
    </row>
    <row r="65" spans="1:43" ht="67.5" customHeight="1">
      <c r="A65" s="118"/>
      <c r="B65" s="118"/>
      <c r="C65" s="118"/>
      <c r="D65" s="80" t="s">
        <v>29</v>
      </c>
      <c r="E65" s="164">
        <f>AE65+AG65+AI65+AK65</f>
        <v>150</v>
      </c>
      <c r="F65" s="164">
        <f>AF65+AH65+AJ65+AL65</f>
        <v>42.057270000000003</v>
      </c>
      <c r="G65" s="165">
        <f t="shared" si="48"/>
        <v>28.038180000000001</v>
      </c>
      <c r="H65" s="164">
        <f>E65-F65</f>
        <v>107.94273</v>
      </c>
      <c r="I65" s="166"/>
      <c r="J65" s="166"/>
      <c r="K65" s="166"/>
      <c r="L65" s="166"/>
      <c r="M65" s="166">
        <v>45</v>
      </c>
      <c r="N65" s="166"/>
      <c r="O65" s="164">
        <f>I65+K65+M65</f>
        <v>45</v>
      </c>
      <c r="P65" s="164">
        <f>J65+L65+N65</f>
        <v>0</v>
      </c>
      <c r="Q65" s="166"/>
      <c r="R65" s="166">
        <v>42.057270000000003</v>
      </c>
      <c r="S65" s="166"/>
      <c r="T65" s="166"/>
      <c r="U65" s="166">
        <v>45</v>
      </c>
      <c r="V65" s="166"/>
      <c r="W65" s="164">
        <f>I65+K65+M65+Q65+S65+U65</f>
        <v>90</v>
      </c>
      <c r="X65" s="164">
        <f>J65+L65+N65+R65+T65+V65</f>
        <v>42.057270000000003</v>
      </c>
      <c r="Y65" s="166"/>
      <c r="Z65" s="166"/>
      <c r="AA65" s="166"/>
      <c r="AB65" s="166"/>
      <c r="AC65" s="166">
        <v>45</v>
      </c>
      <c r="AD65" s="166"/>
      <c r="AE65" s="164">
        <f>I65+K65+M65+Q65+S65+U65+Y65+AA65+AC65</f>
        <v>135</v>
      </c>
      <c r="AF65" s="164">
        <f>J65+L65+N65+R65+T65+V65+Z65+AB65+AD65</f>
        <v>42.057270000000003</v>
      </c>
      <c r="AG65" s="166"/>
      <c r="AH65" s="166"/>
      <c r="AI65" s="166">
        <v>15</v>
      </c>
      <c r="AJ65" s="166"/>
      <c r="AK65" s="166"/>
      <c r="AL65" s="166"/>
      <c r="AM65" s="138"/>
      <c r="AN65" s="138"/>
      <c r="AO65" s="138"/>
      <c r="AP65" s="16"/>
      <c r="AQ65" s="16"/>
    </row>
    <row r="66" spans="1:43" ht="50.25" customHeight="1">
      <c r="A66" s="114" t="s">
        <v>202</v>
      </c>
      <c r="B66" s="114" t="s">
        <v>137</v>
      </c>
      <c r="C66" s="114" t="s">
        <v>182</v>
      </c>
      <c r="D66" s="39" t="s">
        <v>17</v>
      </c>
      <c r="E66" s="40">
        <f>E67+E68</f>
        <v>800</v>
      </c>
      <c r="F66" s="40">
        <f t="shared" ref="F66:AL66" si="86">F67+F68</f>
        <v>148.3877</v>
      </c>
      <c r="G66" s="42">
        <f t="shared" si="48"/>
        <v>18.548462499999999</v>
      </c>
      <c r="H66" s="40">
        <f>E66-F66</f>
        <v>651.6123</v>
      </c>
      <c r="I66" s="40">
        <f t="shared" si="86"/>
        <v>0</v>
      </c>
      <c r="J66" s="40">
        <f t="shared" si="86"/>
        <v>0</v>
      </c>
      <c r="K66" s="40">
        <f t="shared" si="86"/>
        <v>0</v>
      </c>
      <c r="L66" s="40">
        <f t="shared" si="86"/>
        <v>0</v>
      </c>
      <c r="M66" s="40">
        <f t="shared" si="86"/>
        <v>150</v>
      </c>
      <c r="N66" s="40">
        <f t="shared" si="86"/>
        <v>0</v>
      </c>
      <c r="O66" s="40">
        <f t="shared" si="86"/>
        <v>150</v>
      </c>
      <c r="P66" s="40">
        <f t="shared" si="86"/>
        <v>0</v>
      </c>
      <c r="Q66" s="40">
        <f t="shared" si="86"/>
        <v>0</v>
      </c>
      <c r="R66" s="40">
        <f t="shared" si="86"/>
        <v>148.3877</v>
      </c>
      <c r="S66" s="40">
        <f t="shared" si="86"/>
        <v>0</v>
      </c>
      <c r="T66" s="40">
        <f t="shared" si="86"/>
        <v>0</v>
      </c>
      <c r="U66" s="40">
        <f t="shared" si="86"/>
        <v>200</v>
      </c>
      <c r="V66" s="40">
        <f t="shared" si="86"/>
        <v>0</v>
      </c>
      <c r="W66" s="40">
        <f t="shared" si="86"/>
        <v>350</v>
      </c>
      <c r="X66" s="40">
        <f t="shared" si="86"/>
        <v>148.3877</v>
      </c>
      <c r="Y66" s="40">
        <f t="shared" si="86"/>
        <v>0</v>
      </c>
      <c r="Z66" s="40">
        <f t="shared" si="86"/>
        <v>0</v>
      </c>
      <c r="AA66" s="40">
        <f t="shared" si="86"/>
        <v>0</v>
      </c>
      <c r="AB66" s="40">
        <f t="shared" si="86"/>
        <v>0</v>
      </c>
      <c r="AC66" s="40">
        <f t="shared" si="86"/>
        <v>200</v>
      </c>
      <c r="AD66" s="40">
        <f t="shared" si="86"/>
        <v>0</v>
      </c>
      <c r="AE66" s="40">
        <f t="shared" si="86"/>
        <v>550</v>
      </c>
      <c r="AF66" s="40">
        <f t="shared" si="86"/>
        <v>148.3877</v>
      </c>
      <c r="AG66" s="40">
        <f t="shared" si="86"/>
        <v>0</v>
      </c>
      <c r="AH66" s="40">
        <f t="shared" si="86"/>
        <v>0</v>
      </c>
      <c r="AI66" s="40">
        <f t="shared" si="86"/>
        <v>250</v>
      </c>
      <c r="AJ66" s="40">
        <f t="shared" si="86"/>
        <v>0</v>
      </c>
      <c r="AK66" s="40">
        <f t="shared" si="86"/>
        <v>0</v>
      </c>
      <c r="AL66" s="40">
        <f t="shared" si="86"/>
        <v>0</v>
      </c>
      <c r="AM66" s="138"/>
      <c r="AN66" s="138"/>
      <c r="AO66" s="138"/>
      <c r="AP66" s="16"/>
      <c r="AQ66" s="16"/>
    </row>
    <row r="67" spans="1:43" ht="78.75" customHeight="1">
      <c r="A67" s="118"/>
      <c r="B67" s="118"/>
      <c r="C67" s="118"/>
      <c r="D67" s="80" t="s">
        <v>19</v>
      </c>
      <c r="E67" s="164">
        <f>AE67+AG67+AI67+AK67</f>
        <v>0</v>
      </c>
      <c r="F67" s="164">
        <f>AF67+AH67+AJ67+AL67</f>
        <v>0</v>
      </c>
      <c r="G67" s="165">
        <f t="shared" si="48"/>
        <v>0</v>
      </c>
      <c r="H67" s="164"/>
      <c r="I67" s="166"/>
      <c r="J67" s="166"/>
      <c r="K67" s="166"/>
      <c r="L67" s="166"/>
      <c r="M67" s="166"/>
      <c r="N67" s="166"/>
      <c r="O67" s="164">
        <f>I67+K67+M67</f>
        <v>0</v>
      </c>
      <c r="P67" s="164">
        <f>J67+L67+N67</f>
        <v>0</v>
      </c>
      <c r="Q67" s="166"/>
      <c r="R67" s="166"/>
      <c r="S67" s="166"/>
      <c r="T67" s="166"/>
      <c r="U67" s="166"/>
      <c r="V67" s="166"/>
      <c r="W67" s="164">
        <f>O67+Q67+S67+U67</f>
        <v>0</v>
      </c>
      <c r="X67" s="164">
        <f>P67+R67+T67+V67</f>
        <v>0</v>
      </c>
      <c r="Y67" s="166"/>
      <c r="Z67" s="166"/>
      <c r="AA67" s="166"/>
      <c r="AB67" s="166"/>
      <c r="AC67" s="166"/>
      <c r="AD67" s="166"/>
      <c r="AE67" s="164">
        <f>W67+Y67+AA67+AC67</f>
        <v>0</v>
      </c>
      <c r="AF67" s="164">
        <f>X67+Z67+AB67+AD67</f>
        <v>0</v>
      </c>
      <c r="AG67" s="166"/>
      <c r="AH67" s="166"/>
      <c r="AI67" s="166"/>
      <c r="AJ67" s="166"/>
      <c r="AK67" s="166"/>
      <c r="AL67" s="166"/>
      <c r="AM67" s="138"/>
      <c r="AN67" s="138"/>
      <c r="AO67" s="138"/>
      <c r="AP67" s="16"/>
      <c r="AQ67" s="16"/>
    </row>
    <row r="68" spans="1:43" ht="65.25" customHeight="1">
      <c r="A68" s="118"/>
      <c r="B68" s="118"/>
      <c r="C68" s="118"/>
      <c r="D68" s="80" t="s">
        <v>29</v>
      </c>
      <c r="E68" s="164">
        <f>AE68+AG68+AI68+AK68</f>
        <v>800</v>
      </c>
      <c r="F68" s="164">
        <f>AF68+AH68+AJ68+AL68</f>
        <v>148.3877</v>
      </c>
      <c r="G68" s="165">
        <f t="shared" si="48"/>
        <v>18.548462499999999</v>
      </c>
      <c r="H68" s="164">
        <f>E68-F68</f>
        <v>651.6123</v>
      </c>
      <c r="I68" s="166"/>
      <c r="J68" s="166"/>
      <c r="K68" s="166"/>
      <c r="L68" s="166"/>
      <c r="M68" s="166">
        <v>150</v>
      </c>
      <c r="N68" s="166"/>
      <c r="O68" s="164">
        <f>I68+K68+M68</f>
        <v>150</v>
      </c>
      <c r="P68" s="164">
        <f>J68+L68+N68</f>
        <v>0</v>
      </c>
      <c r="Q68" s="166"/>
      <c r="R68" s="166">
        <v>148.3877</v>
      </c>
      <c r="S68" s="166"/>
      <c r="T68" s="166"/>
      <c r="U68" s="166">
        <v>200</v>
      </c>
      <c r="V68" s="166"/>
      <c r="W68" s="164">
        <f>I68+K68+M68+Q68+S68+U68</f>
        <v>350</v>
      </c>
      <c r="X68" s="164">
        <f>J68+L68+N68+R68+T68+V68</f>
        <v>148.3877</v>
      </c>
      <c r="Y68" s="166"/>
      <c r="Z68" s="166"/>
      <c r="AA68" s="166"/>
      <c r="AB68" s="166"/>
      <c r="AC68" s="166">
        <v>200</v>
      </c>
      <c r="AD68" s="166"/>
      <c r="AE68" s="164">
        <f>I68+K68+M68+Q68+S68+U68+Y68+AA68+AC68</f>
        <v>550</v>
      </c>
      <c r="AF68" s="164">
        <f>J68+L68+N68+R68+T68+V68+Z68+AB68+AD68</f>
        <v>148.3877</v>
      </c>
      <c r="AG68" s="166"/>
      <c r="AH68" s="166"/>
      <c r="AI68" s="166">
        <v>250</v>
      </c>
      <c r="AJ68" s="166"/>
      <c r="AK68" s="166"/>
      <c r="AL68" s="166"/>
      <c r="AM68" s="138"/>
      <c r="AN68" s="138"/>
      <c r="AO68" s="138"/>
      <c r="AP68" s="16"/>
      <c r="AQ68" s="16"/>
    </row>
    <row r="69" spans="1:43" ht="52.5" customHeight="1">
      <c r="A69" s="114" t="s">
        <v>203</v>
      </c>
      <c r="B69" s="114" t="s">
        <v>138</v>
      </c>
      <c r="C69" s="114" t="s">
        <v>182</v>
      </c>
      <c r="D69" s="39" t="s">
        <v>17</v>
      </c>
      <c r="E69" s="40">
        <f>E70+E71</f>
        <v>20</v>
      </c>
      <c r="F69" s="40">
        <f t="shared" ref="F69:AL69" si="87">F70+F71</f>
        <v>0</v>
      </c>
      <c r="G69" s="52">
        <f t="shared" si="48"/>
        <v>0</v>
      </c>
      <c r="H69" s="40">
        <f>E69-F69</f>
        <v>20</v>
      </c>
      <c r="I69" s="40">
        <f t="shared" si="87"/>
        <v>0</v>
      </c>
      <c r="J69" s="40">
        <f t="shared" si="87"/>
        <v>0</v>
      </c>
      <c r="K69" s="40">
        <f t="shared" si="87"/>
        <v>0</v>
      </c>
      <c r="L69" s="40">
        <f t="shared" si="87"/>
        <v>0</v>
      </c>
      <c r="M69" s="40">
        <f t="shared" si="87"/>
        <v>0</v>
      </c>
      <c r="N69" s="40">
        <f t="shared" si="87"/>
        <v>0</v>
      </c>
      <c r="O69" s="40">
        <f t="shared" si="87"/>
        <v>0</v>
      </c>
      <c r="P69" s="40">
        <f t="shared" si="87"/>
        <v>0</v>
      </c>
      <c r="Q69" s="40">
        <f t="shared" si="87"/>
        <v>0</v>
      </c>
      <c r="R69" s="40">
        <f t="shared" si="87"/>
        <v>0</v>
      </c>
      <c r="S69" s="40">
        <f t="shared" si="87"/>
        <v>0</v>
      </c>
      <c r="T69" s="40">
        <f t="shared" si="87"/>
        <v>0</v>
      </c>
      <c r="U69" s="40">
        <f t="shared" si="87"/>
        <v>10</v>
      </c>
      <c r="V69" s="40">
        <f t="shared" si="87"/>
        <v>0</v>
      </c>
      <c r="W69" s="40">
        <f t="shared" si="87"/>
        <v>10</v>
      </c>
      <c r="X69" s="40">
        <f t="shared" si="87"/>
        <v>0</v>
      </c>
      <c r="Y69" s="40">
        <f t="shared" si="87"/>
        <v>0</v>
      </c>
      <c r="Z69" s="40">
        <f t="shared" si="87"/>
        <v>0</v>
      </c>
      <c r="AA69" s="40">
        <f t="shared" si="87"/>
        <v>0</v>
      </c>
      <c r="AB69" s="40">
        <f t="shared" si="87"/>
        <v>0</v>
      </c>
      <c r="AC69" s="40">
        <f t="shared" si="87"/>
        <v>0</v>
      </c>
      <c r="AD69" s="40">
        <f t="shared" si="87"/>
        <v>0</v>
      </c>
      <c r="AE69" s="40">
        <f t="shared" si="87"/>
        <v>10</v>
      </c>
      <c r="AF69" s="40">
        <f t="shared" si="87"/>
        <v>0</v>
      </c>
      <c r="AG69" s="40">
        <f t="shared" si="87"/>
        <v>0</v>
      </c>
      <c r="AH69" s="40">
        <f t="shared" si="87"/>
        <v>0</v>
      </c>
      <c r="AI69" s="40">
        <f t="shared" si="87"/>
        <v>10</v>
      </c>
      <c r="AJ69" s="40">
        <f t="shared" si="87"/>
        <v>0</v>
      </c>
      <c r="AK69" s="40">
        <f t="shared" si="87"/>
        <v>0</v>
      </c>
      <c r="AL69" s="40">
        <f t="shared" si="87"/>
        <v>0</v>
      </c>
      <c r="AM69" s="138"/>
      <c r="AN69" s="138"/>
      <c r="AO69" s="138"/>
      <c r="AP69" s="16"/>
      <c r="AQ69" s="16"/>
    </row>
    <row r="70" spans="1:43" ht="67.5" customHeight="1">
      <c r="A70" s="118"/>
      <c r="B70" s="118"/>
      <c r="C70" s="118"/>
      <c r="D70" s="80" t="s">
        <v>19</v>
      </c>
      <c r="E70" s="164">
        <f>AE70+AG70+AI70+AK70</f>
        <v>0</v>
      </c>
      <c r="F70" s="164">
        <f>AF70+AH70+AJ70+AL70</f>
        <v>0</v>
      </c>
      <c r="G70" s="165">
        <f t="shared" si="48"/>
        <v>0</v>
      </c>
      <c r="H70" s="164"/>
      <c r="I70" s="166"/>
      <c r="J70" s="166"/>
      <c r="K70" s="166"/>
      <c r="L70" s="166"/>
      <c r="M70" s="166"/>
      <c r="N70" s="166"/>
      <c r="O70" s="164">
        <f>I70+K70+M70</f>
        <v>0</v>
      </c>
      <c r="P70" s="164">
        <f>J70+L70+N70</f>
        <v>0</v>
      </c>
      <c r="Q70" s="166"/>
      <c r="R70" s="166"/>
      <c r="S70" s="166"/>
      <c r="T70" s="166"/>
      <c r="U70" s="166"/>
      <c r="V70" s="166"/>
      <c r="W70" s="164">
        <f>O70+Q70+S70+U70</f>
        <v>0</v>
      </c>
      <c r="X70" s="164">
        <f>P70+R70+T70+V70</f>
        <v>0</v>
      </c>
      <c r="Y70" s="166"/>
      <c r="Z70" s="166"/>
      <c r="AA70" s="166"/>
      <c r="AB70" s="166"/>
      <c r="AC70" s="166"/>
      <c r="AD70" s="166"/>
      <c r="AE70" s="164">
        <f>W70+Y70+AA70+AC70</f>
        <v>0</v>
      </c>
      <c r="AF70" s="164">
        <f>X70+Z70+AB70+AD70</f>
        <v>0</v>
      </c>
      <c r="AG70" s="166"/>
      <c r="AH70" s="166"/>
      <c r="AI70" s="166"/>
      <c r="AJ70" s="166"/>
      <c r="AK70" s="166"/>
      <c r="AL70" s="166"/>
      <c r="AM70" s="138"/>
      <c r="AN70" s="138"/>
      <c r="AO70" s="138"/>
      <c r="AP70" s="16"/>
      <c r="AQ70" s="16"/>
    </row>
    <row r="71" spans="1:43" ht="60" customHeight="1">
      <c r="A71" s="118"/>
      <c r="B71" s="118"/>
      <c r="C71" s="118"/>
      <c r="D71" s="80" t="s">
        <v>29</v>
      </c>
      <c r="E71" s="164">
        <f>AE71+AG71+AI71+AK71</f>
        <v>20</v>
      </c>
      <c r="F71" s="164">
        <f>AF71+AH71+AJ71+AL71</f>
        <v>0</v>
      </c>
      <c r="G71" s="165">
        <f t="shared" si="48"/>
        <v>0</v>
      </c>
      <c r="H71" s="164">
        <v>0</v>
      </c>
      <c r="I71" s="166"/>
      <c r="J71" s="166"/>
      <c r="K71" s="166"/>
      <c r="L71" s="166"/>
      <c r="M71" s="166"/>
      <c r="N71" s="166"/>
      <c r="O71" s="164">
        <f>I71+K71+M71</f>
        <v>0</v>
      </c>
      <c r="P71" s="164">
        <f>J71+L71+N71</f>
        <v>0</v>
      </c>
      <c r="Q71" s="166"/>
      <c r="R71" s="166"/>
      <c r="S71" s="166"/>
      <c r="T71" s="166"/>
      <c r="U71" s="166">
        <v>10</v>
      </c>
      <c r="V71" s="166"/>
      <c r="W71" s="164">
        <f>I71+K71+M71+Q71+S71+U71</f>
        <v>10</v>
      </c>
      <c r="X71" s="164">
        <f>J71+L71+N71+R71+T71+V71</f>
        <v>0</v>
      </c>
      <c r="Y71" s="166"/>
      <c r="Z71" s="166"/>
      <c r="AA71" s="166"/>
      <c r="AB71" s="166"/>
      <c r="AC71" s="166"/>
      <c r="AD71" s="166"/>
      <c r="AE71" s="164">
        <f>I71+K71+M71+Q71+S71+U71+Y71+AA71+AC71</f>
        <v>10</v>
      </c>
      <c r="AF71" s="164">
        <f>J71+L71+N71+R71+T71+V71+Z71+AB71+AD71</f>
        <v>0</v>
      </c>
      <c r="AG71" s="166"/>
      <c r="AH71" s="166"/>
      <c r="AI71" s="166">
        <v>10</v>
      </c>
      <c r="AJ71" s="166"/>
      <c r="AK71" s="166"/>
      <c r="AL71" s="166"/>
      <c r="AM71" s="138"/>
      <c r="AN71" s="138"/>
      <c r="AO71" s="138"/>
      <c r="AP71" s="16"/>
      <c r="AQ71" s="16"/>
    </row>
    <row r="72" spans="1:43" ht="54" customHeight="1">
      <c r="A72" s="114" t="s">
        <v>204</v>
      </c>
      <c r="B72" s="114" t="s">
        <v>139</v>
      </c>
      <c r="C72" s="114" t="s">
        <v>182</v>
      </c>
      <c r="D72" s="39" t="s">
        <v>17</v>
      </c>
      <c r="E72" s="40">
        <f>E73+E74</f>
        <v>20</v>
      </c>
      <c r="F72" s="40">
        <f t="shared" ref="F72:AL72" si="88">F73+F74</f>
        <v>0</v>
      </c>
      <c r="G72" s="52">
        <f t="shared" si="48"/>
        <v>0</v>
      </c>
      <c r="H72" s="40">
        <f>E72-F72</f>
        <v>20</v>
      </c>
      <c r="I72" s="40">
        <f t="shared" si="88"/>
        <v>0</v>
      </c>
      <c r="J72" s="40">
        <f t="shared" si="88"/>
        <v>0</v>
      </c>
      <c r="K72" s="40">
        <f t="shared" si="88"/>
        <v>0</v>
      </c>
      <c r="L72" s="40">
        <f t="shared" si="88"/>
        <v>0</v>
      </c>
      <c r="M72" s="40">
        <f t="shared" si="88"/>
        <v>0</v>
      </c>
      <c r="N72" s="40">
        <f t="shared" si="88"/>
        <v>0</v>
      </c>
      <c r="O72" s="40">
        <f t="shared" si="88"/>
        <v>0</v>
      </c>
      <c r="P72" s="40">
        <f t="shared" si="88"/>
        <v>0</v>
      </c>
      <c r="Q72" s="40">
        <f t="shared" si="88"/>
        <v>0</v>
      </c>
      <c r="R72" s="40">
        <f t="shared" si="88"/>
        <v>0</v>
      </c>
      <c r="S72" s="40">
        <f t="shared" si="88"/>
        <v>0</v>
      </c>
      <c r="T72" s="40">
        <f t="shared" si="88"/>
        <v>0</v>
      </c>
      <c r="U72" s="40">
        <f t="shared" si="88"/>
        <v>0</v>
      </c>
      <c r="V72" s="40">
        <f t="shared" si="88"/>
        <v>0</v>
      </c>
      <c r="W72" s="40">
        <f t="shared" si="88"/>
        <v>0</v>
      </c>
      <c r="X72" s="40">
        <f t="shared" si="88"/>
        <v>0</v>
      </c>
      <c r="Y72" s="40">
        <f t="shared" si="88"/>
        <v>0</v>
      </c>
      <c r="Z72" s="40">
        <f t="shared" si="88"/>
        <v>0</v>
      </c>
      <c r="AA72" s="40">
        <f t="shared" si="88"/>
        <v>0</v>
      </c>
      <c r="AB72" s="40">
        <f t="shared" si="88"/>
        <v>0</v>
      </c>
      <c r="AC72" s="40">
        <f t="shared" si="88"/>
        <v>0</v>
      </c>
      <c r="AD72" s="40">
        <f t="shared" si="88"/>
        <v>0</v>
      </c>
      <c r="AE72" s="40">
        <f t="shared" si="88"/>
        <v>0</v>
      </c>
      <c r="AF72" s="40">
        <f t="shared" si="88"/>
        <v>0</v>
      </c>
      <c r="AG72" s="40">
        <f t="shared" si="88"/>
        <v>0</v>
      </c>
      <c r="AH72" s="40">
        <f t="shared" si="88"/>
        <v>0</v>
      </c>
      <c r="AI72" s="40">
        <f t="shared" si="88"/>
        <v>0</v>
      </c>
      <c r="AJ72" s="40">
        <f t="shared" si="88"/>
        <v>0</v>
      </c>
      <c r="AK72" s="40">
        <f t="shared" si="88"/>
        <v>20</v>
      </c>
      <c r="AL72" s="40">
        <f t="shared" si="88"/>
        <v>0</v>
      </c>
      <c r="AM72" s="138"/>
      <c r="AN72" s="138"/>
      <c r="AO72" s="138"/>
      <c r="AP72" s="16"/>
      <c r="AQ72" s="16"/>
    </row>
    <row r="73" spans="1:43" ht="76.5" customHeight="1">
      <c r="A73" s="118"/>
      <c r="B73" s="118"/>
      <c r="C73" s="118"/>
      <c r="D73" s="80" t="s">
        <v>19</v>
      </c>
      <c r="E73" s="164">
        <f>AE73+AG73+AI73+AK73</f>
        <v>0</v>
      </c>
      <c r="F73" s="164">
        <f>AF73+AH73+AJ73+AL73</f>
        <v>0</v>
      </c>
      <c r="G73" s="165">
        <f t="shared" si="48"/>
        <v>0</v>
      </c>
      <c r="H73" s="164">
        <f>E73-F73</f>
        <v>0</v>
      </c>
      <c r="I73" s="166"/>
      <c r="J73" s="166"/>
      <c r="K73" s="166"/>
      <c r="L73" s="166"/>
      <c r="M73" s="166"/>
      <c r="N73" s="166"/>
      <c r="O73" s="164">
        <f>I73+K73+M73</f>
        <v>0</v>
      </c>
      <c r="P73" s="164">
        <f>J73+L73+N73</f>
        <v>0</v>
      </c>
      <c r="Q73" s="166"/>
      <c r="R73" s="166"/>
      <c r="S73" s="166"/>
      <c r="T73" s="166"/>
      <c r="U73" s="166"/>
      <c r="V73" s="166"/>
      <c r="W73" s="164">
        <f>I73+K73+M73+Q73+S73+U73</f>
        <v>0</v>
      </c>
      <c r="X73" s="164">
        <f>J73+L73+N73+R73+T73+V73</f>
        <v>0</v>
      </c>
      <c r="Y73" s="166"/>
      <c r="Z73" s="166"/>
      <c r="AA73" s="166"/>
      <c r="AB73" s="166"/>
      <c r="AC73" s="166"/>
      <c r="AD73" s="166"/>
      <c r="AE73" s="164">
        <f>I73+K73+M73+Q73+S73+U73+Y73+AA73+AC73</f>
        <v>0</v>
      </c>
      <c r="AF73" s="164">
        <f>J73+L73+N73+R73+T73+V73+Z73+AB73+AD73</f>
        <v>0</v>
      </c>
      <c r="AG73" s="166"/>
      <c r="AH73" s="166"/>
      <c r="AI73" s="166"/>
      <c r="AJ73" s="166"/>
      <c r="AK73" s="166"/>
      <c r="AL73" s="166"/>
      <c r="AM73" s="138"/>
      <c r="AN73" s="138"/>
      <c r="AO73" s="138"/>
      <c r="AP73" s="16"/>
      <c r="AQ73" s="16"/>
    </row>
    <row r="74" spans="1:43" ht="67.5" customHeight="1">
      <c r="A74" s="118"/>
      <c r="B74" s="118"/>
      <c r="C74" s="118"/>
      <c r="D74" s="80" t="s">
        <v>29</v>
      </c>
      <c r="E74" s="164">
        <f>AE74+AG74+AI74+AK74</f>
        <v>20</v>
      </c>
      <c r="F74" s="164">
        <f>AF74+AH74+AJ74+AL74</f>
        <v>0</v>
      </c>
      <c r="G74" s="165">
        <f t="shared" si="48"/>
        <v>0</v>
      </c>
      <c r="H74" s="164">
        <f>E74-F74</f>
        <v>20</v>
      </c>
      <c r="I74" s="166"/>
      <c r="J74" s="166"/>
      <c r="K74" s="166"/>
      <c r="L74" s="166"/>
      <c r="M74" s="166"/>
      <c r="N74" s="166"/>
      <c r="O74" s="164">
        <f>I74+K74+M74</f>
        <v>0</v>
      </c>
      <c r="P74" s="164">
        <f>J74+L74+N74</f>
        <v>0</v>
      </c>
      <c r="Q74" s="166"/>
      <c r="R74" s="166"/>
      <c r="S74" s="166"/>
      <c r="T74" s="166"/>
      <c r="U74" s="166"/>
      <c r="V74" s="166"/>
      <c r="W74" s="164">
        <f>I74+K74+M74+Q74+S74+U74</f>
        <v>0</v>
      </c>
      <c r="X74" s="164">
        <f>J74+L74+N74+R74+T74+V74</f>
        <v>0</v>
      </c>
      <c r="Y74" s="166"/>
      <c r="Z74" s="166"/>
      <c r="AA74" s="166"/>
      <c r="AB74" s="166"/>
      <c r="AC74" s="166"/>
      <c r="AD74" s="166"/>
      <c r="AE74" s="164">
        <f>I74+K74+M74+Q74+S74+U74+Y74+AA74+AC74</f>
        <v>0</v>
      </c>
      <c r="AF74" s="164">
        <f>J74+L74+N74+R74+T74+V74+Z74+AB74+AD74</f>
        <v>0</v>
      </c>
      <c r="AG74" s="166"/>
      <c r="AH74" s="166"/>
      <c r="AI74" s="166"/>
      <c r="AJ74" s="166"/>
      <c r="AK74" s="166">
        <v>20</v>
      </c>
      <c r="AL74" s="166"/>
      <c r="AM74" s="138"/>
      <c r="AN74" s="138"/>
      <c r="AO74" s="138"/>
      <c r="AP74" s="16"/>
      <c r="AQ74" s="16"/>
    </row>
    <row r="75" spans="1:43" ht="46.5" customHeight="1">
      <c r="A75" s="114" t="s">
        <v>205</v>
      </c>
      <c r="B75" s="114" t="s">
        <v>140</v>
      </c>
      <c r="C75" s="114" t="s">
        <v>182</v>
      </c>
      <c r="D75" s="39" t="s">
        <v>17</v>
      </c>
      <c r="E75" s="40">
        <f>E76+E77</f>
        <v>200</v>
      </c>
      <c r="F75" s="40">
        <f t="shared" ref="F75:AL75" si="89">F76+F77</f>
        <v>0</v>
      </c>
      <c r="G75" s="52">
        <f t="shared" si="48"/>
        <v>0</v>
      </c>
      <c r="H75" s="40">
        <f>E75-F75</f>
        <v>200</v>
      </c>
      <c r="I75" s="40">
        <f t="shared" si="89"/>
        <v>0</v>
      </c>
      <c r="J75" s="40">
        <f t="shared" si="89"/>
        <v>0</v>
      </c>
      <c r="K75" s="40">
        <f t="shared" si="89"/>
        <v>0</v>
      </c>
      <c r="L75" s="40">
        <f t="shared" si="89"/>
        <v>0</v>
      </c>
      <c r="M75" s="40">
        <f t="shared" si="89"/>
        <v>0</v>
      </c>
      <c r="N75" s="40">
        <f t="shared" si="89"/>
        <v>0</v>
      </c>
      <c r="O75" s="40">
        <f t="shared" si="89"/>
        <v>0</v>
      </c>
      <c r="P75" s="40">
        <f t="shared" si="89"/>
        <v>0</v>
      </c>
      <c r="Q75" s="40">
        <f t="shared" si="89"/>
        <v>0</v>
      </c>
      <c r="R75" s="40">
        <f t="shared" si="89"/>
        <v>0</v>
      </c>
      <c r="S75" s="40">
        <f t="shared" si="89"/>
        <v>50</v>
      </c>
      <c r="T75" s="40">
        <f t="shared" si="89"/>
        <v>0</v>
      </c>
      <c r="U75" s="40">
        <f t="shared" si="89"/>
        <v>0</v>
      </c>
      <c r="V75" s="40">
        <f t="shared" si="89"/>
        <v>0</v>
      </c>
      <c r="W75" s="40">
        <f t="shared" si="89"/>
        <v>50</v>
      </c>
      <c r="X75" s="40">
        <f t="shared" si="89"/>
        <v>0</v>
      </c>
      <c r="Y75" s="40">
        <f t="shared" si="89"/>
        <v>0</v>
      </c>
      <c r="Z75" s="40">
        <f t="shared" si="89"/>
        <v>0</v>
      </c>
      <c r="AA75" s="40">
        <f t="shared" si="89"/>
        <v>0</v>
      </c>
      <c r="AB75" s="40">
        <f t="shared" si="89"/>
        <v>0</v>
      </c>
      <c r="AC75" s="40">
        <f t="shared" si="89"/>
        <v>50</v>
      </c>
      <c r="AD75" s="40">
        <f t="shared" si="89"/>
        <v>0</v>
      </c>
      <c r="AE75" s="40">
        <f t="shared" si="89"/>
        <v>100</v>
      </c>
      <c r="AF75" s="40">
        <f t="shared" si="89"/>
        <v>0</v>
      </c>
      <c r="AG75" s="40">
        <f t="shared" si="89"/>
        <v>0</v>
      </c>
      <c r="AH75" s="40">
        <f t="shared" si="89"/>
        <v>0</v>
      </c>
      <c r="AI75" s="40">
        <f t="shared" si="89"/>
        <v>100</v>
      </c>
      <c r="AJ75" s="40">
        <f t="shared" si="89"/>
        <v>0</v>
      </c>
      <c r="AK75" s="40">
        <f t="shared" si="89"/>
        <v>0</v>
      </c>
      <c r="AL75" s="40">
        <f t="shared" si="89"/>
        <v>0</v>
      </c>
      <c r="AM75" s="138"/>
      <c r="AN75" s="138"/>
      <c r="AO75" s="138"/>
      <c r="AP75" s="16"/>
      <c r="AQ75" s="16"/>
    </row>
    <row r="76" spans="1:43" ht="69" customHeight="1">
      <c r="A76" s="118"/>
      <c r="B76" s="118"/>
      <c r="C76" s="118"/>
      <c r="D76" s="80" t="s">
        <v>19</v>
      </c>
      <c r="E76" s="164">
        <f>AE76+AG76+AI76+AK76</f>
        <v>0</v>
      </c>
      <c r="F76" s="164">
        <f>AF76+AH76+AJ76+AL76</f>
        <v>0</v>
      </c>
      <c r="G76" s="165">
        <f t="shared" si="48"/>
        <v>0</v>
      </c>
      <c r="H76" s="164"/>
      <c r="I76" s="166"/>
      <c r="J76" s="166"/>
      <c r="K76" s="166"/>
      <c r="L76" s="166"/>
      <c r="M76" s="166"/>
      <c r="N76" s="166"/>
      <c r="O76" s="164">
        <f>I76+K76+M76</f>
        <v>0</v>
      </c>
      <c r="P76" s="164">
        <f>J76+L76+N76</f>
        <v>0</v>
      </c>
      <c r="Q76" s="166"/>
      <c r="R76" s="166"/>
      <c r="S76" s="166"/>
      <c r="T76" s="166"/>
      <c r="U76" s="166"/>
      <c r="V76" s="166"/>
      <c r="W76" s="164">
        <f>I76+K76+M76+Q76+S76+U76</f>
        <v>0</v>
      </c>
      <c r="X76" s="164">
        <f>J76+L76+N76+R76+T76+V76</f>
        <v>0</v>
      </c>
      <c r="Y76" s="166"/>
      <c r="Z76" s="166"/>
      <c r="AA76" s="166"/>
      <c r="AB76" s="166"/>
      <c r="AC76" s="166"/>
      <c r="AD76" s="166"/>
      <c r="AE76" s="164">
        <f>I76+K76+M76+Q76+S76+U76+Y76+AA76+AC76</f>
        <v>0</v>
      </c>
      <c r="AF76" s="164">
        <f>J76+L76+N76+R76+T76+V76+Z76+AB76+AD76</f>
        <v>0</v>
      </c>
      <c r="AG76" s="166"/>
      <c r="AH76" s="166"/>
      <c r="AI76" s="166"/>
      <c r="AJ76" s="166"/>
      <c r="AK76" s="166"/>
      <c r="AL76" s="166"/>
      <c r="AM76" s="138"/>
      <c r="AN76" s="138"/>
      <c r="AO76" s="138"/>
      <c r="AP76" s="16"/>
      <c r="AQ76" s="16"/>
    </row>
    <row r="77" spans="1:43" ht="84" customHeight="1">
      <c r="A77" s="118"/>
      <c r="B77" s="118"/>
      <c r="C77" s="118"/>
      <c r="D77" s="80" t="s">
        <v>29</v>
      </c>
      <c r="E77" s="164">
        <f>AE77+AG77+AI77+AK77</f>
        <v>200</v>
      </c>
      <c r="F77" s="164">
        <f t="shared" ref="F77" si="90">J77+L77+N77+R77+T77+V77+Z77+AB77+AD77+AH77+AJ77+AL77</f>
        <v>0</v>
      </c>
      <c r="G77" s="165">
        <f t="shared" si="48"/>
        <v>0</v>
      </c>
      <c r="H77" s="164">
        <f>E77-F77</f>
        <v>200</v>
      </c>
      <c r="I77" s="166"/>
      <c r="J77" s="166"/>
      <c r="K77" s="166"/>
      <c r="L77" s="166"/>
      <c r="M77" s="166"/>
      <c r="N77" s="166"/>
      <c r="O77" s="164">
        <f>I77+K77+M77</f>
        <v>0</v>
      </c>
      <c r="P77" s="164">
        <f>J77+L77+N77</f>
        <v>0</v>
      </c>
      <c r="Q77" s="166"/>
      <c r="R77" s="166"/>
      <c r="S77" s="166">
        <v>50</v>
      </c>
      <c r="T77" s="166"/>
      <c r="U77" s="166"/>
      <c r="V77" s="166"/>
      <c r="W77" s="164">
        <f>I77+K77+M77+Q77+S77+U77</f>
        <v>50</v>
      </c>
      <c r="X77" s="164">
        <f>J77+L77+N77+R77+T77+V77</f>
        <v>0</v>
      </c>
      <c r="Y77" s="166"/>
      <c r="Z77" s="166"/>
      <c r="AA77" s="166"/>
      <c r="AB77" s="166"/>
      <c r="AC77" s="166">
        <v>50</v>
      </c>
      <c r="AD77" s="166"/>
      <c r="AE77" s="164">
        <f>I77+K77+M77+Q77+S77+U77+Y77+AA77+AC77</f>
        <v>100</v>
      </c>
      <c r="AF77" s="164">
        <f>J77+L77+N77+R77+T77+V77+Z77+AB77+AD77</f>
        <v>0</v>
      </c>
      <c r="AG77" s="166"/>
      <c r="AH77" s="166"/>
      <c r="AI77" s="166">
        <v>100</v>
      </c>
      <c r="AJ77" s="166"/>
      <c r="AK77" s="166"/>
      <c r="AL77" s="166"/>
      <c r="AM77" s="138"/>
      <c r="AN77" s="138"/>
      <c r="AO77" s="138"/>
      <c r="AP77" s="16"/>
      <c r="AQ77" s="16"/>
    </row>
    <row r="78" spans="1:43" ht="39" customHeight="1">
      <c r="A78" s="114" t="s">
        <v>206</v>
      </c>
      <c r="B78" s="114" t="s">
        <v>141</v>
      </c>
      <c r="C78" s="114" t="s">
        <v>182</v>
      </c>
      <c r="D78" s="39" t="s">
        <v>17</v>
      </c>
      <c r="E78" s="40">
        <f>E79+E80</f>
        <v>50</v>
      </c>
      <c r="F78" s="40">
        <f t="shared" ref="F78:AL78" si="91">F79+F80</f>
        <v>0</v>
      </c>
      <c r="G78" s="52">
        <f t="shared" si="48"/>
        <v>0</v>
      </c>
      <c r="H78" s="40">
        <f>E78-F78</f>
        <v>50</v>
      </c>
      <c r="I78" s="40">
        <f t="shared" si="91"/>
        <v>0</v>
      </c>
      <c r="J78" s="40">
        <f t="shared" si="91"/>
        <v>0</v>
      </c>
      <c r="K78" s="40">
        <f t="shared" si="91"/>
        <v>0</v>
      </c>
      <c r="L78" s="40">
        <f t="shared" si="91"/>
        <v>0</v>
      </c>
      <c r="M78" s="40">
        <f t="shared" si="91"/>
        <v>0</v>
      </c>
      <c r="N78" s="40">
        <f t="shared" si="91"/>
        <v>0</v>
      </c>
      <c r="O78" s="40">
        <f t="shared" si="91"/>
        <v>0</v>
      </c>
      <c r="P78" s="40">
        <f t="shared" si="91"/>
        <v>0</v>
      </c>
      <c r="Q78" s="40">
        <f t="shared" si="91"/>
        <v>0</v>
      </c>
      <c r="R78" s="40">
        <f t="shared" si="91"/>
        <v>0</v>
      </c>
      <c r="S78" s="40">
        <f t="shared" si="91"/>
        <v>0</v>
      </c>
      <c r="T78" s="40">
        <f t="shared" si="91"/>
        <v>0</v>
      </c>
      <c r="U78" s="40">
        <f t="shared" si="91"/>
        <v>20</v>
      </c>
      <c r="V78" s="40">
        <f t="shared" si="91"/>
        <v>0</v>
      </c>
      <c r="W78" s="40">
        <f t="shared" si="91"/>
        <v>20</v>
      </c>
      <c r="X78" s="40">
        <f t="shared" si="91"/>
        <v>0</v>
      </c>
      <c r="Y78" s="40">
        <f t="shared" si="91"/>
        <v>0</v>
      </c>
      <c r="Z78" s="40">
        <f t="shared" si="91"/>
        <v>0</v>
      </c>
      <c r="AA78" s="40">
        <f t="shared" si="91"/>
        <v>0</v>
      </c>
      <c r="AB78" s="40">
        <f t="shared" si="91"/>
        <v>0</v>
      </c>
      <c r="AC78" s="40">
        <f t="shared" si="91"/>
        <v>0</v>
      </c>
      <c r="AD78" s="40">
        <f t="shared" si="91"/>
        <v>0</v>
      </c>
      <c r="AE78" s="40">
        <f t="shared" si="91"/>
        <v>20</v>
      </c>
      <c r="AF78" s="40">
        <f t="shared" si="91"/>
        <v>0</v>
      </c>
      <c r="AG78" s="40">
        <f t="shared" si="91"/>
        <v>0</v>
      </c>
      <c r="AH78" s="40">
        <f t="shared" si="91"/>
        <v>0</v>
      </c>
      <c r="AI78" s="40">
        <f t="shared" si="91"/>
        <v>30</v>
      </c>
      <c r="AJ78" s="40">
        <f t="shared" si="91"/>
        <v>0</v>
      </c>
      <c r="AK78" s="40">
        <f t="shared" si="91"/>
        <v>0</v>
      </c>
      <c r="AL78" s="40">
        <f t="shared" si="91"/>
        <v>0</v>
      </c>
      <c r="AM78" s="138"/>
      <c r="AN78" s="138"/>
      <c r="AO78" s="138"/>
      <c r="AP78" s="16"/>
      <c r="AQ78" s="16"/>
    </row>
    <row r="79" spans="1:43" ht="71.25" customHeight="1">
      <c r="A79" s="118"/>
      <c r="B79" s="118"/>
      <c r="C79" s="118"/>
      <c r="D79" s="80" t="s">
        <v>19</v>
      </c>
      <c r="E79" s="164">
        <f>AE79+AG79+AI79+AK79</f>
        <v>0</v>
      </c>
      <c r="F79" s="164">
        <f>AF79+AH79+AJ79+AL79</f>
        <v>0</v>
      </c>
      <c r="G79" s="165">
        <f t="shared" si="48"/>
        <v>0</v>
      </c>
      <c r="H79" s="164"/>
      <c r="I79" s="166"/>
      <c r="J79" s="166"/>
      <c r="K79" s="166"/>
      <c r="L79" s="166"/>
      <c r="M79" s="166"/>
      <c r="N79" s="166"/>
      <c r="O79" s="164">
        <f>I79+K79+M79</f>
        <v>0</v>
      </c>
      <c r="P79" s="164">
        <f>J79+L79+N79</f>
        <v>0</v>
      </c>
      <c r="Q79" s="166"/>
      <c r="R79" s="166"/>
      <c r="S79" s="166"/>
      <c r="T79" s="166"/>
      <c r="U79" s="166"/>
      <c r="V79" s="166"/>
      <c r="W79" s="164">
        <f>I79+K79+M79+Q79+S79+U79</f>
        <v>0</v>
      </c>
      <c r="X79" s="164">
        <f>J79+L79+N79+R79+T79+V79</f>
        <v>0</v>
      </c>
      <c r="Y79" s="166"/>
      <c r="Z79" s="166"/>
      <c r="AA79" s="166"/>
      <c r="AB79" s="166"/>
      <c r="AC79" s="166"/>
      <c r="AD79" s="166"/>
      <c r="AE79" s="164">
        <f>I79+K79+M79+Q79+S79+U79+Y79+AA79+AC79</f>
        <v>0</v>
      </c>
      <c r="AF79" s="164">
        <f>J79+L79+N79+R79+T79+V79+Z79+AB79+AD79</f>
        <v>0</v>
      </c>
      <c r="AG79" s="166"/>
      <c r="AH79" s="166"/>
      <c r="AI79" s="166"/>
      <c r="AJ79" s="166"/>
      <c r="AK79" s="166"/>
      <c r="AL79" s="166"/>
      <c r="AM79" s="138"/>
      <c r="AN79" s="138"/>
      <c r="AO79" s="138"/>
      <c r="AP79" s="16"/>
      <c r="AQ79" s="16"/>
    </row>
    <row r="80" spans="1:43" ht="72.75" customHeight="1">
      <c r="A80" s="118"/>
      <c r="B80" s="118"/>
      <c r="C80" s="118"/>
      <c r="D80" s="80" t="s">
        <v>29</v>
      </c>
      <c r="E80" s="164">
        <f>AE80+AG80+AI80+AK80</f>
        <v>50</v>
      </c>
      <c r="F80" s="164">
        <f t="shared" ref="F80" si="92">J80+L80+N80+R80+T80+V80+Z80+AB80+AD80+AH80+AJ80+AL80</f>
        <v>0</v>
      </c>
      <c r="G80" s="165">
        <f t="shared" si="48"/>
        <v>0</v>
      </c>
      <c r="H80" s="164">
        <f>E80-F80</f>
        <v>50</v>
      </c>
      <c r="I80" s="166"/>
      <c r="J80" s="166"/>
      <c r="K80" s="166"/>
      <c r="L80" s="166"/>
      <c r="M80" s="166"/>
      <c r="N80" s="166"/>
      <c r="O80" s="164">
        <f>I80+K80+M80</f>
        <v>0</v>
      </c>
      <c r="P80" s="164">
        <f>J80+L80+N80</f>
        <v>0</v>
      </c>
      <c r="Q80" s="166"/>
      <c r="R80" s="166"/>
      <c r="S80" s="166"/>
      <c r="T80" s="166"/>
      <c r="U80" s="166">
        <v>20</v>
      </c>
      <c r="V80" s="166"/>
      <c r="W80" s="164">
        <f>I80+K80+M80+Q80+S80+U80</f>
        <v>20</v>
      </c>
      <c r="X80" s="164">
        <f>J80+L80+N80+R80+T80+V80</f>
        <v>0</v>
      </c>
      <c r="Y80" s="166"/>
      <c r="Z80" s="166"/>
      <c r="AA80" s="166"/>
      <c r="AB80" s="166"/>
      <c r="AC80" s="166"/>
      <c r="AD80" s="166"/>
      <c r="AE80" s="164">
        <f>I80+K80+M80+Q80+S80+U80+Y80+AA80+AC80</f>
        <v>20</v>
      </c>
      <c r="AF80" s="164">
        <f>J80+L80+N80+R80+T80+V80+Z80+AB80+AD80</f>
        <v>0</v>
      </c>
      <c r="AG80" s="166"/>
      <c r="AH80" s="166"/>
      <c r="AI80" s="166">
        <v>30</v>
      </c>
      <c r="AJ80" s="166"/>
      <c r="AK80" s="166"/>
      <c r="AL80" s="166"/>
      <c r="AM80" s="138"/>
      <c r="AN80" s="138"/>
      <c r="AO80" s="138"/>
      <c r="AP80" s="16"/>
      <c r="AQ80" s="16"/>
    </row>
    <row r="81" spans="1:243" ht="57.75" customHeight="1">
      <c r="A81" s="113" t="s">
        <v>245</v>
      </c>
      <c r="B81" s="185"/>
      <c r="C81" s="185"/>
      <c r="D81" s="39" t="s">
        <v>17</v>
      </c>
      <c r="E81" s="40">
        <f>E82+E83</f>
        <v>7061.7</v>
      </c>
      <c r="F81" s="40">
        <f t="shared" ref="F81:AL81" si="93">F82+F83</f>
        <v>592.92224999999996</v>
      </c>
      <c r="G81" s="42">
        <f t="shared" si="48"/>
        <v>8.3963103785207522</v>
      </c>
      <c r="H81" s="40">
        <f>E81-F81</f>
        <v>6468.7777500000002</v>
      </c>
      <c r="I81" s="40">
        <f t="shared" si="93"/>
        <v>0</v>
      </c>
      <c r="J81" s="40">
        <f t="shared" si="93"/>
        <v>0</v>
      </c>
      <c r="K81" s="40">
        <f t="shared" si="93"/>
        <v>0</v>
      </c>
      <c r="L81" s="40">
        <f t="shared" si="93"/>
        <v>0</v>
      </c>
      <c r="M81" s="40">
        <f t="shared" si="93"/>
        <v>620</v>
      </c>
      <c r="N81" s="40">
        <f t="shared" si="93"/>
        <v>0</v>
      </c>
      <c r="O81" s="40">
        <f t="shared" si="93"/>
        <v>620</v>
      </c>
      <c r="P81" s="40">
        <f t="shared" si="93"/>
        <v>0</v>
      </c>
      <c r="Q81" s="40">
        <f t="shared" si="93"/>
        <v>0</v>
      </c>
      <c r="R81" s="40">
        <f t="shared" si="93"/>
        <v>636.67525000000001</v>
      </c>
      <c r="S81" s="40">
        <f t="shared" si="93"/>
        <v>431.7</v>
      </c>
      <c r="T81" s="40">
        <f t="shared" si="93"/>
        <v>-43.753</v>
      </c>
      <c r="U81" s="40">
        <f t="shared" si="93"/>
        <v>1000</v>
      </c>
      <c r="V81" s="40">
        <f t="shared" si="93"/>
        <v>0</v>
      </c>
      <c r="W81" s="40">
        <f t="shared" si="93"/>
        <v>2051.6999999999998</v>
      </c>
      <c r="X81" s="40">
        <f t="shared" si="93"/>
        <v>592.92225000000008</v>
      </c>
      <c r="Y81" s="40">
        <f t="shared" si="93"/>
        <v>0</v>
      </c>
      <c r="Z81" s="40">
        <f t="shared" si="93"/>
        <v>0</v>
      </c>
      <c r="AA81" s="40">
        <f t="shared" si="93"/>
        <v>490</v>
      </c>
      <c r="AB81" s="40">
        <f t="shared" si="93"/>
        <v>0</v>
      </c>
      <c r="AC81" s="40">
        <f t="shared" si="93"/>
        <v>785</v>
      </c>
      <c r="AD81" s="40">
        <f t="shared" si="93"/>
        <v>0</v>
      </c>
      <c r="AE81" s="40">
        <f t="shared" si="93"/>
        <v>3326.7</v>
      </c>
      <c r="AF81" s="40">
        <f t="shared" si="93"/>
        <v>592.92225000000008</v>
      </c>
      <c r="AG81" s="40">
        <f t="shared" si="93"/>
        <v>0</v>
      </c>
      <c r="AH81" s="40">
        <f t="shared" si="93"/>
        <v>0</v>
      </c>
      <c r="AI81" s="40">
        <f t="shared" si="93"/>
        <v>1230</v>
      </c>
      <c r="AJ81" s="40">
        <f t="shared" si="93"/>
        <v>0</v>
      </c>
      <c r="AK81" s="40">
        <f t="shared" si="93"/>
        <v>2505</v>
      </c>
      <c r="AL81" s="40">
        <f t="shared" si="93"/>
        <v>0</v>
      </c>
      <c r="AM81" s="138"/>
      <c r="AN81" s="138"/>
      <c r="AO81" s="138"/>
      <c r="AP81" s="16"/>
      <c r="AQ81" s="16"/>
    </row>
    <row r="82" spans="1:243" ht="65.25" customHeight="1">
      <c r="A82" s="185"/>
      <c r="B82" s="185"/>
      <c r="C82" s="185"/>
      <c r="D82" s="80" t="s">
        <v>19</v>
      </c>
      <c r="E82" s="173">
        <f>E28+E31+E34+E37+E40+E43+E49+E52+E55+E58++E73</f>
        <v>3711.7</v>
      </c>
      <c r="F82" s="173">
        <f>J82+L82+N82+R82+T82+V82+Z82+AB82+AD82+AH82+AJ82+AL82</f>
        <v>0</v>
      </c>
      <c r="G82" s="144">
        <f t="shared" si="48"/>
        <v>0</v>
      </c>
      <c r="H82" s="173">
        <f t="shared" ref="H82:H83" si="94">E82-F82</f>
        <v>3711.7</v>
      </c>
      <c r="I82" s="166"/>
      <c r="J82" s="166"/>
      <c r="K82" s="166"/>
      <c r="L82" s="166"/>
      <c r="M82" s="166"/>
      <c r="N82" s="166"/>
      <c r="O82" s="173">
        <f t="shared" ref="O82:AK82" si="95">O28+O31+O34+O37+O40+O43+O49+O52+O55+O58+O73</f>
        <v>0</v>
      </c>
      <c r="P82" s="173">
        <f t="shared" si="95"/>
        <v>0</v>
      </c>
      <c r="Q82" s="166"/>
      <c r="R82" s="166"/>
      <c r="S82" s="166">
        <f t="shared" si="95"/>
        <v>381.7</v>
      </c>
      <c r="T82" s="166"/>
      <c r="U82" s="166">
        <f t="shared" si="95"/>
        <v>500</v>
      </c>
      <c r="V82" s="166"/>
      <c r="W82" s="173">
        <f t="shared" si="95"/>
        <v>881.7</v>
      </c>
      <c r="X82" s="173">
        <f t="shared" si="95"/>
        <v>0</v>
      </c>
      <c r="Y82" s="166"/>
      <c r="Z82" s="166"/>
      <c r="AA82" s="166">
        <f t="shared" si="95"/>
        <v>450</v>
      </c>
      <c r="AB82" s="166"/>
      <c r="AC82" s="166">
        <f t="shared" si="95"/>
        <v>275</v>
      </c>
      <c r="AD82" s="166"/>
      <c r="AE82" s="173">
        <f t="shared" si="95"/>
        <v>1606.7</v>
      </c>
      <c r="AF82" s="173">
        <f t="shared" si="95"/>
        <v>0</v>
      </c>
      <c r="AG82" s="166"/>
      <c r="AH82" s="166"/>
      <c r="AI82" s="166">
        <f t="shared" si="95"/>
        <v>400</v>
      </c>
      <c r="AJ82" s="166"/>
      <c r="AK82" s="166">
        <f t="shared" si="95"/>
        <v>1705</v>
      </c>
      <c r="AL82" s="166"/>
      <c r="AM82" s="138"/>
      <c r="AN82" s="138"/>
      <c r="AO82" s="138"/>
      <c r="AP82" s="16"/>
      <c r="AQ82" s="16"/>
    </row>
    <row r="83" spans="1:243" ht="65.25" customHeight="1">
      <c r="A83" s="185"/>
      <c r="B83" s="185"/>
      <c r="C83" s="185"/>
      <c r="D83" s="80" t="s">
        <v>29</v>
      </c>
      <c r="E83" s="173">
        <f>E29+E32+E35+E38+E41+E44+E50+E53+E56+E59+E62+E65+E68+E71+E74+E77+E80</f>
        <v>3350</v>
      </c>
      <c r="F83" s="173">
        <f t="shared" ref="F83" si="96">J83+L83+N83+R83+T83+V83+Z83+AB83+AD83+AH83+AJ83+AL83</f>
        <v>592.92224999999996</v>
      </c>
      <c r="G83" s="144">
        <f t="shared" si="48"/>
        <v>17.699171641791043</v>
      </c>
      <c r="H83" s="173">
        <f t="shared" si="94"/>
        <v>2757.0777499999999</v>
      </c>
      <c r="I83" s="166"/>
      <c r="J83" s="166"/>
      <c r="K83" s="166"/>
      <c r="L83" s="166"/>
      <c r="M83" s="166">
        <f t="shared" ref="M83:AK83" si="97">M29+M32+M35+M38+M41+M44+M50+M53+M56+M59+M62+M65+M68+M71+M74+M77+M80</f>
        <v>620</v>
      </c>
      <c r="N83" s="166"/>
      <c r="O83" s="173">
        <f t="shared" si="97"/>
        <v>620</v>
      </c>
      <c r="P83" s="173">
        <f t="shared" si="97"/>
        <v>0</v>
      </c>
      <c r="Q83" s="166"/>
      <c r="R83" s="166">
        <f t="shared" si="97"/>
        <v>636.67525000000001</v>
      </c>
      <c r="S83" s="166">
        <f t="shared" si="97"/>
        <v>50</v>
      </c>
      <c r="T83" s="166">
        <f t="shared" si="97"/>
        <v>-43.753</v>
      </c>
      <c r="U83" s="166">
        <f t="shared" si="97"/>
        <v>500</v>
      </c>
      <c r="V83" s="166"/>
      <c r="W83" s="173">
        <f t="shared" si="97"/>
        <v>1170</v>
      </c>
      <c r="X83" s="173">
        <f t="shared" si="97"/>
        <v>592.92225000000008</v>
      </c>
      <c r="Y83" s="166"/>
      <c r="Z83" s="166"/>
      <c r="AA83" s="166">
        <f t="shared" si="97"/>
        <v>40</v>
      </c>
      <c r="AB83" s="166"/>
      <c r="AC83" s="166">
        <f t="shared" si="97"/>
        <v>510</v>
      </c>
      <c r="AD83" s="166"/>
      <c r="AE83" s="173">
        <f t="shared" si="97"/>
        <v>1720</v>
      </c>
      <c r="AF83" s="173">
        <f t="shared" si="97"/>
        <v>592.92225000000008</v>
      </c>
      <c r="AG83" s="166"/>
      <c r="AH83" s="166"/>
      <c r="AI83" s="166">
        <f t="shared" si="97"/>
        <v>830</v>
      </c>
      <c r="AJ83" s="166"/>
      <c r="AK83" s="166">
        <f t="shared" si="97"/>
        <v>800</v>
      </c>
      <c r="AL83" s="166"/>
      <c r="AM83" s="138"/>
      <c r="AN83" s="138"/>
      <c r="AO83" s="138"/>
      <c r="AP83" s="16"/>
      <c r="AQ83" s="16"/>
    </row>
    <row r="84" spans="1:243" ht="45" customHeight="1">
      <c r="A84" s="78" t="s">
        <v>146</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138"/>
      <c r="AN84" s="138"/>
      <c r="AO84" s="138"/>
      <c r="AP84" s="16"/>
      <c r="AQ84" s="16"/>
    </row>
    <row r="85" spans="1:243" s="25" customFormat="1" ht="30" customHeight="1">
      <c r="A85" s="68" t="s">
        <v>236</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186"/>
      <c r="AM85" s="159"/>
      <c r="AN85" s="159"/>
      <c r="AO85" s="160"/>
      <c r="AP85" s="18"/>
      <c r="AQ85" s="18"/>
      <c r="AR85" s="18"/>
      <c r="AS85" s="17"/>
      <c r="AT85" s="17"/>
      <c r="AU85" s="18"/>
      <c r="AV85" s="17"/>
      <c r="AW85" s="17"/>
      <c r="AX85" s="18"/>
      <c r="AY85" s="17"/>
      <c r="AZ85" s="17"/>
      <c r="BA85" s="18"/>
      <c r="BB85" s="18"/>
      <c r="BC85" s="18"/>
      <c r="BD85" s="17"/>
      <c r="BE85" s="17"/>
      <c r="BF85" s="18"/>
      <c r="BG85" s="17"/>
      <c r="BH85" s="17"/>
      <c r="BI85" s="18"/>
      <c r="BJ85" s="17"/>
      <c r="BK85" s="17"/>
      <c r="BL85" s="18"/>
      <c r="BM85" s="18"/>
      <c r="BN85" s="18"/>
      <c r="BO85" s="17"/>
      <c r="BP85" s="17"/>
      <c r="BQ85" s="18"/>
      <c r="BR85" s="17"/>
      <c r="BS85" s="17"/>
      <c r="BT85" s="18"/>
      <c r="BU85" s="17"/>
      <c r="BV85" s="17"/>
      <c r="BW85" s="18"/>
      <c r="BX85" s="18"/>
      <c r="BY85" s="18"/>
      <c r="BZ85" s="17"/>
      <c r="CA85" s="17"/>
      <c r="CB85" s="18"/>
      <c r="CC85" s="17"/>
      <c r="CD85" s="17"/>
      <c r="CE85" s="18"/>
      <c r="CF85" s="17"/>
      <c r="CG85" s="17"/>
      <c r="CH85" s="18"/>
      <c r="CI85" s="19"/>
      <c r="CJ85" s="19"/>
      <c r="CK85" s="19"/>
      <c r="CL85" s="19"/>
      <c r="CM85" s="19"/>
      <c r="CN85" s="20"/>
      <c r="CO85" s="18"/>
      <c r="CP85" s="18"/>
      <c r="CQ85" s="18"/>
      <c r="CR85" s="17"/>
      <c r="CS85" s="17"/>
      <c r="CT85" s="18"/>
      <c r="CU85" s="17"/>
      <c r="CV85" s="17"/>
      <c r="CW85" s="18"/>
      <c r="CX85" s="17"/>
      <c r="CY85" s="17"/>
      <c r="CZ85" s="18"/>
      <c r="DA85" s="21"/>
      <c r="DB85" s="21"/>
      <c r="DC85" s="22"/>
      <c r="DD85" s="22"/>
      <c r="DE85" s="21"/>
      <c r="DF85" s="22"/>
      <c r="DG85" s="22"/>
      <c r="DH85" s="21"/>
      <c r="DI85" s="22"/>
      <c r="DJ85" s="22"/>
      <c r="DK85" s="21"/>
      <c r="DL85" s="21"/>
      <c r="DM85" s="21"/>
      <c r="DN85" s="22"/>
      <c r="DO85" s="22"/>
      <c r="DP85" s="21"/>
      <c r="DQ85" s="22"/>
      <c r="DR85" s="22"/>
      <c r="DS85" s="21"/>
      <c r="DT85" s="22"/>
      <c r="DU85" s="22"/>
      <c r="DV85" s="21"/>
      <c r="DW85" s="21"/>
      <c r="DX85" s="21"/>
      <c r="DY85" s="22"/>
      <c r="DZ85" s="22"/>
      <c r="EA85" s="21"/>
      <c r="EB85" s="22"/>
      <c r="EC85" s="22"/>
      <c r="ED85" s="21"/>
      <c r="EE85" s="22"/>
      <c r="EF85" s="22"/>
      <c r="EG85" s="21"/>
      <c r="EH85" s="23"/>
      <c r="EI85" s="23"/>
      <c r="EJ85" s="23"/>
      <c r="EK85" s="23"/>
      <c r="EL85" s="23"/>
      <c r="EM85" s="24"/>
      <c r="EN85" s="21"/>
      <c r="EO85" s="21"/>
      <c r="EP85" s="21"/>
      <c r="EQ85" s="22"/>
      <c r="ER85" s="22"/>
      <c r="ES85" s="21"/>
      <c r="ET85" s="22"/>
      <c r="EU85" s="22"/>
      <c r="EV85" s="21"/>
      <c r="EW85" s="22"/>
      <c r="EX85" s="22"/>
      <c r="EY85" s="21"/>
      <c r="EZ85" s="21"/>
      <c r="FA85" s="21"/>
      <c r="FB85" s="22"/>
      <c r="FC85" s="22"/>
      <c r="FD85" s="21"/>
      <c r="FE85" s="22"/>
      <c r="FF85" s="22"/>
      <c r="FG85" s="21"/>
      <c r="FH85" s="22"/>
      <c r="FI85" s="22"/>
      <c r="FJ85" s="21"/>
      <c r="FK85" s="21"/>
      <c r="FL85" s="21"/>
      <c r="FM85" s="22"/>
      <c r="FN85" s="22"/>
      <c r="FO85" s="21"/>
      <c r="FP85" s="22"/>
      <c r="FQ85" s="22"/>
      <c r="FR85" s="21"/>
      <c r="FS85" s="22"/>
      <c r="FT85" s="22"/>
      <c r="FU85" s="21"/>
      <c r="FV85" s="21"/>
      <c r="FW85" s="21"/>
      <c r="FX85" s="22"/>
      <c r="FY85" s="22"/>
      <c r="FZ85" s="21"/>
      <c r="GA85" s="22"/>
      <c r="GB85" s="22"/>
      <c r="GC85" s="21"/>
      <c r="GD85" s="22"/>
      <c r="GE85" s="22"/>
      <c r="GF85" s="21"/>
      <c r="GG85" s="23"/>
      <c r="GH85" s="23"/>
      <c r="GI85" s="23"/>
      <c r="GJ85" s="23"/>
      <c r="GK85" s="23"/>
      <c r="GL85" s="24"/>
      <c r="GM85" s="21"/>
      <c r="GN85" s="21"/>
      <c r="GO85" s="21"/>
      <c r="GP85" s="22"/>
      <c r="GQ85" s="22"/>
      <c r="GR85" s="21"/>
      <c r="GS85" s="22"/>
      <c r="GT85" s="22"/>
      <c r="GU85" s="21"/>
      <c r="GV85" s="22"/>
      <c r="GW85" s="22"/>
      <c r="GX85" s="21"/>
      <c r="GY85" s="21"/>
      <c r="GZ85" s="21"/>
      <c r="HA85" s="22"/>
      <c r="HB85" s="22"/>
      <c r="HC85" s="21"/>
      <c r="HD85" s="22"/>
      <c r="HE85" s="22"/>
      <c r="HF85" s="21"/>
      <c r="HG85" s="22"/>
      <c r="HH85" s="22"/>
      <c r="HI85" s="21"/>
      <c r="HJ85" s="21"/>
      <c r="HK85" s="21"/>
      <c r="HL85" s="22"/>
      <c r="HM85" s="22"/>
      <c r="HN85" s="21"/>
      <c r="HO85" s="22"/>
      <c r="HP85" s="22"/>
      <c r="HQ85" s="21"/>
      <c r="HR85" s="22"/>
      <c r="HS85" s="22"/>
      <c r="HT85" s="21"/>
      <c r="HU85" s="21"/>
      <c r="HV85" s="21"/>
      <c r="HW85" s="22"/>
      <c r="HX85" s="22"/>
      <c r="HY85" s="21"/>
      <c r="HZ85" s="22"/>
      <c r="IA85" s="22"/>
      <c r="IB85" s="21"/>
      <c r="IC85" s="22"/>
      <c r="ID85" s="22"/>
      <c r="IE85" s="21"/>
      <c r="IF85" s="23"/>
      <c r="IG85" s="23"/>
      <c r="IH85" s="23"/>
      <c r="II85" s="23"/>
    </row>
    <row r="86" spans="1:243" s="25" customFormat="1" ht="30" customHeight="1">
      <c r="A86" s="54" t="s">
        <v>237</v>
      </c>
      <c r="B86" s="55"/>
      <c r="C86" s="55"/>
      <c r="D86" s="55"/>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187"/>
      <c r="AM86" s="161"/>
      <c r="AN86" s="161"/>
      <c r="AO86" s="161"/>
    </row>
    <row r="87" spans="1:243" ht="42" customHeight="1">
      <c r="A87" s="162" t="s">
        <v>207</v>
      </c>
      <c r="B87" s="118" t="s">
        <v>78</v>
      </c>
      <c r="C87" s="114" t="s">
        <v>182</v>
      </c>
      <c r="D87" s="39" t="s">
        <v>17</v>
      </c>
      <c r="E87" s="41">
        <f>SUM(E88)</f>
        <v>1332</v>
      </c>
      <c r="F87" s="41">
        <f>SUM(F88)</f>
        <v>0</v>
      </c>
      <c r="G87" s="52">
        <f t="shared" ref="G87:G92" si="98">IF(E87=0,0,F87*100/E87)</f>
        <v>0</v>
      </c>
      <c r="H87" s="40">
        <f t="shared" ref="H87:H92" si="99">E87-F87</f>
        <v>1332</v>
      </c>
      <c r="I87" s="42">
        <f t="shared" ref="I87:R87" si="100">SUM(I88)</f>
        <v>0</v>
      </c>
      <c r="J87" s="42">
        <f t="shared" si="100"/>
        <v>0</v>
      </c>
      <c r="K87" s="41">
        <f t="shared" si="100"/>
        <v>0</v>
      </c>
      <c r="L87" s="42">
        <f t="shared" si="100"/>
        <v>0</v>
      </c>
      <c r="M87" s="41">
        <f t="shared" si="100"/>
        <v>0</v>
      </c>
      <c r="N87" s="41">
        <f t="shared" si="100"/>
        <v>0</v>
      </c>
      <c r="O87" s="41">
        <f t="shared" si="100"/>
        <v>0</v>
      </c>
      <c r="P87" s="41">
        <f t="shared" si="100"/>
        <v>0</v>
      </c>
      <c r="Q87" s="42">
        <f t="shared" si="100"/>
        <v>0</v>
      </c>
      <c r="R87" s="41">
        <f t="shared" si="100"/>
        <v>0</v>
      </c>
      <c r="S87" s="42">
        <f t="shared" ref="S87:Z87" si="101">SUM(S88)</f>
        <v>0</v>
      </c>
      <c r="T87" s="42">
        <f t="shared" si="101"/>
        <v>0</v>
      </c>
      <c r="U87" s="42">
        <f t="shared" si="101"/>
        <v>0</v>
      </c>
      <c r="V87" s="42">
        <f t="shared" si="101"/>
        <v>0</v>
      </c>
      <c r="W87" s="42">
        <f t="shared" si="101"/>
        <v>0</v>
      </c>
      <c r="X87" s="41">
        <f t="shared" si="101"/>
        <v>0</v>
      </c>
      <c r="Y87" s="42">
        <f t="shared" si="101"/>
        <v>0</v>
      </c>
      <c r="Z87" s="42">
        <f t="shared" si="101"/>
        <v>0</v>
      </c>
      <c r="AA87" s="42">
        <f>SUM(AA88)</f>
        <v>0</v>
      </c>
      <c r="AB87" s="42">
        <f>SUM(AB88)</f>
        <v>0</v>
      </c>
      <c r="AC87" s="42">
        <f>SUM(AC88)</f>
        <v>0</v>
      </c>
      <c r="AD87" s="43"/>
      <c r="AE87" s="42">
        <f t="shared" ref="AE87:AK87" si="102">SUM(AE88)</f>
        <v>0</v>
      </c>
      <c r="AF87" s="41">
        <f t="shared" si="102"/>
        <v>0</v>
      </c>
      <c r="AG87" s="41">
        <f t="shared" si="102"/>
        <v>444</v>
      </c>
      <c r="AH87" s="41">
        <f t="shared" si="102"/>
        <v>0</v>
      </c>
      <c r="AI87" s="44">
        <f t="shared" si="102"/>
        <v>444</v>
      </c>
      <c r="AJ87" s="44">
        <f t="shared" si="102"/>
        <v>0</v>
      </c>
      <c r="AK87" s="44">
        <f t="shared" si="102"/>
        <v>444</v>
      </c>
      <c r="AL87" s="45">
        <v>0</v>
      </c>
      <c r="AM87" s="163"/>
      <c r="AN87" s="163"/>
      <c r="AO87" s="163"/>
    </row>
    <row r="88" spans="1:243" ht="131.25">
      <c r="A88" s="162"/>
      <c r="B88" s="118"/>
      <c r="C88" s="118"/>
      <c r="D88" s="80" t="s">
        <v>19</v>
      </c>
      <c r="E88" s="188">
        <f>SUM(AE88,AG88,AI88,AK88)</f>
        <v>1332</v>
      </c>
      <c r="F88" s="188">
        <f>SUM(AF88,AH88,AJ88,AL88)</f>
        <v>0</v>
      </c>
      <c r="G88" s="165">
        <f t="shared" si="98"/>
        <v>0</v>
      </c>
      <c r="H88" s="188">
        <f t="shared" si="99"/>
        <v>1332</v>
      </c>
      <c r="I88" s="154"/>
      <c r="J88" s="154"/>
      <c r="K88" s="189"/>
      <c r="L88" s="154"/>
      <c r="M88" s="190"/>
      <c r="N88" s="190"/>
      <c r="O88" s="188">
        <f>SUM(I88,K88,M88)</f>
        <v>0</v>
      </c>
      <c r="P88" s="188">
        <f>SUM(J88,L88,N88)</f>
        <v>0</v>
      </c>
      <c r="Q88" s="154"/>
      <c r="R88" s="190"/>
      <c r="S88" s="154"/>
      <c r="T88" s="154"/>
      <c r="U88" s="154"/>
      <c r="V88" s="154"/>
      <c r="W88" s="191">
        <f>SUM(O88,Q88,S88,U88)</f>
        <v>0</v>
      </c>
      <c r="X88" s="188">
        <f>SUM(P88,R88,T88,V88)</f>
        <v>0</v>
      </c>
      <c r="Y88" s="154"/>
      <c r="Z88" s="154"/>
      <c r="AA88" s="154"/>
      <c r="AB88" s="154"/>
      <c r="AC88" s="154"/>
      <c r="AD88" s="154"/>
      <c r="AE88" s="191">
        <f>SUM(W88,Y88,AA88,AC88)</f>
        <v>0</v>
      </c>
      <c r="AF88" s="188">
        <f>SUM(X88,Z88,AB88,AD88)</f>
        <v>0</v>
      </c>
      <c r="AG88" s="190">
        <v>444</v>
      </c>
      <c r="AH88" s="189"/>
      <c r="AI88" s="190">
        <v>444</v>
      </c>
      <c r="AJ88" s="190"/>
      <c r="AK88" s="190">
        <v>444</v>
      </c>
      <c r="AL88" s="156"/>
      <c r="AM88" s="138"/>
      <c r="AN88" s="192"/>
      <c r="AO88" s="138"/>
    </row>
    <row r="89" spans="1:243" ht="78.75">
      <c r="A89" s="162"/>
      <c r="B89" s="118"/>
      <c r="C89" s="118"/>
      <c r="D89" s="80" t="s">
        <v>29</v>
      </c>
      <c r="E89" s="188">
        <f>SUM(AE89,AG89,AI89,AK89)</f>
        <v>0</v>
      </c>
      <c r="F89" s="188">
        <f>SUM(AF89,AH89,AJ89,AL89)</f>
        <v>0</v>
      </c>
      <c r="G89" s="165">
        <f t="shared" ref="G89" si="103">IF(E89=0,0,F89*100/E89)</f>
        <v>0</v>
      </c>
      <c r="H89" s="188">
        <f t="shared" si="99"/>
        <v>0</v>
      </c>
      <c r="I89" s="154"/>
      <c r="J89" s="154"/>
      <c r="K89" s="189"/>
      <c r="L89" s="154"/>
      <c r="M89" s="190"/>
      <c r="N89" s="190"/>
      <c r="O89" s="188">
        <f>SUM(I89,K89,M89)</f>
        <v>0</v>
      </c>
      <c r="P89" s="188">
        <f>SUM(J89,L89,N89)</f>
        <v>0</v>
      </c>
      <c r="Q89" s="154"/>
      <c r="R89" s="190"/>
      <c r="S89" s="154"/>
      <c r="T89" s="154"/>
      <c r="U89" s="154"/>
      <c r="V89" s="154"/>
      <c r="W89" s="191">
        <f>SUM(O89,Q89,S89,U89)</f>
        <v>0</v>
      </c>
      <c r="X89" s="188">
        <f>SUM(P89,R89,T89,V89)</f>
        <v>0</v>
      </c>
      <c r="Y89" s="154"/>
      <c r="Z89" s="154"/>
      <c r="AA89" s="154"/>
      <c r="AB89" s="154"/>
      <c r="AC89" s="154"/>
      <c r="AD89" s="154"/>
      <c r="AE89" s="191">
        <f>SUM(W89,Y89,AA89,AC89)</f>
        <v>0</v>
      </c>
      <c r="AF89" s="188">
        <f>SUM(X89,Z89,AB89,AD89)</f>
        <v>0</v>
      </c>
      <c r="AG89" s="190"/>
      <c r="AH89" s="189"/>
      <c r="AI89" s="190"/>
      <c r="AJ89" s="190"/>
      <c r="AK89" s="190"/>
      <c r="AL89" s="156"/>
      <c r="AM89" s="138"/>
      <c r="AN89" s="138"/>
      <c r="AO89" s="138"/>
    </row>
    <row r="90" spans="1:243" ht="33" customHeight="1">
      <c r="A90" s="167" t="s">
        <v>208</v>
      </c>
      <c r="B90" s="168"/>
      <c r="C90" s="169"/>
      <c r="D90" s="39" t="s">
        <v>17</v>
      </c>
      <c r="E90" s="41">
        <f>SUM(E91)</f>
        <v>1332</v>
      </c>
      <c r="F90" s="41">
        <f>SUM(F91)</f>
        <v>0</v>
      </c>
      <c r="G90" s="52">
        <f t="shared" si="98"/>
        <v>0</v>
      </c>
      <c r="H90" s="40">
        <f t="shared" si="99"/>
        <v>1332</v>
      </c>
      <c r="I90" s="42">
        <f t="shared" ref="I90:Q90" si="104">SUM(I91)</f>
        <v>0</v>
      </c>
      <c r="J90" s="42">
        <f t="shared" si="104"/>
        <v>0</v>
      </c>
      <c r="K90" s="41">
        <f t="shared" si="104"/>
        <v>0</v>
      </c>
      <c r="L90" s="42">
        <f t="shared" si="104"/>
        <v>0</v>
      </c>
      <c r="M90" s="41">
        <f t="shared" si="104"/>
        <v>0</v>
      </c>
      <c r="N90" s="41">
        <f t="shared" si="104"/>
        <v>0</v>
      </c>
      <c r="O90" s="41">
        <f t="shared" si="104"/>
        <v>0</v>
      </c>
      <c r="P90" s="41">
        <f t="shared" si="104"/>
        <v>0</v>
      </c>
      <c r="Q90" s="42">
        <f t="shared" si="104"/>
        <v>0</v>
      </c>
      <c r="R90" s="41">
        <f t="shared" ref="R90" si="105">SUM(R91)</f>
        <v>0</v>
      </c>
      <c r="S90" s="42">
        <f t="shared" ref="S90:Y90" si="106">SUM(S91)</f>
        <v>0</v>
      </c>
      <c r="T90" s="42">
        <f t="shared" si="106"/>
        <v>0</v>
      </c>
      <c r="U90" s="42">
        <f t="shared" si="106"/>
        <v>0</v>
      </c>
      <c r="V90" s="42">
        <f t="shared" si="106"/>
        <v>0</v>
      </c>
      <c r="W90" s="42">
        <f t="shared" si="106"/>
        <v>0</v>
      </c>
      <c r="X90" s="41">
        <f t="shared" si="106"/>
        <v>0</v>
      </c>
      <c r="Y90" s="42">
        <f t="shared" si="106"/>
        <v>0</v>
      </c>
      <c r="Z90" s="42">
        <f t="shared" ref="Z90" si="107">SUM(Z91)</f>
        <v>0</v>
      </c>
      <c r="AA90" s="42">
        <f>SUM(AA91)</f>
        <v>0</v>
      </c>
      <c r="AB90" s="42">
        <f>SUM(AB91)</f>
        <v>0</v>
      </c>
      <c r="AC90" s="42">
        <f>SUM(AC91)</f>
        <v>0</v>
      </c>
      <c r="AD90" s="46"/>
      <c r="AE90" s="42">
        <f t="shared" ref="AE90:AK90" si="108">SUM(AE91)</f>
        <v>0</v>
      </c>
      <c r="AF90" s="41">
        <f t="shared" si="108"/>
        <v>0</v>
      </c>
      <c r="AG90" s="44">
        <f t="shared" si="108"/>
        <v>444</v>
      </c>
      <c r="AH90" s="44">
        <f t="shared" si="108"/>
        <v>0</v>
      </c>
      <c r="AI90" s="42">
        <f t="shared" si="108"/>
        <v>444</v>
      </c>
      <c r="AJ90" s="42">
        <f t="shared" si="108"/>
        <v>0</v>
      </c>
      <c r="AK90" s="42">
        <f t="shared" si="108"/>
        <v>444</v>
      </c>
      <c r="AL90" s="46">
        <v>0</v>
      </c>
      <c r="AM90" s="138"/>
      <c r="AN90" s="138"/>
      <c r="AO90" s="138"/>
    </row>
    <row r="91" spans="1:243" ht="131.25">
      <c r="A91" s="170"/>
      <c r="B91" s="171"/>
      <c r="C91" s="172"/>
      <c r="D91" s="80" t="s">
        <v>19</v>
      </c>
      <c r="E91" s="143">
        <f>SUM(E88)</f>
        <v>1332</v>
      </c>
      <c r="F91" s="143">
        <f>SUM(F88)</f>
        <v>0</v>
      </c>
      <c r="G91" s="144">
        <f t="shared" si="98"/>
        <v>0</v>
      </c>
      <c r="H91" s="143">
        <f t="shared" si="99"/>
        <v>1332</v>
      </c>
      <c r="I91" s="193"/>
      <c r="J91" s="193"/>
      <c r="K91" s="145"/>
      <c r="L91" s="193"/>
      <c r="M91" s="145"/>
      <c r="N91" s="145"/>
      <c r="O91" s="143">
        <f t="shared" ref="O91:P91" si="109">SUM(O88)</f>
        <v>0</v>
      </c>
      <c r="P91" s="143">
        <f t="shared" si="109"/>
        <v>0</v>
      </c>
      <c r="Q91" s="193"/>
      <c r="R91" s="145"/>
      <c r="S91" s="193"/>
      <c r="T91" s="193"/>
      <c r="U91" s="193"/>
      <c r="V91" s="193"/>
      <c r="W91" s="144">
        <f t="shared" ref="W91:X91" si="110">SUM(W88)</f>
        <v>0</v>
      </c>
      <c r="X91" s="143">
        <f t="shared" si="110"/>
        <v>0</v>
      </c>
      <c r="Y91" s="193"/>
      <c r="Z91" s="193"/>
      <c r="AA91" s="193"/>
      <c r="AB91" s="193"/>
      <c r="AC91" s="193"/>
      <c r="AD91" s="154"/>
      <c r="AE91" s="144">
        <f t="shared" ref="AE91:AK91" si="111">SUM(AE88)</f>
        <v>0</v>
      </c>
      <c r="AF91" s="143">
        <f t="shared" si="111"/>
        <v>0</v>
      </c>
      <c r="AG91" s="190">
        <f t="shared" si="111"/>
        <v>444</v>
      </c>
      <c r="AH91" s="190"/>
      <c r="AI91" s="193">
        <f t="shared" si="111"/>
        <v>444</v>
      </c>
      <c r="AJ91" s="193"/>
      <c r="AK91" s="193">
        <f t="shared" si="111"/>
        <v>444</v>
      </c>
      <c r="AL91" s="154"/>
      <c r="AM91" s="138"/>
      <c r="AN91" s="138"/>
      <c r="AO91" s="138"/>
    </row>
    <row r="92" spans="1:243" ht="78.75">
      <c r="A92" s="170"/>
      <c r="B92" s="171"/>
      <c r="C92" s="172"/>
      <c r="D92" s="80" t="s">
        <v>29</v>
      </c>
      <c r="E92" s="143">
        <f>SUM(AE92,AG92,AI92,AK92)</f>
        <v>0</v>
      </c>
      <c r="F92" s="143">
        <f>SUM(AF92,AH92,AJ92,AL92)</f>
        <v>0</v>
      </c>
      <c r="G92" s="144">
        <f t="shared" si="98"/>
        <v>0</v>
      </c>
      <c r="H92" s="188">
        <f t="shared" si="99"/>
        <v>0</v>
      </c>
      <c r="I92" s="154"/>
      <c r="J92" s="154"/>
      <c r="K92" s="189"/>
      <c r="L92" s="154"/>
      <c r="M92" s="190"/>
      <c r="N92" s="190"/>
      <c r="O92" s="143">
        <f>SUM(I92,K92,M92)</f>
        <v>0</v>
      </c>
      <c r="P92" s="143">
        <f>SUM(J92,L92,N92)</f>
        <v>0</v>
      </c>
      <c r="Q92" s="154"/>
      <c r="R92" s="190"/>
      <c r="S92" s="154"/>
      <c r="T92" s="154"/>
      <c r="U92" s="154"/>
      <c r="V92" s="154"/>
      <c r="W92" s="194">
        <f>SUM(O92,Q92,S92,U92)</f>
        <v>0</v>
      </c>
      <c r="X92" s="143">
        <f>SUM(P92,R92,T92,V92)</f>
        <v>0</v>
      </c>
      <c r="Y92" s="154"/>
      <c r="Z92" s="154"/>
      <c r="AA92" s="154"/>
      <c r="AB92" s="154"/>
      <c r="AC92" s="154"/>
      <c r="AD92" s="154"/>
      <c r="AE92" s="194">
        <f>SUM(W92,Y92,AA92,AC92)</f>
        <v>0</v>
      </c>
      <c r="AF92" s="143">
        <f>SUM(X92,Z92,AB92,AD92)</f>
        <v>0</v>
      </c>
      <c r="AG92" s="190"/>
      <c r="AH92" s="189"/>
      <c r="AI92" s="190"/>
      <c r="AJ92" s="190"/>
      <c r="AK92" s="190"/>
      <c r="AL92" s="156"/>
      <c r="AM92" s="138"/>
      <c r="AN92" s="138"/>
      <c r="AO92" s="138"/>
    </row>
    <row r="93" spans="1:243" s="29" customFormat="1" ht="26.25">
      <c r="A93" s="68" t="s">
        <v>238</v>
      </c>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53"/>
      <c r="AM93" s="159"/>
      <c r="AN93" s="159"/>
      <c r="AO93" s="160"/>
      <c r="AP93" s="18"/>
      <c r="AQ93" s="18"/>
      <c r="AR93" s="18"/>
      <c r="AS93" s="17"/>
      <c r="AT93" s="17"/>
      <c r="AU93" s="18"/>
      <c r="AV93" s="17"/>
      <c r="AW93" s="17"/>
      <c r="AX93" s="18"/>
      <c r="AY93" s="17"/>
      <c r="AZ93" s="17"/>
      <c r="BA93" s="18"/>
      <c r="BB93" s="18"/>
      <c r="BC93" s="18"/>
      <c r="BD93" s="17"/>
      <c r="BE93" s="17"/>
      <c r="BF93" s="18"/>
      <c r="BG93" s="17"/>
      <c r="BH93" s="17"/>
      <c r="BI93" s="18"/>
      <c r="BJ93" s="17"/>
      <c r="BK93" s="17"/>
      <c r="BL93" s="18"/>
      <c r="BM93" s="18"/>
      <c r="BN93" s="18"/>
      <c r="BO93" s="17"/>
      <c r="BP93" s="17"/>
      <c r="BQ93" s="18"/>
      <c r="BR93" s="17"/>
      <c r="BS93" s="17"/>
      <c r="BT93" s="18"/>
      <c r="BU93" s="17"/>
      <c r="BV93" s="17"/>
      <c r="BW93" s="18"/>
      <c r="BX93" s="18"/>
      <c r="BY93" s="18"/>
      <c r="BZ93" s="17"/>
      <c r="CA93" s="17"/>
      <c r="CB93" s="18"/>
      <c r="CC93" s="17"/>
      <c r="CD93" s="17"/>
      <c r="CE93" s="18"/>
      <c r="CF93" s="17"/>
      <c r="CG93" s="17"/>
      <c r="CH93" s="18"/>
      <c r="CI93" s="19"/>
      <c r="CJ93" s="19"/>
      <c r="CK93" s="19"/>
      <c r="CL93" s="19"/>
      <c r="CM93" s="19"/>
      <c r="CN93" s="20"/>
      <c r="CO93" s="18"/>
      <c r="CP93" s="18"/>
      <c r="CQ93" s="18"/>
      <c r="CR93" s="17"/>
      <c r="CS93" s="17"/>
      <c r="CT93" s="18"/>
      <c r="CU93" s="17"/>
      <c r="CV93" s="17"/>
      <c r="CW93" s="18"/>
      <c r="CX93" s="17"/>
      <c r="CY93" s="17"/>
      <c r="CZ93" s="18"/>
      <c r="DA93" s="21"/>
      <c r="DB93" s="21"/>
      <c r="DC93" s="22"/>
      <c r="DD93" s="22"/>
      <c r="DE93" s="21"/>
      <c r="DF93" s="22"/>
      <c r="DG93" s="22"/>
      <c r="DH93" s="21"/>
      <c r="DI93" s="22"/>
      <c r="DJ93" s="22"/>
      <c r="DK93" s="21"/>
      <c r="DL93" s="21"/>
      <c r="DM93" s="21"/>
      <c r="DN93" s="22"/>
      <c r="DO93" s="22"/>
      <c r="DP93" s="21"/>
      <c r="DQ93" s="22"/>
      <c r="DR93" s="22"/>
      <c r="DS93" s="21"/>
      <c r="DT93" s="22"/>
      <c r="DU93" s="22"/>
      <c r="DV93" s="21"/>
      <c r="DW93" s="21"/>
      <c r="DX93" s="21"/>
      <c r="DY93" s="22"/>
      <c r="DZ93" s="22"/>
      <c r="EA93" s="21"/>
      <c r="EB93" s="22"/>
      <c r="EC93" s="22"/>
      <c r="ED93" s="21"/>
      <c r="EE93" s="22"/>
      <c r="EF93" s="22"/>
      <c r="EG93" s="21"/>
      <c r="EH93" s="36"/>
      <c r="EI93" s="36"/>
      <c r="EJ93" s="36"/>
      <c r="EK93" s="36"/>
      <c r="EL93" s="36"/>
      <c r="EM93" s="24"/>
      <c r="EN93" s="21"/>
      <c r="EO93" s="21"/>
      <c r="EP93" s="21"/>
      <c r="EQ93" s="22"/>
      <c r="ER93" s="22"/>
      <c r="ES93" s="21"/>
      <c r="ET93" s="22"/>
      <c r="EU93" s="22"/>
      <c r="EV93" s="21"/>
      <c r="EW93" s="22"/>
      <c r="EX93" s="22"/>
      <c r="EY93" s="21"/>
      <c r="EZ93" s="21"/>
      <c r="FA93" s="21"/>
      <c r="FB93" s="22"/>
      <c r="FC93" s="22"/>
      <c r="FD93" s="21"/>
      <c r="FE93" s="22"/>
      <c r="FF93" s="22"/>
      <c r="FG93" s="21"/>
      <c r="FH93" s="22"/>
      <c r="FI93" s="22"/>
      <c r="FJ93" s="21"/>
      <c r="FK93" s="21"/>
      <c r="FL93" s="21"/>
      <c r="FM93" s="22"/>
      <c r="FN93" s="22"/>
      <c r="FO93" s="21"/>
      <c r="FP93" s="22"/>
      <c r="FQ93" s="22"/>
      <c r="FR93" s="21"/>
      <c r="FS93" s="22"/>
      <c r="FT93" s="22"/>
      <c r="FU93" s="21"/>
      <c r="FV93" s="21"/>
      <c r="FW93" s="21"/>
      <c r="FX93" s="22"/>
      <c r="FY93" s="22"/>
      <c r="FZ93" s="21"/>
      <c r="GA93" s="22"/>
      <c r="GB93" s="22"/>
      <c r="GC93" s="21"/>
      <c r="GD93" s="22"/>
      <c r="GE93" s="22"/>
      <c r="GF93" s="21"/>
      <c r="GG93" s="36"/>
      <c r="GH93" s="36"/>
      <c r="GI93" s="36"/>
      <c r="GJ93" s="36"/>
      <c r="GK93" s="36"/>
      <c r="GL93" s="24"/>
      <c r="GM93" s="21"/>
      <c r="GN93" s="21"/>
      <c r="GO93" s="21"/>
      <c r="GP93" s="22"/>
      <c r="GQ93" s="22"/>
      <c r="GR93" s="21"/>
      <c r="GS93" s="22"/>
      <c r="GT93" s="22"/>
      <c r="GU93" s="21"/>
      <c r="GV93" s="22"/>
      <c r="GW93" s="22"/>
      <c r="GX93" s="21"/>
      <c r="GY93" s="21"/>
      <c r="GZ93" s="21"/>
      <c r="HA93" s="22"/>
      <c r="HB93" s="22"/>
      <c r="HC93" s="21"/>
      <c r="HD93" s="22"/>
      <c r="HE93" s="22"/>
      <c r="HF93" s="21"/>
      <c r="HG93" s="22"/>
      <c r="HH93" s="22"/>
      <c r="HI93" s="21"/>
      <c r="HJ93" s="21"/>
      <c r="HK93" s="21"/>
      <c r="HL93" s="22"/>
      <c r="HM93" s="22"/>
      <c r="HN93" s="21"/>
      <c r="HO93" s="22"/>
      <c r="HP93" s="22"/>
      <c r="HQ93" s="21"/>
      <c r="HR93" s="22"/>
      <c r="HS93" s="22"/>
      <c r="HT93" s="21"/>
      <c r="HU93" s="21"/>
      <c r="HV93" s="21"/>
      <c r="HW93" s="22"/>
      <c r="HX93" s="22"/>
      <c r="HY93" s="21"/>
      <c r="HZ93" s="22"/>
      <c r="IA93" s="22"/>
      <c r="IB93" s="21"/>
      <c r="IC93" s="22"/>
      <c r="ID93" s="22"/>
      <c r="IE93" s="21"/>
      <c r="IF93" s="36"/>
      <c r="IG93" s="36"/>
      <c r="IH93" s="36"/>
      <c r="II93" s="36"/>
    </row>
    <row r="94" spans="1:243" s="29" customFormat="1" ht="4.5" customHeight="1">
      <c r="A94" s="72"/>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195"/>
      <c r="AN94" s="195"/>
      <c r="AO94" s="196"/>
      <c r="AP94" s="21"/>
      <c r="AQ94" s="21"/>
      <c r="AR94" s="21"/>
      <c r="AS94" s="22"/>
      <c r="AT94" s="22"/>
      <c r="AU94" s="21"/>
      <c r="AV94" s="22"/>
      <c r="AW94" s="22"/>
      <c r="AX94" s="21"/>
      <c r="AY94" s="22"/>
      <c r="AZ94" s="22"/>
      <c r="BA94" s="21"/>
      <c r="BB94" s="21"/>
      <c r="BC94" s="21"/>
      <c r="BD94" s="22"/>
      <c r="BE94" s="22"/>
      <c r="BF94" s="21"/>
      <c r="BG94" s="22"/>
      <c r="BH94" s="22"/>
      <c r="BI94" s="21"/>
      <c r="BJ94" s="22"/>
      <c r="BK94" s="22"/>
      <c r="BL94" s="21"/>
      <c r="BM94" s="21"/>
      <c r="BN94" s="21"/>
      <c r="BO94" s="22"/>
      <c r="BP94" s="22"/>
      <c r="BQ94" s="21"/>
      <c r="BR94" s="22"/>
      <c r="BS94" s="22"/>
      <c r="BT94" s="21"/>
      <c r="BU94" s="22"/>
      <c r="BV94" s="22"/>
      <c r="BW94" s="21"/>
      <c r="BX94" s="21"/>
      <c r="BY94" s="21"/>
      <c r="BZ94" s="22"/>
      <c r="CA94" s="22"/>
      <c r="CB94" s="21"/>
      <c r="CC94" s="22"/>
      <c r="CD94" s="22"/>
      <c r="CE94" s="21"/>
      <c r="CF94" s="22"/>
      <c r="CG94" s="22"/>
      <c r="CH94" s="21"/>
      <c r="CI94" s="36"/>
      <c r="CJ94" s="36"/>
      <c r="CK94" s="36"/>
      <c r="CL94" s="36"/>
      <c r="CM94" s="36"/>
      <c r="CN94" s="24"/>
      <c r="CO94" s="21"/>
      <c r="CP94" s="21"/>
      <c r="CQ94" s="21"/>
      <c r="CR94" s="22"/>
      <c r="CS94" s="22"/>
      <c r="CT94" s="21"/>
      <c r="CU94" s="22"/>
      <c r="CV94" s="22"/>
      <c r="CW94" s="21"/>
      <c r="CX94" s="22"/>
      <c r="CY94" s="22"/>
      <c r="CZ94" s="21"/>
      <c r="DA94" s="21"/>
      <c r="DB94" s="21"/>
      <c r="DC94" s="22"/>
      <c r="DD94" s="22"/>
      <c r="DE94" s="21"/>
      <c r="DF94" s="22"/>
      <c r="DG94" s="22"/>
      <c r="DH94" s="21"/>
      <c r="DI94" s="22"/>
      <c r="DJ94" s="22"/>
      <c r="DK94" s="21"/>
      <c r="DL94" s="21"/>
      <c r="DM94" s="21"/>
      <c r="DN94" s="22"/>
      <c r="DO94" s="22"/>
      <c r="DP94" s="21"/>
      <c r="DQ94" s="22"/>
      <c r="DR94" s="22"/>
      <c r="DS94" s="21"/>
      <c r="DT94" s="22"/>
      <c r="DU94" s="22"/>
      <c r="DV94" s="21"/>
      <c r="DW94" s="21"/>
      <c r="DX94" s="21"/>
      <c r="DY94" s="22"/>
      <c r="DZ94" s="22"/>
      <c r="EA94" s="21"/>
      <c r="EB94" s="22"/>
      <c r="EC94" s="22"/>
      <c r="ED94" s="21"/>
      <c r="EE94" s="22"/>
      <c r="EF94" s="22"/>
      <c r="EG94" s="21"/>
      <c r="EH94" s="36"/>
      <c r="EI94" s="36"/>
      <c r="EJ94" s="36"/>
      <c r="EK94" s="36"/>
      <c r="EL94" s="36"/>
      <c r="EM94" s="24"/>
      <c r="EN94" s="21"/>
      <c r="EO94" s="21"/>
      <c r="EP94" s="21"/>
      <c r="EQ94" s="22"/>
      <c r="ER94" s="22"/>
      <c r="ES94" s="21"/>
      <c r="ET94" s="22"/>
      <c r="EU94" s="22"/>
      <c r="EV94" s="21"/>
      <c r="EW94" s="22"/>
      <c r="EX94" s="22"/>
      <c r="EY94" s="21"/>
      <c r="EZ94" s="21"/>
      <c r="FA94" s="21"/>
      <c r="FB94" s="22"/>
      <c r="FC94" s="22"/>
      <c r="FD94" s="21"/>
      <c r="FE94" s="22"/>
      <c r="FF94" s="22"/>
      <c r="FG94" s="21"/>
      <c r="FH94" s="22"/>
      <c r="FI94" s="22"/>
      <c r="FJ94" s="21"/>
      <c r="FK94" s="21"/>
      <c r="FL94" s="21"/>
      <c r="FM94" s="22"/>
      <c r="FN94" s="22"/>
      <c r="FO94" s="21"/>
      <c r="FP94" s="22"/>
      <c r="FQ94" s="22"/>
      <c r="FR94" s="21"/>
      <c r="FS94" s="22"/>
      <c r="FT94" s="22"/>
      <c r="FU94" s="21"/>
      <c r="FV94" s="21"/>
      <c r="FW94" s="21"/>
      <c r="FX94" s="22"/>
      <c r="FY94" s="22"/>
      <c r="FZ94" s="21"/>
      <c r="GA94" s="22"/>
      <c r="GB94" s="22"/>
      <c r="GC94" s="21"/>
      <c r="GD94" s="22"/>
      <c r="GE94" s="22"/>
      <c r="GF94" s="21"/>
      <c r="GG94" s="36"/>
      <c r="GH94" s="36"/>
      <c r="GI94" s="36"/>
      <c r="GJ94" s="36"/>
      <c r="GK94" s="36"/>
      <c r="GL94" s="24"/>
      <c r="GM94" s="21"/>
      <c r="GN94" s="21"/>
      <c r="GO94" s="21"/>
      <c r="GP94" s="22"/>
      <c r="GQ94" s="22"/>
      <c r="GR94" s="21"/>
      <c r="GS94" s="22"/>
      <c r="GT94" s="22"/>
      <c r="GU94" s="21"/>
      <c r="GV94" s="22"/>
      <c r="GW94" s="22"/>
      <c r="GX94" s="21"/>
      <c r="GY94" s="21"/>
      <c r="GZ94" s="21"/>
      <c r="HA94" s="22"/>
      <c r="HB94" s="22"/>
      <c r="HC94" s="21"/>
      <c r="HD94" s="22"/>
      <c r="HE94" s="22"/>
      <c r="HF94" s="21"/>
      <c r="HG94" s="22"/>
      <c r="HH94" s="22"/>
      <c r="HI94" s="21"/>
      <c r="HJ94" s="21"/>
      <c r="HK94" s="21"/>
      <c r="HL94" s="22"/>
      <c r="HM94" s="22"/>
      <c r="HN94" s="21"/>
      <c r="HO94" s="22"/>
      <c r="HP94" s="22"/>
      <c r="HQ94" s="21"/>
      <c r="HR94" s="22"/>
      <c r="HS94" s="22"/>
      <c r="HT94" s="21"/>
      <c r="HU94" s="21"/>
      <c r="HV94" s="21"/>
      <c r="HW94" s="22"/>
      <c r="HX94" s="22"/>
      <c r="HY94" s="21"/>
      <c r="HZ94" s="22"/>
      <c r="IA94" s="22"/>
      <c r="IB94" s="21"/>
      <c r="IC94" s="22"/>
      <c r="ID94" s="22"/>
      <c r="IE94" s="21"/>
      <c r="IF94" s="36"/>
      <c r="IG94" s="36"/>
      <c r="IH94" s="36"/>
      <c r="II94" s="36"/>
    </row>
    <row r="95" spans="1:243" s="29" customFormat="1" ht="32.25" customHeight="1">
      <c r="A95" s="54" t="s">
        <v>239</v>
      </c>
      <c r="B95" s="55"/>
      <c r="C95" s="55"/>
      <c r="D95" s="55"/>
      <c r="E95" s="56"/>
      <c r="F95" s="56"/>
      <c r="G95" s="56"/>
      <c r="H95" s="56"/>
      <c r="I95" s="56"/>
      <c r="J95" s="56"/>
      <c r="K95" s="56"/>
      <c r="L95" s="56"/>
      <c r="M95" s="56"/>
      <c r="N95" s="56"/>
      <c r="O95" s="56"/>
      <c r="P95" s="56"/>
      <c r="Q95" s="56"/>
      <c r="R95" s="56"/>
      <c r="S95" s="58"/>
      <c r="T95" s="56"/>
      <c r="U95" s="56"/>
      <c r="V95" s="56"/>
      <c r="W95" s="56"/>
      <c r="X95" s="56"/>
      <c r="Y95" s="56"/>
      <c r="Z95" s="56"/>
      <c r="AA95" s="56"/>
      <c r="AB95" s="56"/>
      <c r="AC95" s="56"/>
      <c r="AD95" s="56"/>
      <c r="AE95" s="56"/>
      <c r="AF95" s="56"/>
      <c r="AG95" s="56"/>
      <c r="AH95" s="56"/>
      <c r="AI95" s="56"/>
      <c r="AJ95" s="56"/>
      <c r="AK95" s="56"/>
      <c r="AL95" s="55"/>
      <c r="AM95" s="161"/>
      <c r="AN95" s="161"/>
      <c r="AO95" s="161"/>
    </row>
    <row r="96" spans="1:243" ht="33" customHeight="1">
      <c r="A96" s="197" t="s">
        <v>209</v>
      </c>
      <c r="B96" s="114" t="s">
        <v>69</v>
      </c>
      <c r="C96" s="114" t="s">
        <v>182</v>
      </c>
      <c r="D96" s="39" t="s">
        <v>17</v>
      </c>
      <c r="E96" s="41">
        <f>SUM(E97)</f>
        <v>16197.999999999998</v>
      </c>
      <c r="F96" s="41">
        <f>SUM(F97)</f>
        <v>16198</v>
      </c>
      <c r="G96" s="52">
        <f t="shared" ref="G96:G113" si="112">IF(E96=0,0,F96*100/E96)</f>
        <v>100.00000000000001</v>
      </c>
      <c r="H96" s="41">
        <f>E96-F96</f>
        <v>0</v>
      </c>
      <c r="I96" s="42">
        <f t="shared" ref="I96:R96" si="113">SUM(I97)</f>
        <v>9062.4689999999991</v>
      </c>
      <c r="J96" s="42">
        <f t="shared" si="113"/>
        <v>0</v>
      </c>
      <c r="K96" s="41">
        <f t="shared" si="113"/>
        <v>5322.1670000000004</v>
      </c>
      <c r="L96" s="42">
        <f t="shared" si="113"/>
        <v>14384.636</v>
      </c>
      <c r="M96" s="41">
        <f t="shared" si="113"/>
        <v>1813.364</v>
      </c>
      <c r="N96" s="41">
        <f t="shared" si="113"/>
        <v>0</v>
      </c>
      <c r="O96" s="42">
        <f t="shared" si="113"/>
        <v>16197.999999999998</v>
      </c>
      <c r="P96" s="41">
        <f t="shared" si="113"/>
        <v>14384.636</v>
      </c>
      <c r="Q96" s="41">
        <f t="shared" si="113"/>
        <v>0</v>
      </c>
      <c r="R96" s="41">
        <f t="shared" si="113"/>
        <v>1813.364</v>
      </c>
      <c r="S96" s="47">
        <f t="shared" ref="S96:Z96" si="114">SUM(S97)</f>
        <v>0</v>
      </c>
      <c r="T96" s="47">
        <f t="shared" si="114"/>
        <v>0</v>
      </c>
      <c r="U96" s="42">
        <f t="shared" si="114"/>
        <v>0</v>
      </c>
      <c r="V96" s="41">
        <f t="shared" si="114"/>
        <v>0</v>
      </c>
      <c r="W96" s="42">
        <f t="shared" si="114"/>
        <v>16197.999999999998</v>
      </c>
      <c r="X96" s="41">
        <f t="shared" si="114"/>
        <v>16198</v>
      </c>
      <c r="Y96" s="41">
        <f t="shared" si="114"/>
        <v>0</v>
      </c>
      <c r="Z96" s="41">
        <f t="shared" si="114"/>
        <v>0</v>
      </c>
      <c r="AA96" s="41">
        <f t="shared" ref="AA96:AH96" si="115">SUM(AA97)</f>
        <v>0</v>
      </c>
      <c r="AB96" s="41">
        <f t="shared" si="115"/>
        <v>0</v>
      </c>
      <c r="AC96" s="41">
        <f t="shared" si="115"/>
        <v>0</v>
      </c>
      <c r="AD96" s="41">
        <f t="shared" si="115"/>
        <v>0</v>
      </c>
      <c r="AE96" s="41">
        <f t="shared" si="115"/>
        <v>16197.999999999998</v>
      </c>
      <c r="AF96" s="41">
        <f t="shared" si="115"/>
        <v>16198</v>
      </c>
      <c r="AG96" s="41">
        <f t="shared" si="115"/>
        <v>0</v>
      </c>
      <c r="AH96" s="41">
        <f t="shared" si="115"/>
        <v>0</v>
      </c>
      <c r="AI96" s="41">
        <f>SUM(AI97)</f>
        <v>0</v>
      </c>
      <c r="AJ96" s="41">
        <f>SUM(AJ97)</f>
        <v>0</v>
      </c>
      <c r="AK96" s="41">
        <f>SUM(AK97)</f>
        <v>0</v>
      </c>
      <c r="AL96" s="45">
        <v>0</v>
      </c>
      <c r="AM96" s="163"/>
      <c r="AN96" s="163"/>
      <c r="AO96" s="163"/>
    </row>
    <row r="97" spans="1:41" ht="131.25">
      <c r="A97" s="162"/>
      <c r="B97" s="118"/>
      <c r="C97" s="118"/>
      <c r="D97" s="80" t="s">
        <v>19</v>
      </c>
      <c r="E97" s="188">
        <f>SUM(AE97,AG97,AI97,AK97)</f>
        <v>16197.999999999998</v>
      </c>
      <c r="F97" s="188">
        <f>SUM(AF97,AH97,AJ97,AL97)</f>
        <v>16198</v>
      </c>
      <c r="G97" s="165">
        <f t="shared" si="112"/>
        <v>100.00000000000001</v>
      </c>
      <c r="H97" s="188">
        <f>E97-F97</f>
        <v>0</v>
      </c>
      <c r="I97" s="154">
        <v>9062.4689999999991</v>
      </c>
      <c r="J97" s="154"/>
      <c r="K97" s="145">
        <v>5322.1670000000004</v>
      </c>
      <c r="L97" s="154">
        <v>14384.636</v>
      </c>
      <c r="M97" s="145">
        <v>1813.364</v>
      </c>
      <c r="N97" s="190"/>
      <c r="O97" s="191">
        <f>SUM(I97,K97,M97)</f>
        <v>16197.999999999998</v>
      </c>
      <c r="P97" s="188">
        <f>SUM(J97,L97,N97)</f>
        <v>14384.636</v>
      </c>
      <c r="Q97" s="145"/>
      <c r="R97" s="190">
        <v>1813.364</v>
      </c>
      <c r="S97" s="198"/>
      <c r="T97" s="190"/>
      <c r="U97" s="190"/>
      <c r="V97" s="190"/>
      <c r="W97" s="191">
        <f>SUM(O97,Q97,S97,U97)</f>
        <v>16197.999999999998</v>
      </c>
      <c r="X97" s="188">
        <f>SUM(P97,R97,T97,V97)</f>
        <v>16198</v>
      </c>
      <c r="Y97" s="190"/>
      <c r="Z97" s="190"/>
      <c r="AA97" s="145"/>
      <c r="AB97" s="145"/>
      <c r="AC97" s="145"/>
      <c r="AD97" s="190"/>
      <c r="AE97" s="188">
        <f>SUM(W97,Y97,AA97,AC97)</f>
        <v>16197.999999999998</v>
      </c>
      <c r="AF97" s="188">
        <f>SUM(X97,Z97,AB97,AD97)</f>
        <v>16198</v>
      </c>
      <c r="AG97" s="145"/>
      <c r="AH97" s="145"/>
      <c r="AI97" s="145"/>
      <c r="AJ97" s="145"/>
      <c r="AK97" s="145"/>
      <c r="AL97" s="156"/>
      <c r="AM97" s="138"/>
      <c r="AN97" s="192"/>
      <c r="AO97" s="138"/>
    </row>
    <row r="98" spans="1:41" ht="78.75">
      <c r="A98" s="162"/>
      <c r="B98" s="118"/>
      <c r="C98" s="118"/>
      <c r="D98" s="80" t="s">
        <v>29</v>
      </c>
      <c r="E98" s="188">
        <f>AE98+AG98+AI98+AK98</f>
        <v>0</v>
      </c>
      <c r="F98" s="165">
        <f>AF98+AH98+AJ98</f>
        <v>0</v>
      </c>
      <c r="G98" s="165">
        <f t="shared" si="112"/>
        <v>0</v>
      </c>
      <c r="H98" s="165"/>
      <c r="I98" s="154"/>
      <c r="J98" s="154"/>
      <c r="K98" s="154"/>
      <c r="L98" s="154"/>
      <c r="M98" s="154"/>
      <c r="N98" s="154"/>
      <c r="O98" s="199">
        <f>I98+K98+M98</f>
        <v>0</v>
      </c>
      <c r="P98" s="199">
        <f>J98+L98+N98</f>
        <v>0</v>
      </c>
      <c r="Q98" s="154"/>
      <c r="R98" s="154"/>
      <c r="S98" s="154"/>
      <c r="T98" s="154"/>
      <c r="U98" s="154"/>
      <c r="V98" s="154"/>
      <c r="W98" s="199">
        <f>O98+Q98+S98+U98</f>
        <v>0</v>
      </c>
      <c r="X98" s="199">
        <f>P98+R98+T98+V98</f>
        <v>0</v>
      </c>
      <c r="Y98" s="154"/>
      <c r="Z98" s="154"/>
      <c r="AA98" s="154"/>
      <c r="AB98" s="154"/>
      <c r="AC98" s="154"/>
      <c r="AD98" s="154"/>
      <c r="AE98" s="199">
        <f>W98+Y98+AA98+AC98</f>
        <v>0</v>
      </c>
      <c r="AF98" s="199">
        <f>X98+Z98+AB98+AD98</f>
        <v>0</v>
      </c>
      <c r="AG98" s="145"/>
      <c r="AH98" s="145"/>
      <c r="AI98" s="145"/>
      <c r="AJ98" s="145"/>
      <c r="AK98" s="145"/>
      <c r="AL98" s="156"/>
      <c r="AM98" s="138"/>
      <c r="AN98" s="138"/>
      <c r="AO98" s="138"/>
    </row>
    <row r="99" spans="1:41" ht="26.25">
      <c r="A99" s="197" t="s">
        <v>210</v>
      </c>
      <c r="B99" s="114" t="s">
        <v>70</v>
      </c>
      <c r="C99" s="114" t="s">
        <v>182</v>
      </c>
      <c r="D99" s="39" t="s">
        <v>17</v>
      </c>
      <c r="E99" s="41">
        <f>SUM(E100)</f>
        <v>0</v>
      </c>
      <c r="F99" s="42">
        <f>SUM(F100)</f>
        <v>0</v>
      </c>
      <c r="G99" s="52">
        <f t="shared" si="112"/>
        <v>0</v>
      </c>
      <c r="H99" s="42">
        <f>E99-F99</f>
        <v>0</v>
      </c>
      <c r="I99" s="42">
        <f>SUM(I100)</f>
        <v>0</v>
      </c>
      <c r="J99" s="43"/>
      <c r="K99" s="42">
        <f>SUM(K100)</f>
        <v>0</v>
      </c>
      <c r="L99" s="43"/>
      <c r="M99" s="42">
        <f>SUM(M100)</f>
        <v>0</v>
      </c>
      <c r="N99" s="43"/>
      <c r="O99" s="42">
        <f>SUM(O100)</f>
        <v>0</v>
      </c>
      <c r="P99" s="42">
        <f>SUM(P100)</f>
        <v>0</v>
      </c>
      <c r="Q99" s="42">
        <f>SUM(Q100)</f>
        <v>0</v>
      </c>
      <c r="R99" s="43"/>
      <c r="S99" s="42">
        <f>SUM(S100)</f>
        <v>0</v>
      </c>
      <c r="T99" s="43"/>
      <c r="U99" s="42">
        <f>SUM(U100)</f>
        <v>0</v>
      </c>
      <c r="V99" s="43"/>
      <c r="W99" s="42">
        <f t="shared" ref="W99:AD99" si="116">SUM(W100)</f>
        <v>0</v>
      </c>
      <c r="X99" s="42">
        <f t="shared" si="116"/>
        <v>0</v>
      </c>
      <c r="Y99" s="42">
        <f t="shared" si="116"/>
        <v>0</v>
      </c>
      <c r="Z99" s="42">
        <f t="shared" si="116"/>
        <v>0</v>
      </c>
      <c r="AA99" s="42">
        <f t="shared" si="116"/>
        <v>0</v>
      </c>
      <c r="AB99" s="42">
        <f t="shared" si="116"/>
        <v>0</v>
      </c>
      <c r="AC99" s="42">
        <f t="shared" si="116"/>
        <v>0</v>
      </c>
      <c r="AD99" s="42">
        <f t="shared" si="116"/>
        <v>0</v>
      </c>
      <c r="AE99" s="42">
        <f t="shared" ref="AE99:AK99" si="117">SUM(AE100)</f>
        <v>0</v>
      </c>
      <c r="AF99" s="42">
        <f t="shared" si="117"/>
        <v>0</v>
      </c>
      <c r="AG99" s="41">
        <f t="shared" si="117"/>
        <v>0</v>
      </c>
      <c r="AH99" s="41">
        <f t="shared" si="117"/>
        <v>0</v>
      </c>
      <c r="AI99" s="41">
        <f t="shared" si="117"/>
        <v>0</v>
      </c>
      <c r="AJ99" s="41">
        <f t="shared" si="117"/>
        <v>0</v>
      </c>
      <c r="AK99" s="41">
        <f t="shared" si="117"/>
        <v>0</v>
      </c>
      <c r="AL99" s="45">
        <v>0</v>
      </c>
      <c r="AM99" s="163"/>
      <c r="AN99" s="163"/>
      <c r="AO99" s="163"/>
    </row>
    <row r="100" spans="1:41" ht="131.25">
      <c r="A100" s="162"/>
      <c r="B100" s="118"/>
      <c r="C100" s="118"/>
      <c r="D100" s="80" t="s">
        <v>19</v>
      </c>
      <c r="E100" s="188">
        <f t="shared" ref="E100:E101" si="118">AE100+AG100+AI100+AK100</f>
        <v>0</v>
      </c>
      <c r="F100" s="165">
        <f t="shared" ref="F100:F101" si="119">AF100+AH100+AJ100</f>
        <v>0</v>
      </c>
      <c r="G100" s="165">
        <f t="shared" ref="G100:G101" si="120">IF(E100=0,0,F100*100/E100)</f>
        <v>0</v>
      </c>
      <c r="H100" s="165"/>
      <c r="I100" s="154"/>
      <c r="J100" s="154"/>
      <c r="K100" s="154"/>
      <c r="L100" s="154"/>
      <c r="M100" s="154"/>
      <c r="N100" s="154"/>
      <c r="O100" s="199">
        <f t="shared" ref="O100:O101" si="121">I100+K100+M100</f>
        <v>0</v>
      </c>
      <c r="P100" s="199">
        <f t="shared" ref="P100:P101" si="122">J100+L100+N100</f>
        <v>0</v>
      </c>
      <c r="Q100" s="154"/>
      <c r="R100" s="154"/>
      <c r="S100" s="154"/>
      <c r="T100" s="154"/>
      <c r="U100" s="154"/>
      <c r="V100" s="154"/>
      <c r="W100" s="199">
        <f t="shared" ref="W100:W101" si="123">O100+Q100+S100+U100</f>
        <v>0</v>
      </c>
      <c r="X100" s="199">
        <f t="shared" ref="X100:X101" si="124">P100+R100+T100+V100</f>
        <v>0</v>
      </c>
      <c r="Y100" s="154"/>
      <c r="Z100" s="154"/>
      <c r="AA100" s="154"/>
      <c r="AB100" s="154"/>
      <c r="AC100" s="154"/>
      <c r="AD100" s="154"/>
      <c r="AE100" s="199">
        <f t="shared" ref="AE100:AE101" si="125">W100+Y100+AA100+AC100</f>
        <v>0</v>
      </c>
      <c r="AF100" s="199">
        <f t="shared" ref="AF100:AF101" si="126">X100+Z100+AB100+AD100</f>
        <v>0</v>
      </c>
      <c r="AG100" s="145"/>
      <c r="AH100" s="145"/>
      <c r="AI100" s="145"/>
      <c r="AJ100" s="145"/>
      <c r="AK100" s="145"/>
      <c r="AL100" s="156"/>
      <c r="AM100" s="138"/>
      <c r="AN100" s="138"/>
      <c r="AO100" s="138"/>
    </row>
    <row r="101" spans="1:41" ht="78.75">
      <c r="A101" s="162"/>
      <c r="B101" s="118"/>
      <c r="C101" s="118"/>
      <c r="D101" s="80" t="s">
        <v>29</v>
      </c>
      <c r="E101" s="188">
        <f t="shared" si="118"/>
        <v>0</v>
      </c>
      <c r="F101" s="165">
        <f t="shared" si="119"/>
        <v>0</v>
      </c>
      <c r="G101" s="165">
        <f t="shared" si="120"/>
        <v>0</v>
      </c>
      <c r="H101" s="165"/>
      <c r="I101" s="154"/>
      <c r="J101" s="154"/>
      <c r="K101" s="154"/>
      <c r="L101" s="154"/>
      <c r="M101" s="154"/>
      <c r="N101" s="154"/>
      <c r="O101" s="199">
        <f t="shared" si="121"/>
        <v>0</v>
      </c>
      <c r="P101" s="199">
        <f t="shared" si="122"/>
        <v>0</v>
      </c>
      <c r="Q101" s="154"/>
      <c r="R101" s="154"/>
      <c r="S101" s="154"/>
      <c r="T101" s="154"/>
      <c r="U101" s="154"/>
      <c r="V101" s="154"/>
      <c r="W101" s="199">
        <f t="shared" si="123"/>
        <v>0</v>
      </c>
      <c r="X101" s="199">
        <f t="shared" si="124"/>
        <v>0</v>
      </c>
      <c r="Y101" s="154"/>
      <c r="Z101" s="154"/>
      <c r="AA101" s="154"/>
      <c r="AB101" s="154"/>
      <c r="AC101" s="154"/>
      <c r="AD101" s="154"/>
      <c r="AE101" s="199">
        <f t="shared" si="125"/>
        <v>0</v>
      </c>
      <c r="AF101" s="199">
        <f t="shared" si="126"/>
        <v>0</v>
      </c>
      <c r="AG101" s="145"/>
      <c r="AH101" s="145"/>
      <c r="AI101" s="145"/>
      <c r="AJ101" s="145"/>
      <c r="AK101" s="145"/>
      <c r="AL101" s="156"/>
      <c r="AM101" s="138"/>
      <c r="AN101" s="138"/>
      <c r="AO101" s="138"/>
    </row>
    <row r="102" spans="1:41" ht="33" customHeight="1">
      <c r="A102" s="197" t="s">
        <v>211</v>
      </c>
      <c r="B102" s="114" t="s">
        <v>71</v>
      </c>
      <c r="C102" s="114" t="s">
        <v>182</v>
      </c>
      <c r="D102" s="39" t="s">
        <v>17</v>
      </c>
      <c r="E102" s="41">
        <f>SUM(E104)</f>
        <v>0</v>
      </c>
      <c r="F102" s="41">
        <f t="shared" ref="F102" si="127">SUM(F104)</f>
        <v>0</v>
      </c>
      <c r="G102" s="52">
        <f t="shared" si="112"/>
        <v>0</v>
      </c>
      <c r="H102" s="40">
        <f>E102-F102</f>
        <v>0</v>
      </c>
      <c r="I102" s="42">
        <f>SUM(I104)</f>
        <v>0</v>
      </c>
      <c r="J102" s="43"/>
      <c r="K102" s="42">
        <f>SUM(K104)</f>
        <v>0</v>
      </c>
      <c r="L102" s="43"/>
      <c r="M102" s="42">
        <f>SUM(M104)</f>
        <v>0</v>
      </c>
      <c r="N102" s="43"/>
      <c r="O102" s="42">
        <f>SUM(O104)</f>
        <v>0</v>
      </c>
      <c r="P102" s="42"/>
      <c r="Q102" s="42">
        <f>SUM(Q104)</f>
        <v>0</v>
      </c>
      <c r="R102" s="43"/>
      <c r="S102" s="42">
        <f>SUM(S104)</f>
        <v>0</v>
      </c>
      <c r="T102" s="43"/>
      <c r="U102" s="42">
        <f>SUM(U104)</f>
        <v>0</v>
      </c>
      <c r="V102" s="43"/>
      <c r="W102" s="42">
        <f>SUM(W104)</f>
        <v>0</v>
      </c>
      <c r="X102" s="42"/>
      <c r="Y102" s="42"/>
      <c r="Z102" s="43"/>
      <c r="AA102" s="42">
        <f>SUM(AA104)</f>
        <v>0</v>
      </c>
      <c r="AB102" s="43"/>
      <c r="AC102" s="42">
        <f>SUM(AC104)</f>
        <v>0</v>
      </c>
      <c r="AD102" s="43"/>
      <c r="AE102" s="42">
        <f>SUM(AE104)</f>
        <v>0</v>
      </c>
      <c r="AF102" s="43"/>
      <c r="AG102" s="42">
        <f>SUM(AG104)</f>
        <v>0</v>
      </c>
      <c r="AH102" s="43"/>
      <c r="AI102" s="42">
        <f>SUM(AI104)</f>
        <v>0</v>
      </c>
      <c r="AJ102" s="43"/>
      <c r="AK102" s="42">
        <f>SUM(AK104)</f>
        <v>0</v>
      </c>
      <c r="AL102" s="45">
        <v>0</v>
      </c>
      <c r="AM102" s="163"/>
      <c r="AN102" s="163"/>
      <c r="AO102" s="163"/>
    </row>
    <row r="103" spans="1:41" ht="131.25">
      <c r="A103" s="162"/>
      <c r="B103" s="118"/>
      <c r="C103" s="118"/>
      <c r="D103" s="80" t="s">
        <v>19</v>
      </c>
      <c r="E103" s="188">
        <f t="shared" ref="E103:E104" si="128">AE103+AG103+AI103+AK103</f>
        <v>0</v>
      </c>
      <c r="F103" s="165">
        <f t="shared" ref="F103:F104" si="129">AF103+AH103+AJ103</f>
        <v>0</v>
      </c>
      <c r="G103" s="165">
        <f t="shared" ref="G103:G104" si="130">IF(E103=0,0,F103*100/E103)</f>
        <v>0</v>
      </c>
      <c r="H103" s="165"/>
      <c r="I103" s="154"/>
      <c r="J103" s="154"/>
      <c r="K103" s="154"/>
      <c r="L103" s="154"/>
      <c r="M103" s="154"/>
      <c r="N103" s="154"/>
      <c r="O103" s="199">
        <f t="shared" ref="O103:O104" si="131">I103+K103+M103</f>
        <v>0</v>
      </c>
      <c r="P103" s="199">
        <f t="shared" ref="P103:P104" si="132">J103+L103+N103</f>
        <v>0</v>
      </c>
      <c r="Q103" s="154"/>
      <c r="R103" s="154"/>
      <c r="S103" s="154"/>
      <c r="T103" s="154"/>
      <c r="U103" s="154"/>
      <c r="V103" s="154"/>
      <c r="W103" s="199">
        <f t="shared" ref="W103:W104" si="133">O103+Q103+S103+U103</f>
        <v>0</v>
      </c>
      <c r="X103" s="199">
        <f t="shared" ref="X103:X104" si="134">P103+R103+T103+V103</f>
        <v>0</v>
      </c>
      <c r="Y103" s="154"/>
      <c r="Z103" s="154"/>
      <c r="AA103" s="154"/>
      <c r="AB103" s="154"/>
      <c r="AC103" s="154"/>
      <c r="AD103" s="154"/>
      <c r="AE103" s="199">
        <f t="shared" ref="AE103:AE104" si="135">W103+Y103+AA103+AC103</f>
        <v>0</v>
      </c>
      <c r="AF103" s="199">
        <f t="shared" ref="AF103:AF104" si="136">X103+Z103+AB103+AD103</f>
        <v>0</v>
      </c>
      <c r="AG103" s="145"/>
      <c r="AH103" s="145"/>
      <c r="AI103" s="145"/>
      <c r="AJ103" s="145"/>
      <c r="AK103" s="145"/>
      <c r="AL103" s="156"/>
      <c r="AM103" s="138"/>
      <c r="AN103" s="138"/>
      <c r="AO103" s="138"/>
    </row>
    <row r="104" spans="1:41" ht="50.25" customHeight="1">
      <c r="A104" s="162"/>
      <c r="B104" s="118"/>
      <c r="C104" s="118"/>
      <c r="D104" s="80" t="s">
        <v>29</v>
      </c>
      <c r="E104" s="188">
        <f t="shared" si="128"/>
        <v>0</v>
      </c>
      <c r="F104" s="165">
        <f t="shared" si="129"/>
        <v>0</v>
      </c>
      <c r="G104" s="165">
        <f t="shared" si="130"/>
        <v>0</v>
      </c>
      <c r="H104" s="165"/>
      <c r="I104" s="154"/>
      <c r="J104" s="154"/>
      <c r="K104" s="154"/>
      <c r="L104" s="154"/>
      <c r="M104" s="154"/>
      <c r="N104" s="154"/>
      <c r="O104" s="199">
        <f t="shared" si="131"/>
        <v>0</v>
      </c>
      <c r="P104" s="199">
        <f t="shared" si="132"/>
        <v>0</v>
      </c>
      <c r="Q104" s="154"/>
      <c r="R104" s="154"/>
      <c r="S104" s="154"/>
      <c r="T104" s="154"/>
      <c r="U104" s="154"/>
      <c r="V104" s="154"/>
      <c r="W104" s="199">
        <f t="shared" si="133"/>
        <v>0</v>
      </c>
      <c r="X104" s="199">
        <f t="shared" si="134"/>
        <v>0</v>
      </c>
      <c r="Y104" s="154"/>
      <c r="Z104" s="154"/>
      <c r="AA104" s="154"/>
      <c r="AB104" s="154"/>
      <c r="AC104" s="154"/>
      <c r="AD104" s="154"/>
      <c r="AE104" s="199">
        <f t="shared" si="135"/>
        <v>0</v>
      </c>
      <c r="AF104" s="199">
        <f t="shared" si="136"/>
        <v>0</v>
      </c>
      <c r="AG104" s="145"/>
      <c r="AH104" s="145"/>
      <c r="AI104" s="145"/>
      <c r="AJ104" s="145"/>
      <c r="AK104" s="145"/>
      <c r="AL104" s="156"/>
      <c r="AM104" s="138"/>
      <c r="AN104" s="138"/>
      <c r="AO104" s="138"/>
    </row>
    <row r="105" spans="1:41" ht="38.25" customHeight="1">
      <c r="A105" s="197" t="s">
        <v>212</v>
      </c>
      <c r="B105" s="114" t="s">
        <v>72</v>
      </c>
      <c r="C105" s="114" t="s">
        <v>182</v>
      </c>
      <c r="D105" s="39" t="s">
        <v>17</v>
      </c>
      <c r="E105" s="42">
        <f>SUM(E107)</f>
        <v>0</v>
      </c>
      <c r="F105" s="41">
        <f>SUM(F107)</f>
        <v>0</v>
      </c>
      <c r="G105" s="52">
        <f t="shared" si="112"/>
        <v>0</v>
      </c>
      <c r="H105" s="40">
        <f>E105-F105</f>
        <v>0</v>
      </c>
      <c r="I105" s="42">
        <f>SUM(I107)</f>
        <v>0</v>
      </c>
      <c r="J105" s="43"/>
      <c r="K105" s="42">
        <f>SUM(K107)</f>
        <v>0</v>
      </c>
      <c r="L105" s="43"/>
      <c r="M105" s="42">
        <f>SUM(M107)</f>
        <v>0</v>
      </c>
      <c r="N105" s="43"/>
      <c r="O105" s="42">
        <f>SUM(O107)</f>
        <v>0</v>
      </c>
      <c r="P105" s="42"/>
      <c r="Q105" s="42">
        <f>SUM(Q107)</f>
        <v>0</v>
      </c>
      <c r="R105" s="43"/>
      <c r="S105" s="42">
        <f>SUM(S107)</f>
        <v>0</v>
      </c>
      <c r="T105" s="43"/>
      <c r="U105" s="42">
        <f>SUM(U107)</f>
        <v>0</v>
      </c>
      <c r="V105" s="43"/>
      <c r="W105" s="42">
        <f>SUM(W107)</f>
        <v>0</v>
      </c>
      <c r="X105" s="42"/>
      <c r="Y105" s="42">
        <f>SUM(Y107)</f>
        <v>0</v>
      </c>
      <c r="Z105" s="43"/>
      <c r="AA105" s="42">
        <f>SUM(AA107)</f>
        <v>0</v>
      </c>
      <c r="AB105" s="43"/>
      <c r="AC105" s="42">
        <f>SUM(AC107)</f>
        <v>0</v>
      </c>
      <c r="AD105" s="43"/>
      <c r="AE105" s="42">
        <f>SUM(AE107)</f>
        <v>0</v>
      </c>
      <c r="AF105" s="43"/>
      <c r="AG105" s="42">
        <f>SUM(AG107)</f>
        <v>0</v>
      </c>
      <c r="AH105" s="43"/>
      <c r="AI105" s="42">
        <f>SUM(AI107)</f>
        <v>0</v>
      </c>
      <c r="AJ105" s="43"/>
      <c r="AK105" s="42">
        <f>SUM(AK107)</f>
        <v>0</v>
      </c>
      <c r="AL105" s="45">
        <v>0</v>
      </c>
      <c r="AM105" s="163"/>
      <c r="AN105" s="163"/>
      <c r="AO105" s="163"/>
    </row>
    <row r="106" spans="1:41" ht="131.25">
      <c r="A106" s="162"/>
      <c r="B106" s="118"/>
      <c r="C106" s="118"/>
      <c r="D106" s="80" t="s">
        <v>19</v>
      </c>
      <c r="E106" s="188">
        <f t="shared" ref="E106:E107" si="137">AE106+AG106+AI106+AK106</f>
        <v>0</v>
      </c>
      <c r="F106" s="165">
        <f t="shared" ref="F106:F107" si="138">AF106+AH106+AJ106</f>
        <v>0</v>
      </c>
      <c r="G106" s="165">
        <f t="shared" ref="G106:G107" si="139">IF(E106=0,0,F106*100/E106)</f>
        <v>0</v>
      </c>
      <c r="H106" s="165"/>
      <c r="I106" s="154"/>
      <c r="J106" s="154"/>
      <c r="K106" s="154"/>
      <c r="L106" s="154"/>
      <c r="M106" s="154"/>
      <c r="N106" s="154"/>
      <c r="O106" s="199">
        <f t="shared" ref="O106:O107" si="140">I106+K106+M106</f>
        <v>0</v>
      </c>
      <c r="P106" s="199">
        <f t="shared" ref="P106:P107" si="141">J106+L106+N106</f>
        <v>0</v>
      </c>
      <c r="Q106" s="154"/>
      <c r="R106" s="154"/>
      <c r="S106" s="154"/>
      <c r="T106" s="154"/>
      <c r="U106" s="154"/>
      <c r="V106" s="154"/>
      <c r="W106" s="199">
        <f t="shared" ref="W106:W107" si="142">O106+Q106+S106+U106</f>
        <v>0</v>
      </c>
      <c r="X106" s="199">
        <f t="shared" ref="X106:X107" si="143">P106+R106+T106+V106</f>
        <v>0</v>
      </c>
      <c r="Y106" s="154"/>
      <c r="Z106" s="154"/>
      <c r="AA106" s="154"/>
      <c r="AB106" s="154"/>
      <c r="AC106" s="154"/>
      <c r="AD106" s="154"/>
      <c r="AE106" s="199">
        <f t="shared" ref="AE106:AE107" si="144">W106+Y106+AA106+AC106</f>
        <v>0</v>
      </c>
      <c r="AF106" s="199">
        <f t="shared" ref="AF106:AF107" si="145">X106+Z106+AB106+AD106</f>
        <v>0</v>
      </c>
      <c r="AG106" s="145"/>
      <c r="AH106" s="145"/>
      <c r="AI106" s="145"/>
      <c r="AJ106" s="145"/>
      <c r="AK106" s="145"/>
      <c r="AL106" s="156"/>
      <c r="AM106" s="138"/>
      <c r="AN106" s="138"/>
      <c r="AO106" s="138"/>
    </row>
    <row r="107" spans="1:41" ht="78.75">
      <c r="A107" s="162"/>
      <c r="B107" s="118"/>
      <c r="C107" s="118"/>
      <c r="D107" s="80" t="s">
        <v>29</v>
      </c>
      <c r="E107" s="188">
        <f t="shared" si="137"/>
        <v>0</v>
      </c>
      <c r="F107" s="165">
        <f t="shared" si="138"/>
        <v>0</v>
      </c>
      <c r="G107" s="165">
        <f t="shared" si="139"/>
        <v>0</v>
      </c>
      <c r="H107" s="165"/>
      <c r="I107" s="154"/>
      <c r="J107" s="154"/>
      <c r="K107" s="154"/>
      <c r="L107" s="154"/>
      <c r="M107" s="154"/>
      <c r="N107" s="154"/>
      <c r="O107" s="199">
        <f t="shared" si="140"/>
        <v>0</v>
      </c>
      <c r="P107" s="199">
        <f t="shared" si="141"/>
        <v>0</v>
      </c>
      <c r="Q107" s="154"/>
      <c r="R107" s="154"/>
      <c r="S107" s="154"/>
      <c r="T107" s="154"/>
      <c r="U107" s="154"/>
      <c r="V107" s="154"/>
      <c r="W107" s="199">
        <f t="shared" si="142"/>
        <v>0</v>
      </c>
      <c r="X107" s="199">
        <f t="shared" si="143"/>
        <v>0</v>
      </c>
      <c r="Y107" s="154"/>
      <c r="Z107" s="154"/>
      <c r="AA107" s="154"/>
      <c r="AB107" s="154"/>
      <c r="AC107" s="154"/>
      <c r="AD107" s="154"/>
      <c r="AE107" s="199">
        <f t="shared" si="144"/>
        <v>0</v>
      </c>
      <c r="AF107" s="199">
        <f t="shared" si="145"/>
        <v>0</v>
      </c>
      <c r="AG107" s="145"/>
      <c r="AH107" s="145"/>
      <c r="AI107" s="145"/>
      <c r="AJ107" s="145"/>
      <c r="AK107" s="145"/>
      <c r="AL107" s="156"/>
      <c r="AM107" s="138"/>
      <c r="AN107" s="138"/>
      <c r="AO107" s="138"/>
    </row>
    <row r="108" spans="1:41" ht="34.5" customHeight="1">
      <c r="A108" s="197" t="s">
        <v>213</v>
      </c>
      <c r="B108" s="114" t="s">
        <v>122</v>
      </c>
      <c r="C108" s="114" t="s">
        <v>182</v>
      </c>
      <c r="D108" s="39" t="s">
        <v>17</v>
      </c>
      <c r="E108" s="42">
        <f>SUM(E110)</f>
        <v>0</v>
      </c>
      <c r="F108" s="41">
        <f t="shared" ref="F108" si="146">SUM(F110)</f>
        <v>0</v>
      </c>
      <c r="G108" s="52">
        <f t="shared" si="112"/>
        <v>0</v>
      </c>
      <c r="H108" s="40">
        <f>E108-F108</f>
        <v>0</v>
      </c>
      <c r="I108" s="42">
        <f>SUM(I110)</f>
        <v>0</v>
      </c>
      <c r="J108" s="43"/>
      <c r="K108" s="42">
        <f>SUM(K110)</f>
        <v>0</v>
      </c>
      <c r="L108" s="43"/>
      <c r="M108" s="42">
        <f>SUM(M110)</f>
        <v>0</v>
      </c>
      <c r="N108" s="43"/>
      <c r="O108" s="42">
        <f>SUM(O110)</f>
        <v>0</v>
      </c>
      <c r="P108" s="42"/>
      <c r="Q108" s="42">
        <f>SUM(Q110)</f>
        <v>0</v>
      </c>
      <c r="R108" s="43"/>
      <c r="S108" s="42">
        <f>SUM(S110)</f>
        <v>0</v>
      </c>
      <c r="T108" s="43"/>
      <c r="U108" s="42">
        <f>SUM(U110)</f>
        <v>0</v>
      </c>
      <c r="V108" s="43"/>
      <c r="W108" s="42">
        <f>SUM(W110)</f>
        <v>0</v>
      </c>
      <c r="X108" s="42"/>
      <c r="Y108" s="42">
        <f>SUM(Y110)</f>
        <v>0</v>
      </c>
      <c r="Z108" s="43"/>
      <c r="AA108" s="42">
        <f>SUM(AA110)</f>
        <v>0</v>
      </c>
      <c r="AB108" s="43"/>
      <c r="AC108" s="42">
        <f>SUM(AC110)</f>
        <v>0</v>
      </c>
      <c r="AD108" s="43"/>
      <c r="AE108" s="42">
        <f>SUM(AE110)</f>
        <v>0</v>
      </c>
      <c r="AF108" s="43"/>
      <c r="AG108" s="42">
        <f>SUM(AG110)</f>
        <v>0</v>
      </c>
      <c r="AH108" s="43"/>
      <c r="AI108" s="42">
        <f>SUM(AI110)</f>
        <v>0</v>
      </c>
      <c r="AJ108" s="43"/>
      <c r="AK108" s="42">
        <f>SUM(AK110)</f>
        <v>0</v>
      </c>
      <c r="AL108" s="45">
        <v>0</v>
      </c>
      <c r="AM108" s="163"/>
      <c r="AN108" s="163"/>
      <c r="AO108" s="163"/>
    </row>
    <row r="109" spans="1:41" ht="131.25">
      <c r="A109" s="162"/>
      <c r="B109" s="118"/>
      <c r="C109" s="118"/>
      <c r="D109" s="80" t="s">
        <v>19</v>
      </c>
      <c r="E109" s="188">
        <f>AE109+AG109+AI109+AK109</f>
        <v>0</v>
      </c>
      <c r="F109" s="165">
        <f>AF109+AH109+AJ109</f>
        <v>0</v>
      </c>
      <c r="G109" s="165">
        <f t="shared" ref="G109" si="147">IF(E109=0,0,F109*100/E109)</f>
        <v>0</v>
      </c>
      <c r="H109" s="165"/>
      <c r="I109" s="154"/>
      <c r="J109" s="154"/>
      <c r="K109" s="154"/>
      <c r="L109" s="154"/>
      <c r="M109" s="154"/>
      <c r="N109" s="154"/>
      <c r="O109" s="199">
        <f>I109+K109+M109</f>
        <v>0</v>
      </c>
      <c r="P109" s="199">
        <f>J109+L109+N109</f>
        <v>0</v>
      </c>
      <c r="Q109" s="154"/>
      <c r="R109" s="154"/>
      <c r="S109" s="154"/>
      <c r="T109" s="154"/>
      <c r="U109" s="154"/>
      <c r="V109" s="154"/>
      <c r="W109" s="199">
        <f>O109+Q109+S109+U109</f>
        <v>0</v>
      </c>
      <c r="X109" s="199">
        <f>P109+R109+T109+V109</f>
        <v>0</v>
      </c>
      <c r="Y109" s="154"/>
      <c r="Z109" s="154"/>
      <c r="AA109" s="154"/>
      <c r="AB109" s="154"/>
      <c r="AC109" s="154"/>
      <c r="AD109" s="154"/>
      <c r="AE109" s="199">
        <f>W109+Y109+AA109+AC109</f>
        <v>0</v>
      </c>
      <c r="AF109" s="199">
        <f>X109+Z109+AB109+AD109</f>
        <v>0</v>
      </c>
      <c r="AG109" s="145"/>
      <c r="AH109" s="145"/>
      <c r="AI109" s="145"/>
      <c r="AJ109" s="145"/>
      <c r="AK109" s="145"/>
      <c r="AL109" s="156"/>
      <c r="AM109" s="138"/>
      <c r="AN109" s="138"/>
      <c r="AO109" s="138"/>
    </row>
    <row r="110" spans="1:41" ht="78.75">
      <c r="A110" s="162"/>
      <c r="B110" s="118"/>
      <c r="C110" s="118"/>
      <c r="D110" s="80" t="s">
        <v>29</v>
      </c>
      <c r="E110" s="165">
        <f>SUM(AE110,AG110,AI110,AK110)</f>
        <v>0</v>
      </c>
      <c r="F110" s="165">
        <f>SUM(AF110,AH110,AJ110,AL110)</f>
        <v>0</v>
      </c>
      <c r="G110" s="165">
        <f t="shared" si="112"/>
        <v>0</v>
      </c>
      <c r="H110" s="165">
        <f>E110-F110</f>
        <v>0</v>
      </c>
      <c r="I110" s="154"/>
      <c r="J110" s="154"/>
      <c r="K110" s="154"/>
      <c r="L110" s="154"/>
      <c r="M110" s="154"/>
      <c r="N110" s="154"/>
      <c r="O110" s="199">
        <f>SUM(I110,K110,M110)</f>
        <v>0</v>
      </c>
      <c r="P110" s="199">
        <f>J110+L110+N110</f>
        <v>0</v>
      </c>
      <c r="Q110" s="154"/>
      <c r="R110" s="154"/>
      <c r="S110" s="154"/>
      <c r="T110" s="154"/>
      <c r="U110" s="154"/>
      <c r="V110" s="154"/>
      <c r="W110" s="199">
        <f>SUM(O110,Q110,S110,U110)</f>
        <v>0</v>
      </c>
      <c r="X110" s="199">
        <f>R110+T110+V110</f>
        <v>0</v>
      </c>
      <c r="Y110" s="154"/>
      <c r="Z110" s="154"/>
      <c r="AA110" s="154"/>
      <c r="AB110" s="154"/>
      <c r="AC110" s="154"/>
      <c r="AD110" s="154"/>
      <c r="AE110" s="199">
        <f>SUM(W110,Y110,AA110,AC110)</f>
        <v>0</v>
      </c>
      <c r="AF110" s="199">
        <f>Z110+AB110+AD110</f>
        <v>0</v>
      </c>
      <c r="AG110" s="154"/>
      <c r="AH110" s="154"/>
      <c r="AI110" s="154"/>
      <c r="AJ110" s="154"/>
      <c r="AK110" s="154"/>
      <c r="AL110" s="156"/>
      <c r="AM110" s="138"/>
      <c r="AN110" s="138"/>
      <c r="AO110" s="138"/>
    </row>
    <row r="111" spans="1:41" ht="23.25" customHeight="1">
      <c r="A111" s="167" t="s">
        <v>214</v>
      </c>
      <c r="B111" s="168"/>
      <c r="C111" s="169"/>
      <c r="D111" s="142" t="s">
        <v>17</v>
      </c>
      <c r="E111" s="200">
        <f>SUM(E112,E113)</f>
        <v>16197.999999999998</v>
      </c>
      <c r="F111" s="200">
        <f>SUM(F112,F113)</f>
        <v>16198</v>
      </c>
      <c r="G111" s="52">
        <f t="shared" si="112"/>
        <v>100.00000000000001</v>
      </c>
      <c r="H111" s="200">
        <f>E111-F111</f>
        <v>0</v>
      </c>
      <c r="I111" s="52">
        <f t="shared" ref="I111:Q111" si="148">SUM(I112,I113)</f>
        <v>9062.4689999999991</v>
      </c>
      <c r="J111" s="52">
        <f t="shared" si="148"/>
        <v>0</v>
      </c>
      <c r="K111" s="52">
        <f t="shared" si="148"/>
        <v>5322.1670000000004</v>
      </c>
      <c r="L111" s="52">
        <f t="shared" si="148"/>
        <v>14384.636</v>
      </c>
      <c r="M111" s="52">
        <f t="shared" si="148"/>
        <v>1813.364</v>
      </c>
      <c r="N111" s="200">
        <f t="shared" si="148"/>
        <v>0</v>
      </c>
      <c r="O111" s="52">
        <f t="shared" si="148"/>
        <v>16197.999999999998</v>
      </c>
      <c r="P111" s="200">
        <f t="shared" si="148"/>
        <v>14384.636</v>
      </c>
      <c r="Q111" s="52">
        <f t="shared" si="148"/>
        <v>0</v>
      </c>
      <c r="R111" s="52">
        <f t="shared" ref="R111" si="149">SUM(R112,R113)</f>
        <v>1813.364</v>
      </c>
      <c r="S111" s="52">
        <f t="shared" ref="S111:Y111" si="150">SUM(S112,S113)</f>
        <v>0</v>
      </c>
      <c r="T111" s="200">
        <f t="shared" si="150"/>
        <v>0</v>
      </c>
      <c r="U111" s="52">
        <f t="shared" si="150"/>
        <v>0</v>
      </c>
      <c r="V111" s="200">
        <f t="shared" si="150"/>
        <v>0</v>
      </c>
      <c r="W111" s="52">
        <f t="shared" si="150"/>
        <v>16197.999999999998</v>
      </c>
      <c r="X111" s="200">
        <f t="shared" si="150"/>
        <v>16198</v>
      </c>
      <c r="Y111" s="200">
        <f t="shared" si="150"/>
        <v>0</v>
      </c>
      <c r="Z111" s="200">
        <f t="shared" ref="Z111" si="151">SUM(Z112,Z113)</f>
        <v>0</v>
      </c>
      <c r="AA111" s="52">
        <f t="shared" ref="AA111:AG111" si="152">SUM(AA112,AA113)</f>
        <v>0</v>
      </c>
      <c r="AB111" s="52">
        <f t="shared" si="152"/>
        <v>0</v>
      </c>
      <c r="AC111" s="52">
        <f t="shared" si="152"/>
        <v>0</v>
      </c>
      <c r="AD111" s="52">
        <f t="shared" si="152"/>
        <v>0</v>
      </c>
      <c r="AE111" s="52">
        <f t="shared" si="152"/>
        <v>16197.999999999998</v>
      </c>
      <c r="AF111" s="200">
        <f t="shared" si="152"/>
        <v>16198</v>
      </c>
      <c r="AG111" s="200">
        <f t="shared" si="152"/>
        <v>0</v>
      </c>
      <c r="AH111" s="200">
        <f t="shared" ref="AH111" si="153">SUM(AH112,AH113)</f>
        <v>0</v>
      </c>
      <c r="AI111" s="52">
        <f>SUM(AI112,AI113)</f>
        <v>0</v>
      </c>
      <c r="AJ111" s="52">
        <f>SUM(AJ112,AJ113)</f>
        <v>0</v>
      </c>
      <c r="AK111" s="52">
        <f>SUM(AK112,AK113)</f>
        <v>0</v>
      </c>
      <c r="AL111" s="201">
        <v>0</v>
      </c>
      <c r="AM111" s="138"/>
      <c r="AN111" s="138"/>
      <c r="AO111" s="138"/>
    </row>
    <row r="112" spans="1:41" ht="131.25">
      <c r="A112" s="170"/>
      <c r="B112" s="171"/>
      <c r="C112" s="172"/>
      <c r="D112" s="80" t="s">
        <v>19</v>
      </c>
      <c r="E112" s="143">
        <f>SUM(E97,E100)</f>
        <v>16197.999999999998</v>
      </c>
      <c r="F112" s="143">
        <f>SUM(F97,F100)</f>
        <v>16198</v>
      </c>
      <c r="G112" s="144">
        <f t="shared" si="112"/>
        <v>100.00000000000001</v>
      </c>
      <c r="H112" s="143">
        <f>E112-F112</f>
        <v>0</v>
      </c>
      <c r="I112" s="193">
        <f t="shared" ref="I112:AF112" si="154">SUM(I97,I100)</f>
        <v>9062.4689999999991</v>
      </c>
      <c r="J112" s="193"/>
      <c r="K112" s="193">
        <f t="shared" si="154"/>
        <v>5322.1670000000004</v>
      </c>
      <c r="L112" s="193">
        <f t="shared" si="154"/>
        <v>14384.636</v>
      </c>
      <c r="M112" s="193">
        <f t="shared" si="154"/>
        <v>1813.364</v>
      </c>
      <c r="N112" s="145"/>
      <c r="O112" s="144">
        <f t="shared" si="154"/>
        <v>16197.999999999998</v>
      </c>
      <c r="P112" s="143">
        <f t="shared" si="154"/>
        <v>14384.636</v>
      </c>
      <c r="Q112" s="193"/>
      <c r="R112" s="193">
        <f t="shared" si="154"/>
        <v>1813.364</v>
      </c>
      <c r="S112" s="193"/>
      <c r="T112" s="145"/>
      <c r="U112" s="193"/>
      <c r="V112" s="145"/>
      <c r="W112" s="144">
        <f t="shared" si="154"/>
        <v>16197.999999999998</v>
      </c>
      <c r="X112" s="143">
        <f t="shared" si="154"/>
        <v>16198</v>
      </c>
      <c r="Y112" s="145"/>
      <c r="Z112" s="145"/>
      <c r="AA112" s="193"/>
      <c r="AB112" s="193"/>
      <c r="AC112" s="193"/>
      <c r="AD112" s="193"/>
      <c r="AE112" s="144">
        <f t="shared" si="154"/>
        <v>16197.999999999998</v>
      </c>
      <c r="AF112" s="143">
        <f t="shared" si="154"/>
        <v>16198</v>
      </c>
      <c r="AG112" s="145"/>
      <c r="AH112" s="145"/>
      <c r="AI112" s="193"/>
      <c r="AJ112" s="193"/>
      <c r="AK112" s="193"/>
      <c r="AL112" s="154"/>
      <c r="AM112" s="138"/>
      <c r="AN112" s="138"/>
      <c r="AO112" s="138"/>
    </row>
    <row r="113" spans="1:243" ht="78.75">
      <c r="A113" s="174"/>
      <c r="B113" s="175"/>
      <c r="C113" s="176"/>
      <c r="D113" s="80" t="s">
        <v>29</v>
      </c>
      <c r="E113" s="143">
        <f>SUM(E104,E107,E110)</f>
        <v>0</v>
      </c>
      <c r="F113" s="155">
        <f>SUM(F104,F110)</f>
        <v>0</v>
      </c>
      <c r="G113" s="144">
        <f t="shared" si="112"/>
        <v>0</v>
      </c>
      <c r="H113" s="144">
        <f>E113-F113</f>
        <v>0</v>
      </c>
      <c r="I113" s="145"/>
      <c r="J113" s="145"/>
      <c r="K113" s="145"/>
      <c r="L113" s="145"/>
      <c r="M113" s="145"/>
      <c r="N113" s="145"/>
      <c r="O113" s="155">
        <f>SUM(O104,O110)</f>
        <v>0</v>
      </c>
      <c r="P113" s="155">
        <f>SUM(P104,P110)</f>
        <v>0</v>
      </c>
      <c r="Q113" s="145"/>
      <c r="R113" s="145"/>
      <c r="S113" s="145"/>
      <c r="T113" s="145"/>
      <c r="U113" s="145"/>
      <c r="V113" s="145"/>
      <c r="W113" s="155">
        <f>SUM(W104,W110)</f>
        <v>0</v>
      </c>
      <c r="X113" s="155">
        <f>SUM(X104,X110)</f>
        <v>0</v>
      </c>
      <c r="Y113" s="145"/>
      <c r="Z113" s="145"/>
      <c r="AA113" s="145"/>
      <c r="AB113" s="145"/>
      <c r="AC113" s="145"/>
      <c r="AD113" s="145"/>
      <c r="AE113" s="155">
        <f>SUM(AE104,AE110)</f>
        <v>0</v>
      </c>
      <c r="AF113" s="155">
        <f>SUM(AF104,AF110)</f>
        <v>0</v>
      </c>
      <c r="AG113" s="145"/>
      <c r="AH113" s="145"/>
      <c r="AI113" s="145"/>
      <c r="AJ113" s="145"/>
      <c r="AK113" s="145"/>
      <c r="AL113" s="154"/>
      <c r="AM113" s="138"/>
      <c r="AN113" s="138"/>
      <c r="AO113" s="138"/>
    </row>
    <row r="114" spans="1:243" s="29" customFormat="1" ht="26.25">
      <c r="A114" s="68" t="s">
        <v>240</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53"/>
      <c r="AM114" s="159"/>
      <c r="AN114" s="159"/>
      <c r="AO114" s="160"/>
      <c r="AP114" s="18"/>
      <c r="AQ114" s="18"/>
      <c r="AR114" s="18"/>
      <c r="AS114" s="17"/>
      <c r="AT114" s="17"/>
      <c r="AU114" s="18"/>
      <c r="AV114" s="17"/>
      <c r="AW114" s="17"/>
      <c r="AX114" s="18"/>
      <c r="AY114" s="17"/>
      <c r="AZ114" s="17"/>
      <c r="BA114" s="18"/>
      <c r="BB114" s="18"/>
      <c r="BC114" s="18"/>
      <c r="BD114" s="17"/>
      <c r="BE114" s="17"/>
      <c r="BF114" s="18"/>
      <c r="BG114" s="17"/>
      <c r="BH114" s="17"/>
      <c r="BI114" s="18"/>
      <c r="BJ114" s="17"/>
      <c r="BK114" s="17"/>
      <c r="BL114" s="18"/>
      <c r="BM114" s="18"/>
      <c r="BN114" s="18"/>
      <c r="BO114" s="17"/>
      <c r="BP114" s="17"/>
      <c r="BQ114" s="18"/>
      <c r="BR114" s="17"/>
      <c r="BS114" s="17"/>
      <c r="BT114" s="18"/>
      <c r="BU114" s="17"/>
      <c r="BV114" s="17"/>
      <c r="BW114" s="18"/>
      <c r="BX114" s="18"/>
      <c r="BY114" s="18"/>
      <c r="BZ114" s="17"/>
      <c r="CA114" s="17"/>
      <c r="CB114" s="18"/>
      <c r="CC114" s="17"/>
      <c r="CD114" s="17"/>
      <c r="CE114" s="18"/>
      <c r="CF114" s="17"/>
      <c r="CG114" s="17"/>
      <c r="CH114" s="18"/>
      <c r="CI114" s="19"/>
      <c r="CJ114" s="19"/>
      <c r="CK114" s="19"/>
      <c r="CL114" s="19"/>
      <c r="CM114" s="19"/>
      <c r="CN114" s="20"/>
      <c r="CO114" s="18"/>
      <c r="CP114" s="18"/>
      <c r="CQ114" s="18"/>
      <c r="CR114" s="17"/>
      <c r="CS114" s="17"/>
      <c r="CT114" s="18"/>
      <c r="CU114" s="17"/>
      <c r="CV114" s="17"/>
      <c r="CW114" s="18"/>
      <c r="CX114" s="17"/>
      <c r="CY114" s="17"/>
      <c r="CZ114" s="18"/>
      <c r="DA114" s="21"/>
      <c r="DB114" s="21"/>
      <c r="DC114" s="22"/>
      <c r="DD114" s="22"/>
      <c r="DE114" s="21"/>
      <c r="DF114" s="22"/>
      <c r="DG114" s="22"/>
      <c r="DH114" s="21"/>
      <c r="DI114" s="22"/>
      <c r="DJ114" s="22"/>
      <c r="DK114" s="21"/>
      <c r="DL114" s="21"/>
      <c r="DM114" s="21"/>
      <c r="DN114" s="22"/>
      <c r="DO114" s="22"/>
      <c r="DP114" s="21"/>
      <c r="DQ114" s="22"/>
      <c r="DR114" s="22"/>
      <c r="DS114" s="21"/>
      <c r="DT114" s="22"/>
      <c r="DU114" s="22"/>
      <c r="DV114" s="21"/>
      <c r="DW114" s="21"/>
      <c r="DX114" s="21"/>
      <c r="DY114" s="22"/>
      <c r="DZ114" s="22"/>
      <c r="EA114" s="21"/>
      <c r="EB114" s="22"/>
      <c r="EC114" s="22"/>
      <c r="ED114" s="21"/>
      <c r="EE114" s="22"/>
      <c r="EF114" s="22"/>
      <c r="EG114" s="21"/>
      <c r="EH114" s="36"/>
      <c r="EI114" s="36"/>
      <c r="EJ114" s="36"/>
      <c r="EK114" s="36"/>
      <c r="EL114" s="36"/>
      <c r="EM114" s="24"/>
      <c r="EN114" s="21"/>
      <c r="EO114" s="21"/>
      <c r="EP114" s="21"/>
      <c r="EQ114" s="22"/>
      <c r="ER114" s="22"/>
      <c r="ES114" s="21"/>
      <c r="ET114" s="22"/>
      <c r="EU114" s="22"/>
      <c r="EV114" s="21"/>
      <c r="EW114" s="22"/>
      <c r="EX114" s="22"/>
      <c r="EY114" s="21"/>
      <c r="EZ114" s="21"/>
      <c r="FA114" s="21"/>
      <c r="FB114" s="22"/>
      <c r="FC114" s="22"/>
      <c r="FD114" s="21"/>
      <c r="FE114" s="22"/>
      <c r="FF114" s="22"/>
      <c r="FG114" s="21"/>
      <c r="FH114" s="22"/>
      <c r="FI114" s="22"/>
      <c r="FJ114" s="21"/>
      <c r="FK114" s="21"/>
      <c r="FL114" s="21"/>
      <c r="FM114" s="22"/>
      <c r="FN114" s="22"/>
      <c r="FO114" s="21"/>
      <c r="FP114" s="22"/>
      <c r="FQ114" s="22"/>
      <c r="FR114" s="21"/>
      <c r="FS114" s="22"/>
      <c r="FT114" s="22"/>
      <c r="FU114" s="21"/>
      <c r="FV114" s="21"/>
      <c r="FW114" s="21"/>
      <c r="FX114" s="22"/>
      <c r="FY114" s="22"/>
      <c r="FZ114" s="21"/>
      <c r="GA114" s="22"/>
      <c r="GB114" s="22"/>
      <c r="GC114" s="21"/>
      <c r="GD114" s="22"/>
      <c r="GE114" s="22"/>
      <c r="GF114" s="21"/>
      <c r="GG114" s="36"/>
      <c r="GH114" s="36"/>
      <c r="GI114" s="36"/>
      <c r="GJ114" s="36"/>
      <c r="GK114" s="36"/>
      <c r="GL114" s="24"/>
      <c r="GM114" s="21"/>
      <c r="GN114" s="21"/>
      <c r="GO114" s="21"/>
      <c r="GP114" s="22"/>
      <c r="GQ114" s="22"/>
      <c r="GR114" s="21"/>
      <c r="GS114" s="22"/>
      <c r="GT114" s="22"/>
      <c r="GU114" s="21"/>
      <c r="GV114" s="22"/>
      <c r="GW114" s="22"/>
      <c r="GX114" s="21"/>
      <c r="GY114" s="21"/>
      <c r="GZ114" s="21"/>
      <c r="HA114" s="22"/>
      <c r="HB114" s="22"/>
      <c r="HC114" s="21"/>
      <c r="HD114" s="22"/>
      <c r="HE114" s="22"/>
      <c r="HF114" s="21"/>
      <c r="HG114" s="22"/>
      <c r="HH114" s="22"/>
      <c r="HI114" s="21"/>
      <c r="HJ114" s="21"/>
      <c r="HK114" s="21"/>
      <c r="HL114" s="22"/>
      <c r="HM114" s="22"/>
      <c r="HN114" s="21"/>
      <c r="HO114" s="22"/>
      <c r="HP114" s="22"/>
      <c r="HQ114" s="21"/>
      <c r="HR114" s="22"/>
      <c r="HS114" s="22"/>
      <c r="HT114" s="21"/>
      <c r="HU114" s="21"/>
      <c r="HV114" s="21"/>
      <c r="HW114" s="22"/>
      <c r="HX114" s="22"/>
      <c r="HY114" s="21"/>
      <c r="HZ114" s="22"/>
      <c r="IA114" s="22"/>
      <c r="IB114" s="21"/>
      <c r="IC114" s="22"/>
      <c r="ID114" s="22"/>
      <c r="IE114" s="21"/>
      <c r="IF114" s="36"/>
      <c r="IG114" s="36"/>
      <c r="IH114" s="36"/>
      <c r="II114" s="36"/>
    </row>
    <row r="115" spans="1:243" s="29" customFormat="1" ht="9.75" customHeight="1">
      <c r="A115" s="72"/>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195"/>
      <c r="AN115" s="195"/>
      <c r="AO115" s="196"/>
      <c r="AP115" s="21"/>
      <c r="AQ115" s="21"/>
      <c r="AR115" s="21"/>
      <c r="AS115" s="22"/>
      <c r="AT115" s="22"/>
      <c r="AU115" s="21"/>
      <c r="AV115" s="22"/>
      <c r="AW115" s="22"/>
      <c r="AX115" s="21"/>
      <c r="AY115" s="22"/>
      <c r="AZ115" s="22"/>
      <c r="BA115" s="21"/>
      <c r="BB115" s="21"/>
      <c r="BC115" s="21"/>
      <c r="BD115" s="22"/>
      <c r="BE115" s="22"/>
      <c r="BF115" s="21"/>
      <c r="BG115" s="22"/>
      <c r="BH115" s="22"/>
      <c r="BI115" s="21"/>
      <c r="BJ115" s="22"/>
      <c r="BK115" s="22"/>
      <c r="BL115" s="21"/>
      <c r="BM115" s="21"/>
      <c r="BN115" s="21"/>
      <c r="BO115" s="22"/>
      <c r="BP115" s="22"/>
      <c r="BQ115" s="21"/>
      <c r="BR115" s="22"/>
      <c r="BS115" s="22"/>
      <c r="BT115" s="21"/>
      <c r="BU115" s="22"/>
      <c r="BV115" s="22"/>
      <c r="BW115" s="21"/>
      <c r="BX115" s="21"/>
      <c r="BY115" s="21"/>
      <c r="BZ115" s="22"/>
      <c r="CA115" s="22"/>
      <c r="CB115" s="21"/>
      <c r="CC115" s="22"/>
      <c r="CD115" s="22"/>
      <c r="CE115" s="21"/>
      <c r="CF115" s="22"/>
      <c r="CG115" s="22"/>
      <c r="CH115" s="21"/>
      <c r="CI115" s="36"/>
      <c r="CJ115" s="36"/>
      <c r="CK115" s="36"/>
      <c r="CL115" s="36"/>
      <c r="CM115" s="36"/>
      <c r="CN115" s="24"/>
      <c r="CO115" s="21"/>
      <c r="CP115" s="21"/>
      <c r="CQ115" s="21"/>
      <c r="CR115" s="22"/>
      <c r="CS115" s="22"/>
      <c r="CT115" s="21"/>
      <c r="CU115" s="22"/>
      <c r="CV115" s="22"/>
      <c r="CW115" s="21"/>
      <c r="CX115" s="22"/>
      <c r="CY115" s="22"/>
      <c r="CZ115" s="21"/>
      <c r="DA115" s="21"/>
      <c r="DB115" s="21"/>
      <c r="DC115" s="22"/>
      <c r="DD115" s="22"/>
      <c r="DE115" s="21"/>
      <c r="DF115" s="22"/>
      <c r="DG115" s="22"/>
      <c r="DH115" s="21"/>
      <c r="DI115" s="22"/>
      <c r="DJ115" s="22"/>
      <c r="DK115" s="21"/>
      <c r="DL115" s="21"/>
      <c r="DM115" s="21"/>
      <c r="DN115" s="22"/>
      <c r="DO115" s="22"/>
      <c r="DP115" s="21"/>
      <c r="DQ115" s="22"/>
      <c r="DR115" s="22"/>
      <c r="DS115" s="21"/>
      <c r="DT115" s="22"/>
      <c r="DU115" s="22"/>
      <c r="DV115" s="21"/>
      <c r="DW115" s="21"/>
      <c r="DX115" s="21"/>
      <c r="DY115" s="22"/>
      <c r="DZ115" s="22"/>
      <c r="EA115" s="21"/>
      <c r="EB115" s="22"/>
      <c r="EC115" s="22"/>
      <c r="ED115" s="21"/>
      <c r="EE115" s="22"/>
      <c r="EF115" s="22"/>
      <c r="EG115" s="21"/>
      <c r="EH115" s="36"/>
      <c r="EI115" s="36"/>
      <c r="EJ115" s="36"/>
      <c r="EK115" s="36"/>
      <c r="EL115" s="36"/>
      <c r="EM115" s="24"/>
      <c r="EN115" s="21"/>
      <c r="EO115" s="21"/>
      <c r="EP115" s="21"/>
      <c r="EQ115" s="22"/>
      <c r="ER115" s="22"/>
      <c r="ES115" s="21"/>
      <c r="ET115" s="22"/>
      <c r="EU115" s="22"/>
      <c r="EV115" s="21"/>
      <c r="EW115" s="22"/>
      <c r="EX115" s="22"/>
      <c r="EY115" s="21"/>
      <c r="EZ115" s="21"/>
      <c r="FA115" s="21"/>
      <c r="FB115" s="22"/>
      <c r="FC115" s="22"/>
      <c r="FD115" s="21"/>
      <c r="FE115" s="22"/>
      <c r="FF115" s="22"/>
      <c r="FG115" s="21"/>
      <c r="FH115" s="22"/>
      <c r="FI115" s="22"/>
      <c r="FJ115" s="21"/>
      <c r="FK115" s="21"/>
      <c r="FL115" s="21"/>
      <c r="FM115" s="22"/>
      <c r="FN115" s="22"/>
      <c r="FO115" s="21"/>
      <c r="FP115" s="22"/>
      <c r="FQ115" s="22"/>
      <c r="FR115" s="21"/>
      <c r="FS115" s="22"/>
      <c r="FT115" s="22"/>
      <c r="FU115" s="21"/>
      <c r="FV115" s="21"/>
      <c r="FW115" s="21"/>
      <c r="FX115" s="22"/>
      <c r="FY115" s="22"/>
      <c r="FZ115" s="21"/>
      <c r="GA115" s="22"/>
      <c r="GB115" s="22"/>
      <c r="GC115" s="21"/>
      <c r="GD115" s="22"/>
      <c r="GE115" s="22"/>
      <c r="GF115" s="21"/>
      <c r="GG115" s="36"/>
      <c r="GH115" s="36"/>
      <c r="GI115" s="36"/>
      <c r="GJ115" s="36"/>
      <c r="GK115" s="36"/>
      <c r="GL115" s="24"/>
      <c r="GM115" s="21"/>
      <c r="GN115" s="21"/>
      <c r="GO115" s="21"/>
      <c r="GP115" s="22"/>
      <c r="GQ115" s="22"/>
      <c r="GR115" s="21"/>
      <c r="GS115" s="22"/>
      <c r="GT115" s="22"/>
      <c r="GU115" s="21"/>
      <c r="GV115" s="22"/>
      <c r="GW115" s="22"/>
      <c r="GX115" s="21"/>
      <c r="GY115" s="21"/>
      <c r="GZ115" s="21"/>
      <c r="HA115" s="22"/>
      <c r="HB115" s="22"/>
      <c r="HC115" s="21"/>
      <c r="HD115" s="22"/>
      <c r="HE115" s="22"/>
      <c r="HF115" s="21"/>
      <c r="HG115" s="22"/>
      <c r="HH115" s="22"/>
      <c r="HI115" s="21"/>
      <c r="HJ115" s="21"/>
      <c r="HK115" s="21"/>
      <c r="HL115" s="22"/>
      <c r="HM115" s="22"/>
      <c r="HN115" s="21"/>
      <c r="HO115" s="22"/>
      <c r="HP115" s="22"/>
      <c r="HQ115" s="21"/>
      <c r="HR115" s="22"/>
      <c r="HS115" s="22"/>
      <c r="HT115" s="21"/>
      <c r="HU115" s="21"/>
      <c r="HV115" s="21"/>
      <c r="HW115" s="22"/>
      <c r="HX115" s="22"/>
      <c r="HY115" s="21"/>
      <c r="HZ115" s="22"/>
      <c r="IA115" s="22"/>
      <c r="IB115" s="21"/>
      <c r="IC115" s="22"/>
      <c r="ID115" s="22"/>
      <c r="IE115" s="21"/>
      <c r="IF115" s="36"/>
      <c r="IG115" s="36"/>
      <c r="IH115" s="36"/>
      <c r="II115" s="36"/>
    </row>
    <row r="116" spans="1:243" s="29" customFormat="1" ht="28.5" customHeight="1">
      <c r="A116" s="74" t="s">
        <v>241</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161"/>
      <c r="AN116" s="161"/>
      <c r="AO116" s="161"/>
    </row>
    <row r="117" spans="1:243" ht="42" customHeight="1">
      <c r="A117" s="197" t="s">
        <v>215</v>
      </c>
      <c r="B117" s="114" t="s">
        <v>73</v>
      </c>
      <c r="C117" s="114" t="s">
        <v>182</v>
      </c>
      <c r="D117" s="39" t="s">
        <v>17</v>
      </c>
      <c r="E117" s="41">
        <f>SUM(E118)</f>
        <v>4500</v>
      </c>
      <c r="F117" s="41">
        <f>SUM(F118)</f>
        <v>1000</v>
      </c>
      <c r="G117" s="42">
        <f t="shared" ref="G117:G131" si="155">IF(E117=0,0,F117*100/E117)</f>
        <v>22.222222222222221</v>
      </c>
      <c r="H117" s="41">
        <f t="shared" ref="H117:H124" si="156">E117-F117</f>
        <v>3500</v>
      </c>
      <c r="I117" s="42">
        <f t="shared" ref="I117:Q117" si="157">SUM(I118)</f>
        <v>0</v>
      </c>
      <c r="J117" s="42">
        <f t="shared" si="157"/>
        <v>0</v>
      </c>
      <c r="K117" s="42">
        <f t="shared" si="157"/>
        <v>1000</v>
      </c>
      <c r="L117" s="42">
        <f t="shared" si="157"/>
        <v>1000</v>
      </c>
      <c r="M117" s="42">
        <f t="shared" si="157"/>
        <v>0</v>
      </c>
      <c r="N117" s="42">
        <f t="shared" si="157"/>
        <v>0</v>
      </c>
      <c r="O117" s="42">
        <f t="shared" si="157"/>
        <v>1000</v>
      </c>
      <c r="P117" s="42">
        <f t="shared" si="157"/>
        <v>1000</v>
      </c>
      <c r="Q117" s="42">
        <f t="shared" si="157"/>
        <v>0</v>
      </c>
      <c r="R117" s="43"/>
      <c r="S117" s="41">
        <f t="shared" ref="S117:Y117" si="158">SUM(S118)</f>
        <v>0</v>
      </c>
      <c r="T117" s="41">
        <f t="shared" si="158"/>
        <v>0</v>
      </c>
      <c r="U117" s="41">
        <f t="shared" si="158"/>
        <v>110</v>
      </c>
      <c r="V117" s="41">
        <f t="shared" si="158"/>
        <v>0</v>
      </c>
      <c r="W117" s="41">
        <f t="shared" si="158"/>
        <v>1110</v>
      </c>
      <c r="X117" s="41">
        <f t="shared" si="158"/>
        <v>1000</v>
      </c>
      <c r="Y117" s="41">
        <f t="shared" si="158"/>
        <v>610</v>
      </c>
      <c r="Z117" s="50"/>
      <c r="AA117" s="41">
        <f>SUM(AA118)</f>
        <v>556</v>
      </c>
      <c r="AB117" s="50"/>
      <c r="AC117" s="41">
        <f>SUM(AC118)</f>
        <v>556</v>
      </c>
      <c r="AD117" s="43"/>
      <c r="AE117" s="41">
        <f>SUM(AE118)</f>
        <v>2832</v>
      </c>
      <c r="AF117" s="41">
        <f>SUM(AF118)</f>
        <v>1000</v>
      </c>
      <c r="AG117" s="41">
        <f>SUM(AG118)</f>
        <v>556</v>
      </c>
      <c r="AH117" s="50"/>
      <c r="AI117" s="41">
        <f>SUM(AI118)</f>
        <v>556</v>
      </c>
      <c r="AJ117" s="41">
        <f>SUM(AJ118)</f>
        <v>0</v>
      </c>
      <c r="AK117" s="41">
        <f>SUM(AK118)</f>
        <v>556</v>
      </c>
      <c r="AL117" s="45"/>
      <c r="AM117" s="163"/>
      <c r="AN117" s="163"/>
      <c r="AO117" s="163"/>
    </row>
    <row r="118" spans="1:243" ht="131.25">
      <c r="A118" s="162"/>
      <c r="B118" s="118"/>
      <c r="C118" s="118"/>
      <c r="D118" s="80" t="s">
        <v>19</v>
      </c>
      <c r="E118" s="188">
        <f>AE118+AG118+AI118+AK118</f>
        <v>4500</v>
      </c>
      <c r="F118" s="188">
        <f>AF118+AH118+AJ118+AL118</f>
        <v>1000</v>
      </c>
      <c r="G118" s="165">
        <f t="shared" si="155"/>
        <v>22.222222222222221</v>
      </c>
      <c r="H118" s="188">
        <f t="shared" si="156"/>
        <v>3500</v>
      </c>
      <c r="I118" s="154"/>
      <c r="J118" s="154"/>
      <c r="K118" s="154">
        <v>1000</v>
      </c>
      <c r="L118" s="154">
        <v>1000</v>
      </c>
      <c r="M118" s="154"/>
      <c r="N118" s="154"/>
      <c r="O118" s="199">
        <f>SUM(I118,K118,M118)</f>
        <v>1000</v>
      </c>
      <c r="P118" s="199">
        <f>SUM(J118,L118,N118)</f>
        <v>1000</v>
      </c>
      <c r="Q118" s="154"/>
      <c r="R118" s="154"/>
      <c r="S118" s="145"/>
      <c r="T118" s="154"/>
      <c r="U118" s="145">
        <v>110</v>
      </c>
      <c r="V118" s="190"/>
      <c r="W118" s="188">
        <f>SUM(O118,Q118,S118,U118)</f>
        <v>1110</v>
      </c>
      <c r="X118" s="188">
        <f>SUM(P118,R118,T118,V118)</f>
        <v>1000</v>
      </c>
      <c r="Y118" s="145">
        <v>610</v>
      </c>
      <c r="Z118" s="145"/>
      <c r="AA118" s="145">
        <v>556</v>
      </c>
      <c r="AB118" s="145"/>
      <c r="AC118" s="145">
        <v>556</v>
      </c>
      <c r="AD118" s="154"/>
      <c r="AE118" s="188">
        <f>SUM(W118,Y118,AA118,AC118)</f>
        <v>2832</v>
      </c>
      <c r="AF118" s="188">
        <f>SUM(X118,Z118,AB118,AD118)</f>
        <v>1000</v>
      </c>
      <c r="AG118" s="145">
        <v>556</v>
      </c>
      <c r="AH118" s="145"/>
      <c r="AI118" s="145">
        <v>556</v>
      </c>
      <c r="AJ118" s="145"/>
      <c r="AK118" s="145">
        <v>556</v>
      </c>
      <c r="AL118" s="156"/>
      <c r="AM118" s="138"/>
      <c r="AN118" s="192"/>
      <c r="AO118" s="138"/>
    </row>
    <row r="119" spans="1:243" ht="54" customHeight="1">
      <c r="A119" s="162"/>
      <c r="B119" s="118"/>
      <c r="C119" s="118"/>
      <c r="D119" s="80" t="s">
        <v>29</v>
      </c>
      <c r="E119" s="165">
        <f>SUM(AE119,AG119,AI119,AK119)</f>
        <v>0</v>
      </c>
      <c r="F119" s="165">
        <f>SUM(AF119,AH119,AJ119,AL119)</f>
        <v>0</v>
      </c>
      <c r="G119" s="165">
        <f t="shared" si="155"/>
        <v>0</v>
      </c>
      <c r="H119" s="165">
        <f t="shared" si="156"/>
        <v>0</v>
      </c>
      <c r="I119" s="154"/>
      <c r="J119" s="154"/>
      <c r="K119" s="154"/>
      <c r="L119" s="154"/>
      <c r="M119" s="154"/>
      <c r="N119" s="154"/>
      <c r="O119" s="199">
        <f>SUM(I119,K119,M119)</f>
        <v>0</v>
      </c>
      <c r="P119" s="199">
        <f>J119+L119+N119</f>
        <v>0</v>
      </c>
      <c r="Q119" s="154"/>
      <c r="R119" s="154"/>
      <c r="S119" s="154"/>
      <c r="T119" s="154"/>
      <c r="U119" s="154"/>
      <c r="V119" s="154"/>
      <c r="W119" s="199">
        <f>SUM(O119,Q119,S119,U119)</f>
        <v>0</v>
      </c>
      <c r="X119" s="199">
        <f>R119+T119+V119</f>
        <v>0</v>
      </c>
      <c r="Y119" s="154"/>
      <c r="Z119" s="154"/>
      <c r="AA119" s="154"/>
      <c r="AB119" s="154"/>
      <c r="AC119" s="154"/>
      <c r="AD119" s="154"/>
      <c r="AE119" s="199">
        <f>SUM(W119,Y119,AA119,AC119)</f>
        <v>0</v>
      </c>
      <c r="AF119" s="199">
        <f>Z119+AB119+AD119</f>
        <v>0</v>
      </c>
      <c r="AG119" s="154"/>
      <c r="AH119" s="154"/>
      <c r="AI119" s="154"/>
      <c r="AJ119" s="154"/>
      <c r="AK119" s="154"/>
      <c r="AL119" s="156"/>
      <c r="AM119" s="138"/>
      <c r="AN119" s="138"/>
      <c r="AO119" s="138"/>
    </row>
    <row r="120" spans="1:243" ht="33" customHeight="1">
      <c r="A120" s="197" t="s">
        <v>216</v>
      </c>
      <c r="B120" s="114" t="s">
        <v>74</v>
      </c>
      <c r="C120" s="114" t="s">
        <v>182</v>
      </c>
      <c r="D120" s="39" t="s">
        <v>17</v>
      </c>
      <c r="E120" s="41">
        <f>SUM(E122)</f>
        <v>1240</v>
      </c>
      <c r="F120" s="41">
        <f>SUM(F122)</f>
        <v>700</v>
      </c>
      <c r="G120" s="52">
        <f t="shared" si="155"/>
        <v>56.451612903225808</v>
      </c>
      <c r="H120" s="41">
        <f t="shared" si="156"/>
        <v>540</v>
      </c>
      <c r="I120" s="42">
        <f t="shared" ref="I120:Q120" si="159">SUM(I122)</f>
        <v>0</v>
      </c>
      <c r="J120" s="42">
        <f t="shared" si="159"/>
        <v>0</v>
      </c>
      <c r="K120" s="42">
        <f t="shared" si="159"/>
        <v>0</v>
      </c>
      <c r="L120" s="42">
        <f t="shared" si="159"/>
        <v>0</v>
      </c>
      <c r="M120" s="42">
        <f t="shared" si="159"/>
        <v>700</v>
      </c>
      <c r="N120" s="42">
        <f t="shared" si="159"/>
        <v>700</v>
      </c>
      <c r="O120" s="42">
        <f t="shared" si="159"/>
        <v>700</v>
      </c>
      <c r="P120" s="42">
        <f t="shared" si="159"/>
        <v>700</v>
      </c>
      <c r="Q120" s="42">
        <f t="shared" si="159"/>
        <v>0</v>
      </c>
      <c r="R120" s="43"/>
      <c r="S120" s="42">
        <f t="shared" ref="S120:Y120" si="160">SUM(S122)</f>
        <v>0</v>
      </c>
      <c r="T120" s="42">
        <f t="shared" si="160"/>
        <v>0</v>
      </c>
      <c r="U120" s="41">
        <f t="shared" si="160"/>
        <v>540</v>
      </c>
      <c r="V120" s="41">
        <f t="shared" si="160"/>
        <v>0</v>
      </c>
      <c r="W120" s="41">
        <f t="shared" si="160"/>
        <v>1240</v>
      </c>
      <c r="X120" s="41">
        <f t="shared" si="160"/>
        <v>700</v>
      </c>
      <c r="Y120" s="41">
        <f t="shared" si="160"/>
        <v>0</v>
      </c>
      <c r="Z120" s="43"/>
      <c r="AA120" s="41">
        <f>SUM(AA122)</f>
        <v>800</v>
      </c>
      <c r="AB120" s="43"/>
      <c r="AC120" s="41">
        <f>SUM(AC122)</f>
        <v>0</v>
      </c>
      <c r="AD120" s="43"/>
      <c r="AE120" s="41">
        <f>SUM(AE122)</f>
        <v>2040</v>
      </c>
      <c r="AF120" s="41">
        <f>SUM(AF122)</f>
        <v>700</v>
      </c>
      <c r="AG120" s="41">
        <f>SUM(AG122)</f>
        <v>0</v>
      </c>
      <c r="AH120" s="43"/>
      <c r="AI120" s="41">
        <f>SUM(AI122)</f>
        <v>0</v>
      </c>
      <c r="AJ120" s="43"/>
      <c r="AK120" s="41">
        <f>SUM(AK122)</f>
        <v>0</v>
      </c>
      <c r="AL120" s="45"/>
      <c r="AM120" s="163"/>
      <c r="AN120" s="163"/>
      <c r="AO120" s="163"/>
    </row>
    <row r="121" spans="1:243" ht="131.25">
      <c r="A121" s="162"/>
      <c r="B121" s="118"/>
      <c r="C121" s="118"/>
      <c r="D121" s="80" t="s">
        <v>19</v>
      </c>
      <c r="E121" s="165">
        <f>SUM(AE121,AG121,AI121,AK121)</f>
        <v>0</v>
      </c>
      <c r="F121" s="165">
        <f>SUM(AF121,AH121,AJ121,AL121)</f>
        <v>0</v>
      </c>
      <c r="G121" s="165">
        <f t="shared" ref="G121" si="161">IF(E121=0,0,F121*100/E121)</f>
        <v>0</v>
      </c>
      <c r="H121" s="165">
        <f t="shared" si="156"/>
        <v>0</v>
      </c>
      <c r="I121" s="154"/>
      <c r="J121" s="154"/>
      <c r="K121" s="154"/>
      <c r="L121" s="154"/>
      <c r="M121" s="154"/>
      <c r="N121" s="154"/>
      <c r="O121" s="199">
        <f>SUM(I121,K121,M121)</f>
        <v>0</v>
      </c>
      <c r="P121" s="199">
        <f>J121+L121+N121</f>
        <v>0</v>
      </c>
      <c r="Q121" s="154"/>
      <c r="R121" s="154"/>
      <c r="S121" s="154"/>
      <c r="T121" s="154"/>
      <c r="U121" s="154"/>
      <c r="V121" s="154"/>
      <c r="W121" s="199">
        <f>SUM(O121,Q121,S121,U121)</f>
        <v>0</v>
      </c>
      <c r="X121" s="199">
        <f>R121+T121+V121</f>
        <v>0</v>
      </c>
      <c r="Y121" s="154"/>
      <c r="Z121" s="154"/>
      <c r="AA121" s="154"/>
      <c r="AB121" s="154"/>
      <c r="AC121" s="154"/>
      <c r="AD121" s="154"/>
      <c r="AE121" s="199">
        <f>SUM(W121,Y121,AA121,AC121)</f>
        <v>0</v>
      </c>
      <c r="AF121" s="199">
        <f>Z121+AB121+AD121</f>
        <v>0</v>
      </c>
      <c r="AG121" s="154"/>
      <c r="AH121" s="154"/>
      <c r="AI121" s="154"/>
      <c r="AJ121" s="154"/>
      <c r="AK121" s="154"/>
      <c r="AL121" s="156"/>
      <c r="AM121" s="138"/>
      <c r="AN121" s="138"/>
      <c r="AO121" s="138"/>
    </row>
    <row r="122" spans="1:243" ht="78.75">
      <c r="A122" s="162"/>
      <c r="B122" s="118"/>
      <c r="C122" s="118"/>
      <c r="D122" s="80" t="s">
        <v>29</v>
      </c>
      <c r="E122" s="188">
        <v>1240</v>
      </c>
      <c r="F122" s="188">
        <f>SUM(AF122,AH122,AJ122,AL122)</f>
        <v>700</v>
      </c>
      <c r="G122" s="165">
        <f t="shared" si="155"/>
        <v>56.451612903225808</v>
      </c>
      <c r="H122" s="188">
        <f t="shared" si="156"/>
        <v>540</v>
      </c>
      <c r="I122" s="154"/>
      <c r="J122" s="154"/>
      <c r="K122" s="154"/>
      <c r="L122" s="154"/>
      <c r="M122" s="154">
        <v>700</v>
      </c>
      <c r="N122" s="154">
        <v>700</v>
      </c>
      <c r="O122" s="199">
        <f>SUM(I122,K122,M122)</f>
        <v>700</v>
      </c>
      <c r="P122" s="199">
        <f>SUM(J122,L122,N122)</f>
        <v>700</v>
      </c>
      <c r="Q122" s="154"/>
      <c r="R122" s="154"/>
      <c r="S122" s="154"/>
      <c r="T122" s="154"/>
      <c r="U122" s="145">
        <v>540</v>
      </c>
      <c r="V122" s="190"/>
      <c r="W122" s="188">
        <f>SUM(O122,Q122,S122,U122)</f>
        <v>1240</v>
      </c>
      <c r="X122" s="188">
        <f>SUM(P122,R122,T122,V122)</f>
        <v>700</v>
      </c>
      <c r="Y122" s="190"/>
      <c r="Z122" s="154"/>
      <c r="AA122" s="190">
        <v>800</v>
      </c>
      <c r="AB122" s="154"/>
      <c r="AC122" s="145"/>
      <c r="AD122" s="154"/>
      <c r="AE122" s="188">
        <f>SUM(W122,Y122,AA122,AC122)</f>
        <v>2040</v>
      </c>
      <c r="AF122" s="188">
        <f>SUM(X122,Z122,AB122,AD122)</f>
        <v>700</v>
      </c>
      <c r="AG122" s="145"/>
      <c r="AH122" s="154"/>
      <c r="AI122" s="145"/>
      <c r="AJ122" s="154"/>
      <c r="AK122" s="145"/>
      <c r="AL122" s="156"/>
      <c r="AM122" s="138"/>
      <c r="AN122" s="138"/>
      <c r="AO122" s="138"/>
    </row>
    <row r="123" spans="1:243" ht="26.25">
      <c r="A123" s="197" t="s">
        <v>217</v>
      </c>
      <c r="B123" s="114" t="s">
        <v>75</v>
      </c>
      <c r="C123" s="114" t="s">
        <v>182</v>
      </c>
      <c r="D123" s="142" t="s">
        <v>17</v>
      </c>
      <c r="E123" s="52">
        <f>SUM(E125)</f>
        <v>0</v>
      </c>
      <c r="F123" s="52"/>
      <c r="G123" s="52">
        <f t="shared" si="155"/>
        <v>0</v>
      </c>
      <c r="H123" s="40">
        <f t="shared" si="156"/>
        <v>0</v>
      </c>
      <c r="I123" s="52">
        <f>SUM(I125)</f>
        <v>0</v>
      </c>
      <c r="J123" s="202"/>
      <c r="K123" s="52">
        <f>SUM(K125)</f>
        <v>0</v>
      </c>
      <c r="L123" s="202"/>
      <c r="M123" s="52">
        <f>SUM(M125)</f>
        <v>0</v>
      </c>
      <c r="N123" s="202"/>
      <c r="O123" s="52">
        <f>SUM(O125)</f>
        <v>0</v>
      </c>
      <c r="P123" s="52"/>
      <c r="Q123" s="52">
        <f>SUM(Q125)</f>
        <v>0</v>
      </c>
      <c r="R123" s="202"/>
      <c r="S123" s="52">
        <f>SUM(S125)</f>
        <v>0</v>
      </c>
      <c r="T123" s="202"/>
      <c r="U123" s="52">
        <f>SUM(U125)</f>
        <v>0</v>
      </c>
      <c r="V123" s="202"/>
      <c r="W123" s="52">
        <f>SUM(W125)</f>
        <v>0</v>
      </c>
      <c r="X123" s="52"/>
      <c r="Y123" s="52">
        <f>SUM(Y125)</f>
        <v>0</v>
      </c>
      <c r="Z123" s="202"/>
      <c r="AA123" s="52">
        <f>SUM(AA125)</f>
        <v>0</v>
      </c>
      <c r="AB123" s="202"/>
      <c r="AC123" s="52">
        <f>SUM(AC125)</f>
        <v>0</v>
      </c>
      <c r="AD123" s="202"/>
      <c r="AE123" s="52">
        <f>SUM(AE125)</f>
        <v>0</v>
      </c>
      <c r="AF123" s="202"/>
      <c r="AG123" s="52">
        <f>SUM(AG125)</f>
        <v>0</v>
      </c>
      <c r="AH123" s="202"/>
      <c r="AI123" s="52">
        <f>SUM(AI125)</f>
        <v>0</v>
      </c>
      <c r="AJ123" s="202"/>
      <c r="AK123" s="52">
        <f>SUM(AK125)</f>
        <v>0</v>
      </c>
      <c r="AL123" s="203"/>
      <c r="AM123" s="163"/>
      <c r="AN123" s="163"/>
      <c r="AO123" s="163"/>
    </row>
    <row r="124" spans="1:243" ht="131.25">
      <c r="A124" s="162"/>
      <c r="B124" s="118"/>
      <c r="C124" s="118"/>
      <c r="D124" s="80" t="s">
        <v>19</v>
      </c>
      <c r="E124" s="165">
        <f>SUM(AE124,AG124,AI124,AK124)</f>
        <v>0</v>
      </c>
      <c r="F124" s="165">
        <f>SUM(AF124,AH124,AJ124,AL124)</f>
        <v>0</v>
      </c>
      <c r="G124" s="165">
        <f t="shared" ref="G124" si="162">IF(E124=0,0,F124*100/E124)</f>
        <v>0</v>
      </c>
      <c r="H124" s="165">
        <f t="shared" si="156"/>
        <v>0</v>
      </c>
      <c r="I124" s="154"/>
      <c r="J124" s="154"/>
      <c r="K124" s="154"/>
      <c r="L124" s="154"/>
      <c r="M124" s="154"/>
      <c r="N124" s="154"/>
      <c r="O124" s="199">
        <f>SUM(I124,K124,M124)</f>
        <v>0</v>
      </c>
      <c r="P124" s="199">
        <f>J124+L124+N124</f>
        <v>0</v>
      </c>
      <c r="Q124" s="154"/>
      <c r="R124" s="154"/>
      <c r="S124" s="154"/>
      <c r="T124" s="154"/>
      <c r="U124" s="154"/>
      <c r="V124" s="154"/>
      <c r="W124" s="199">
        <f>SUM(O124,Q124,S124,U124)</f>
        <v>0</v>
      </c>
      <c r="X124" s="199">
        <f>R124+T124+V124</f>
        <v>0</v>
      </c>
      <c r="Y124" s="154"/>
      <c r="Z124" s="154"/>
      <c r="AA124" s="154"/>
      <c r="AB124" s="154"/>
      <c r="AC124" s="154"/>
      <c r="AD124" s="154"/>
      <c r="AE124" s="199">
        <f>SUM(W124,Y124,AA124,AC124)</f>
        <v>0</v>
      </c>
      <c r="AF124" s="199">
        <f>Z124+AB124+AD124</f>
        <v>0</v>
      </c>
      <c r="AG124" s="154"/>
      <c r="AH124" s="154"/>
      <c r="AI124" s="154"/>
      <c r="AJ124" s="154"/>
      <c r="AK124" s="154"/>
      <c r="AL124" s="156"/>
      <c r="AM124" s="138"/>
      <c r="AN124" s="138"/>
      <c r="AO124" s="138"/>
    </row>
    <row r="125" spans="1:243" ht="78.75">
      <c r="A125" s="162"/>
      <c r="B125" s="118"/>
      <c r="C125" s="118"/>
      <c r="D125" s="80" t="s">
        <v>29</v>
      </c>
      <c r="E125" s="165">
        <f>SUM(AE125,AG125,AI125,AK125)</f>
        <v>0</v>
      </c>
      <c r="F125" s="165"/>
      <c r="G125" s="165">
        <f t="shared" si="155"/>
        <v>0</v>
      </c>
      <c r="H125" s="165"/>
      <c r="I125" s="154"/>
      <c r="J125" s="154"/>
      <c r="K125" s="154"/>
      <c r="L125" s="154"/>
      <c r="M125" s="154"/>
      <c r="N125" s="154"/>
      <c r="O125" s="199">
        <f>SUM(I125,K125,M125)</f>
        <v>0</v>
      </c>
      <c r="P125" s="199"/>
      <c r="Q125" s="154"/>
      <c r="R125" s="154"/>
      <c r="S125" s="154"/>
      <c r="T125" s="154"/>
      <c r="U125" s="154"/>
      <c r="V125" s="154"/>
      <c r="W125" s="199">
        <f>SUM(O125,Q125,S125,U125)</f>
        <v>0</v>
      </c>
      <c r="X125" s="199"/>
      <c r="Y125" s="154"/>
      <c r="Z125" s="154"/>
      <c r="AA125" s="154"/>
      <c r="AB125" s="154"/>
      <c r="AC125" s="154"/>
      <c r="AD125" s="154"/>
      <c r="AE125" s="199">
        <f>SUM(W125,Y125,AA125,AC125)</f>
        <v>0</v>
      </c>
      <c r="AF125" s="199"/>
      <c r="AG125" s="154"/>
      <c r="AH125" s="154"/>
      <c r="AI125" s="154"/>
      <c r="AJ125" s="154"/>
      <c r="AK125" s="154"/>
      <c r="AL125" s="156"/>
      <c r="AM125" s="138"/>
      <c r="AN125" s="138"/>
      <c r="AO125" s="138"/>
    </row>
    <row r="126" spans="1:243" ht="26.25">
      <c r="A126" s="197" t="s">
        <v>218</v>
      </c>
      <c r="B126" s="114" t="s">
        <v>76</v>
      </c>
      <c r="C126" s="114" t="s">
        <v>182</v>
      </c>
      <c r="D126" s="142" t="s">
        <v>17</v>
      </c>
      <c r="E126" s="52">
        <f>SUM(E128)</f>
        <v>0</v>
      </c>
      <c r="F126" s="52"/>
      <c r="G126" s="52">
        <f t="shared" si="155"/>
        <v>0</v>
      </c>
      <c r="H126" s="40">
        <f>E126-F126</f>
        <v>0</v>
      </c>
      <c r="I126" s="52">
        <f>SUM(I128)</f>
        <v>0</v>
      </c>
      <c r="J126" s="202"/>
      <c r="K126" s="52">
        <f>SUM(K128)</f>
        <v>0</v>
      </c>
      <c r="L126" s="202"/>
      <c r="M126" s="52">
        <f>SUM(M128)</f>
        <v>0</v>
      </c>
      <c r="N126" s="202"/>
      <c r="O126" s="52">
        <f>SUM(O128)</f>
        <v>0</v>
      </c>
      <c r="P126" s="52"/>
      <c r="Q126" s="52">
        <f>SUM(Q128)</f>
        <v>0</v>
      </c>
      <c r="R126" s="202"/>
      <c r="S126" s="52">
        <f>SUM(S128)</f>
        <v>0</v>
      </c>
      <c r="T126" s="202"/>
      <c r="U126" s="52">
        <f>SUM(U128)</f>
        <v>0</v>
      </c>
      <c r="V126" s="202"/>
      <c r="W126" s="52">
        <f>SUM(W128)</f>
        <v>0</v>
      </c>
      <c r="X126" s="52"/>
      <c r="Y126" s="52">
        <f>SUM(Y128)</f>
        <v>0</v>
      </c>
      <c r="Z126" s="202"/>
      <c r="AA126" s="52">
        <f>SUM(AA128)</f>
        <v>0</v>
      </c>
      <c r="AB126" s="202"/>
      <c r="AC126" s="52">
        <f>SUM(AC128)</f>
        <v>0</v>
      </c>
      <c r="AD126" s="202"/>
      <c r="AE126" s="52">
        <f>SUM(AE128)</f>
        <v>0</v>
      </c>
      <c r="AF126" s="202"/>
      <c r="AG126" s="52">
        <f>SUM(AG128)</f>
        <v>0</v>
      </c>
      <c r="AH126" s="202"/>
      <c r="AI126" s="52">
        <f>SUM(AI128)</f>
        <v>0</v>
      </c>
      <c r="AJ126" s="202"/>
      <c r="AK126" s="52">
        <f>SUM(AK128)</f>
        <v>0</v>
      </c>
      <c r="AL126" s="203"/>
      <c r="AM126" s="163"/>
      <c r="AN126" s="163"/>
      <c r="AO126" s="163"/>
    </row>
    <row r="127" spans="1:243" ht="131.25">
      <c r="A127" s="162"/>
      <c r="B127" s="118"/>
      <c r="C127" s="118"/>
      <c r="D127" s="80" t="s">
        <v>19</v>
      </c>
      <c r="E127" s="165">
        <f>SUM(AE127,AG127,AI127,AK127)</f>
        <v>0</v>
      </c>
      <c r="F127" s="165">
        <f>SUM(AF127,AH127,AJ127,AL127)</f>
        <v>0</v>
      </c>
      <c r="G127" s="165">
        <f t="shared" ref="G127" si="163">IF(E127=0,0,F127*100/E127)</f>
        <v>0</v>
      </c>
      <c r="H127" s="165">
        <f>E127-F127</f>
        <v>0</v>
      </c>
      <c r="I127" s="154"/>
      <c r="J127" s="154"/>
      <c r="K127" s="154"/>
      <c r="L127" s="154"/>
      <c r="M127" s="154"/>
      <c r="N127" s="154"/>
      <c r="O127" s="199">
        <f>SUM(I127,K127,M127)</f>
        <v>0</v>
      </c>
      <c r="P127" s="199">
        <f>J127+L127+N127</f>
        <v>0</v>
      </c>
      <c r="Q127" s="154"/>
      <c r="R127" s="154"/>
      <c r="S127" s="154"/>
      <c r="T127" s="154"/>
      <c r="U127" s="154"/>
      <c r="V127" s="154"/>
      <c r="W127" s="199">
        <f>SUM(O127,Q127,S127,U127)</f>
        <v>0</v>
      </c>
      <c r="X127" s="199">
        <f>R127+T127+V127</f>
        <v>0</v>
      </c>
      <c r="Y127" s="154"/>
      <c r="Z127" s="154"/>
      <c r="AA127" s="154"/>
      <c r="AB127" s="154"/>
      <c r="AC127" s="154"/>
      <c r="AD127" s="154"/>
      <c r="AE127" s="199">
        <f>SUM(W127,Y127,AA127,AC127)</f>
        <v>0</v>
      </c>
      <c r="AF127" s="199">
        <f>Z127+AB127+AD127</f>
        <v>0</v>
      </c>
      <c r="AG127" s="154"/>
      <c r="AH127" s="154"/>
      <c r="AI127" s="154"/>
      <c r="AJ127" s="154"/>
      <c r="AK127" s="154"/>
      <c r="AL127" s="156"/>
      <c r="AM127" s="138"/>
      <c r="AN127" s="138"/>
      <c r="AO127" s="138"/>
    </row>
    <row r="128" spans="1:243" ht="78.75">
      <c r="A128" s="162"/>
      <c r="B128" s="118"/>
      <c r="C128" s="118"/>
      <c r="D128" s="80" t="s">
        <v>29</v>
      </c>
      <c r="E128" s="165">
        <f>SUM(AE128,AG128,AI128,AK128)</f>
        <v>0</v>
      </c>
      <c r="F128" s="165"/>
      <c r="G128" s="165">
        <f t="shared" si="155"/>
        <v>0</v>
      </c>
      <c r="H128" s="165"/>
      <c r="I128" s="154"/>
      <c r="J128" s="154"/>
      <c r="K128" s="154"/>
      <c r="L128" s="154"/>
      <c r="M128" s="154"/>
      <c r="N128" s="154"/>
      <c r="O128" s="199">
        <f>SUM(I128,K128,M128)</f>
        <v>0</v>
      </c>
      <c r="P128" s="199"/>
      <c r="Q128" s="154"/>
      <c r="R128" s="154"/>
      <c r="S128" s="154"/>
      <c r="T128" s="154"/>
      <c r="U128" s="154"/>
      <c r="V128" s="154"/>
      <c r="W128" s="199">
        <f>SUM(O128,Q128,S128,U128)</f>
        <v>0</v>
      </c>
      <c r="X128" s="199"/>
      <c r="Y128" s="154"/>
      <c r="Z128" s="154"/>
      <c r="AA128" s="154"/>
      <c r="AB128" s="154"/>
      <c r="AC128" s="154"/>
      <c r="AD128" s="154"/>
      <c r="AE128" s="199">
        <f>SUM(W128,Y128,AA128,AC128)</f>
        <v>0</v>
      </c>
      <c r="AF128" s="199"/>
      <c r="AG128" s="154"/>
      <c r="AH128" s="154"/>
      <c r="AI128" s="154"/>
      <c r="AJ128" s="154"/>
      <c r="AK128" s="154"/>
      <c r="AL128" s="156"/>
      <c r="AM128" s="138"/>
      <c r="AN128" s="138"/>
      <c r="AO128" s="138"/>
    </row>
    <row r="129" spans="1:243" ht="38.25" customHeight="1">
      <c r="A129" s="167" t="s">
        <v>21</v>
      </c>
      <c r="B129" s="168"/>
      <c r="C129" s="169"/>
      <c r="D129" s="39" t="s">
        <v>17</v>
      </c>
      <c r="E129" s="41">
        <f>SUM(E130,E131)</f>
        <v>5740</v>
      </c>
      <c r="F129" s="41">
        <f>SUM(F130,F131)</f>
        <v>1700</v>
      </c>
      <c r="G129" s="52">
        <f t="shared" si="155"/>
        <v>29.616724738675959</v>
      </c>
      <c r="H129" s="42">
        <f>E129-F129</f>
        <v>4040</v>
      </c>
      <c r="I129" s="42">
        <f t="shared" ref="I129:Q129" si="164">SUM(I130,I131)</f>
        <v>0</v>
      </c>
      <c r="J129" s="42">
        <f t="shared" si="164"/>
        <v>0</v>
      </c>
      <c r="K129" s="42">
        <f t="shared" si="164"/>
        <v>1000</v>
      </c>
      <c r="L129" s="42">
        <f t="shared" si="164"/>
        <v>1000</v>
      </c>
      <c r="M129" s="42">
        <f t="shared" si="164"/>
        <v>700</v>
      </c>
      <c r="N129" s="42">
        <f t="shared" si="164"/>
        <v>700</v>
      </c>
      <c r="O129" s="42">
        <f t="shared" si="164"/>
        <v>1700</v>
      </c>
      <c r="P129" s="42">
        <f t="shared" si="164"/>
        <v>1700</v>
      </c>
      <c r="Q129" s="42">
        <f t="shared" si="164"/>
        <v>0</v>
      </c>
      <c r="R129" s="46"/>
      <c r="S129" s="42">
        <f t="shared" ref="S129:Y129" si="165">SUM(S130,S131)</f>
        <v>0</v>
      </c>
      <c r="T129" s="42">
        <f t="shared" si="165"/>
        <v>0</v>
      </c>
      <c r="U129" s="42">
        <f t="shared" si="165"/>
        <v>110</v>
      </c>
      <c r="V129" s="41">
        <f t="shared" si="165"/>
        <v>0</v>
      </c>
      <c r="W129" s="42">
        <f t="shared" si="165"/>
        <v>2350</v>
      </c>
      <c r="X129" s="42">
        <f t="shared" si="165"/>
        <v>1700</v>
      </c>
      <c r="Y129" s="42">
        <f t="shared" si="165"/>
        <v>610</v>
      </c>
      <c r="Z129" s="46"/>
      <c r="AA129" s="42">
        <f>SUM(AA130,AA131)</f>
        <v>1356</v>
      </c>
      <c r="AB129" s="46"/>
      <c r="AC129" s="42">
        <f t="shared" ref="AC129:AI129" si="166">SUM(AC130,AC131)</f>
        <v>556</v>
      </c>
      <c r="AD129" s="42">
        <f t="shared" si="166"/>
        <v>0</v>
      </c>
      <c r="AE129" s="42">
        <f t="shared" si="166"/>
        <v>4872</v>
      </c>
      <c r="AF129" s="42">
        <f t="shared" si="166"/>
        <v>1700</v>
      </c>
      <c r="AG129" s="42">
        <f t="shared" si="166"/>
        <v>556</v>
      </c>
      <c r="AH129" s="42">
        <f t="shared" si="166"/>
        <v>0</v>
      </c>
      <c r="AI129" s="42">
        <f t="shared" si="166"/>
        <v>556</v>
      </c>
      <c r="AJ129" s="42">
        <f t="shared" ref="AJ129" si="167">SUM(AJ130,AJ131)</f>
        <v>0</v>
      </c>
      <c r="AK129" s="42">
        <f>SUM(AK130,AK131)</f>
        <v>556</v>
      </c>
      <c r="AL129" s="46"/>
      <c r="AM129" s="138"/>
      <c r="AN129" s="138"/>
      <c r="AO129" s="138"/>
    </row>
    <row r="130" spans="1:243" ht="131.25">
      <c r="A130" s="170"/>
      <c r="B130" s="171"/>
      <c r="C130" s="172"/>
      <c r="D130" s="80" t="s">
        <v>19</v>
      </c>
      <c r="E130" s="143">
        <f>SUM(E118,E121)</f>
        <v>4500</v>
      </c>
      <c r="F130" s="143">
        <f>SUM(F118,F121)</f>
        <v>1000</v>
      </c>
      <c r="G130" s="144">
        <f t="shared" si="155"/>
        <v>22.222222222222221</v>
      </c>
      <c r="H130" s="144">
        <f>E130-F130</f>
        <v>3500</v>
      </c>
      <c r="I130" s="193"/>
      <c r="J130" s="193"/>
      <c r="K130" s="193">
        <f t="shared" ref="K130:P130" si="168">SUM(K118,K121)</f>
        <v>1000</v>
      </c>
      <c r="L130" s="193">
        <f t="shared" si="168"/>
        <v>1000</v>
      </c>
      <c r="M130" s="193"/>
      <c r="N130" s="193"/>
      <c r="O130" s="144">
        <f t="shared" si="168"/>
        <v>1000</v>
      </c>
      <c r="P130" s="144">
        <f t="shared" si="168"/>
        <v>1000</v>
      </c>
      <c r="Q130" s="193"/>
      <c r="R130" s="154"/>
      <c r="S130" s="193"/>
      <c r="T130" s="193"/>
      <c r="U130" s="193">
        <f t="shared" ref="U130:Y130" si="169">SUM(U118,U121)</f>
        <v>110</v>
      </c>
      <c r="V130" s="145"/>
      <c r="W130" s="144">
        <f t="shared" si="169"/>
        <v>1110</v>
      </c>
      <c r="X130" s="144">
        <f t="shared" si="169"/>
        <v>1000</v>
      </c>
      <c r="Y130" s="193">
        <f t="shared" si="169"/>
        <v>610</v>
      </c>
      <c r="Z130" s="154"/>
      <c r="AA130" s="193">
        <f>SUM(AA118,AA121)</f>
        <v>556</v>
      </c>
      <c r="AB130" s="154"/>
      <c r="AC130" s="193">
        <f t="shared" ref="AC130:AK130" si="170">SUM(AC118,AC121)</f>
        <v>556</v>
      </c>
      <c r="AD130" s="193"/>
      <c r="AE130" s="144">
        <f t="shared" si="170"/>
        <v>2832</v>
      </c>
      <c r="AF130" s="144">
        <f t="shared" si="170"/>
        <v>1000</v>
      </c>
      <c r="AG130" s="193">
        <f t="shared" si="170"/>
        <v>556</v>
      </c>
      <c r="AH130" s="193"/>
      <c r="AI130" s="193">
        <f t="shared" si="170"/>
        <v>556</v>
      </c>
      <c r="AJ130" s="193"/>
      <c r="AK130" s="193">
        <f t="shared" si="170"/>
        <v>556</v>
      </c>
      <c r="AL130" s="154"/>
      <c r="AM130" s="138"/>
      <c r="AN130" s="138"/>
      <c r="AO130" s="138"/>
    </row>
    <row r="131" spans="1:243" ht="78.75">
      <c r="A131" s="174"/>
      <c r="B131" s="175"/>
      <c r="C131" s="176"/>
      <c r="D131" s="80" t="s">
        <v>29</v>
      </c>
      <c r="E131" s="143">
        <f>SUM(E122,E125,E128)</f>
        <v>1240</v>
      </c>
      <c r="F131" s="143">
        <f>SUM(F122,F125,F128)</f>
        <v>700</v>
      </c>
      <c r="G131" s="144">
        <f t="shared" si="155"/>
        <v>56.451612903225808</v>
      </c>
      <c r="H131" s="144">
        <f>E131-F131</f>
        <v>540</v>
      </c>
      <c r="I131" s="154"/>
      <c r="J131" s="154"/>
      <c r="K131" s="154"/>
      <c r="L131" s="154"/>
      <c r="M131" s="154">
        <f t="shared" ref="M131:P131" si="171">SUM(M122,M125,M128)</f>
        <v>700</v>
      </c>
      <c r="N131" s="154">
        <f t="shared" si="171"/>
        <v>700</v>
      </c>
      <c r="O131" s="155">
        <f t="shared" si="171"/>
        <v>700</v>
      </c>
      <c r="P131" s="155">
        <f t="shared" si="171"/>
        <v>700</v>
      </c>
      <c r="Q131" s="154"/>
      <c r="R131" s="154"/>
      <c r="S131" s="154">
        <f t="shared" ref="S131:X131" si="172">SUM(S122,S125,S128)</f>
        <v>0</v>
      </c>
      <c r="T131" s="154"/>
      <c r="U131" s="154"/>
      <c r="V131" s="145"/>
      <c r="W131" s="155">
        <f t="shared" si="172"/>
        <v>1240</v>
      </c>
      <c r="X131" s="155">
        <f t="shared" si="172"/>
        <v>700</v>
      </c>
      <c r="Y131" s="154"/>
      <c r="Z131" s="154"/>
      <c r="AA131" s="154">
        <f>SUM(AA122,AA125,AA128)</f>
        <v>800</v>
      </c>
      <c r="AB131" s="154"/>
      <c r="AC131" s="154"/>
      <c r="AD131" s="154"/>
      <c r="AE131" s="155">
        <f t="shared" ref="AE131:AF131" si="173">SUM(AE122,AE125,AE128)</f>
        <v>2040</v>
      </c>
      <c r="AF131" s="155">
        <f t="shared" si="173"/>
        <v>700</v>
      </c>
      <c r="AG131" s="154"/>
      <c r="AH131" s="154"/>
      <c r="AI131" s="154"/>
      <c r="AJ131" s="154"/>
      <c r="AK131" s="154"/>
      <c r="AL131" s="154"/>
      <c r="AM131" s="138"/>
      <c r="AN131" s="138"/>
      <c r="AO131" s="138"/>
    </row>
    <row r="132" spans="1:243" s="29" customFormat="1" ht="26.25">
      <c r="A132" s="68" t="s">
        <v>242</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53"/>
      <c r="AM132" s="159"/>
      <c r="AN132" s="159"/>
      <c r="AO132" s="160"/>
      <c r="AP132" s="18"/>
      <c r="AQ132" s="18"/>
      <c r="AR132" s="18"/>
      <c r="AS132" s="17"/>
      <c r="AT132" s="17"/>
      <c r="AU132" s="18"/>
      <c r="AV132" s="17"/>
      <c r="AW132" s="17"/>
      <c r="AX132" s="18"/>
      <c r="AY132" s="17"/>
      <c r="AZ132" s="17"/>
      <c r="BA132" s="18"/>
      <c r="BB132" s="18"/>
      <c r="BC132" s="18"/>
      <c r="BD132" s="17"/>
      <c r="BE132" s="17"/>
      <c r="BF132" s="18"/>
      <c r="BG132" s="17"/>
      <c r="BH132" s="17"/>
      <c r="BI132" s="18"/>
      <c r="BJ132" s="17"/>
      <c r="BK132" s="17"/>
      <c r="BL132" s="18"/>
      <c r="BM132" s="18"/>
      <c r="BN132" s="18"/>
      <c r="BO132" s="17"/>
      <c r="BP132" s="17"/>
      <c r="BQ132" s="18"/>
      <c r="BR132" s="17"/>
      <c r="BS132" s="17"/>
      <c r="BT132" s="18"/>
      <c r="BU132" s="17"/>
      <c r="BV132" s="17"/>
      <c r="BW132" s="18"/>
      <c r="BX132" s="18"/>
      <c r="BY132" s="18"/>
      <c r="BZ132" s="17"/>
      <c r="CA132" s="17"/>
      <c r="CB132" s="18"/>
      <c r="CC132" s="17"/>
      <c r="CD132" s="17"/>
      <c r="CE132" s="18"/>
      <c r="CF132" s="17"/>
      <c r="CG132" s="17"/>
      <c r="CH132" s="18"/>
      <c r="CI132" s="19"/>
      <c r="CJ132" s="19"/>
      <c r="CK132" s="19"/>
      <c r="CL132" s="19"/>
      <c r="CM132" s="19"/>
      <c r="CN132" s="20"/>
      <c r="CO132" s="18"/>
      <c r="CP132" s="18"/>
      <c r="CQ132" s="18"/>
      <c r="CR132" s="17"/>
      <c r="CS132" s="17"/>
      <c r="CT132" s="18"/>
      <c r="CU132" s="17"/>
      <c r="CV132" s="17"/>
      <c r="CW132" s="18"/>
      <c r="CX132" s="17"/>
      <c r="CY132" s="17"/>
      <c r="CZ132" s="18"/>
      <c r="DA132" s="21"/>
      <c r="DB132" s="21"/>
      <c r="DC132" s="22"/>
      <c r="DD132" s="22"/>
      <c r="DE132" s="21"/>
      <c r="DF132" s="22"/>
      <c r="DG132" s="22"/>
      <c r="DH132" s="21"/>
      <c r="DI132" s="22"/>
      <c r="DJ132" s="22"/>
      <c r="DK132" s="21"/>
      <c r="DL132" s="21"/>
      <c r="DM132" s="21"/>
      <c r="DN132" s="22"/>
      <c r="DO132" s="22"/>
      <c r="DP132" s="21"/>
      <c r="DQ132" s="22"/>
      <c r="DR132" s="22"/>
      <c r="DS132" s="21"/>
      <c r="DT132" s="22"/>
      <c r="DU132" s="22"/>
      <c r="DV132" s="21"/>
      <c r="DW132" s="21"/>
      <c r="DX132" s="21"/>
      <c r="DY132" s="22"/>
      <c r="DZ132" s="22"/>
      <c r="EA132" s="21"/>
      <c r="EB132" s="22"/>
      <c r="EC132" s="22"/>
      <c r="ED132" s="21"/>
      <c r="EE132" s="22"/>
      <c r="EF132" s="22"/>
      <c r="EG132" s="21"/>
      <c r="EH132" s="36"/>
      <c r="EI132" s="36"/>
      <c r="EJ132" s="36"/>
      <c r="EK132" s="36"/>
      <c r="EL132" s="36"/>
      <c r="EM132" s="24"/>
      <c r="EN132" s="21"/>
      <c r="EO132" s="21"/>
      <c r="EP132" s="21"/>
      <c r="EQ132" s="22"/>
      <c r="ER132" s="22"/>
      <c r="ES132" s="21"/>
      <c r="ET132" s="22"/>
      <c r="EU132" s="22"/>
      <c r="EV132" s="21"/>
      <c r="EW132" s="22"/>
      <c r="EX132" s="22"/>
      <c r="EY132" s="21"/>
      <c r="EZ132" s="21"/>
      <c r="FA132" s="21"/>
      <c r="FB132" s="22"/>
      <c r="FC132" s="22"/>
      <c r="FD132" s="21"/>
      <c r="FE132" s="22"/>
      <c r="FF132" s="22"/>
      <c r="FG132" s="21"/>
      <c r="FH132" s="22"/>
      <c r="FI132" s="22"/>
      <c r="FJ132" s="21"/>
      <c r="FK132" s="21"/>
      <c r="FL132" s="21"/>
      <c r="FM132" s="22"/>
      <c r="FN132" s="22"/>
      <c r="FO132" s="21"/>
      <c r="FP132" s="22"/>
      <c r="FQ132" s="22"/>
      <c r="FR132" s="21"/>
      <c r="FS132" s="22"/>
      <c r="FT132" s="22"/>
      <c r="FU132" s="21"/>
      <c r="FV132" s="21"/>
      <c r="FW132" s="21"/>
      <c r="FX132" s="22"/>
      <c r="FY132" s="22"/>
      <c r="FZ132" s="21"/>
      <c r="GA132" s="22"/>
      <c r="GB132" s="22"/>
      <c r="GC132" s="21"/>
      <c r="GD132" s="22"/>
      <c r="GE132" s="22"/>
      <c r="GF132" s="21"/>
      <c r="GG132" s="36"/>
      <c r="GH132" s="36"/>
      <c r="GI132" s="36"/>
      <c r="GJ132" s="36"/>
      <c r="GK132" s="36"/>
      <c r="GL132" s="24"/>
      <c r="GM132" s="21"/>
      <c r="GN132" s="21"/>
      <c r="GO132" s="21"/>
      <c r="GP132" s="22"/>
      <c r="GQ132" s="22"/>
      <c r="GR132" s="21"/>
      <c r="GS132" s="22"/>
      <c r="GT132" s="22"/>
      <c r="GU132" s="21"/>
      <c r="GV132" s="22"/>
      <c r="GW132" s="22"/>
      <c r="GX132" s="21"/>
      <c r="GY132" s="21"/>
      <c r="GZ132" s="21"/>
      <c r="HA132" s="22"/>
      <c r="HB132" s="22"/>
      <c r="HC132" s="21"/>
      <c r="HD132" s="22"/>
      <c r="HE132" s="22"/>
      <c r="HF132" s="21"/>
      <c r="HG132" s="22"/>
      <c r="HH132" s="22"/>
      <c r="HI132" s="21"/>
      <c r="HJ132" s="21"/>
      <c r="HK132" s="21"/>
      <c r="HL132" s="22"/>
      <c r="HM132" s="22"/>
      <c r="HN132" s="21"/>
      <c r="HO132" s="22"/>
      <c r="HP132" s="22"/>
      <c r="HQ132" s="21"/>
      <c r="HR132" s="22"/>
      <c r="HS132" s="22"/>
      <c r="HT132" s="21"/>
      <c r="HU132" s="21"/>
      <c r="HV132" s="21"/>
      <c r="HW132" s="22"/>
      <c r="HX132" s="22"/>
      <c r="HY132" s="21"/>
      <c r="HZ132" s="22"/>
      <c r="IA132" s="22"/>
      <c r="IB132" s="21"/>
      <c r="IC132" s="22"/>
      <c r="ID132" s="22"/>
      <c r="IE132" s="21"/>
      <c r="IF132" s="36"/>
      <c r="IG132" s="36"/>
      <c r="IH132" s="36"/>
      <c r="II132" s="36"/>
    </row>
    <row r="133" spans="1:243" s="29" customFormat="1" ht="9.75" customHeight="1">
      <c r="A133" s="72"/>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195"/>
      <c r="AN133" s="195"/>
      <c r="AO133" s="196"/>
      <c r="AP133" s="21"/>
      <c r="AQ133" s="21"/>
      <c r="AR133" s="21"/>
      <c r="AS133" s="22"/>
      <c r="AT133" s="22"/>
      <c r="AU133" s="21"/>
      <c r="AV133" s="22"/>
      <c r="AW133" s="22"/>
      <c r="AX133" s="21"/>
      <c r="AY133" s="22"/>
      <c r="AZ133" s="22"/>
      <c r="BA133" s="21"/>
      <c r="BB133" s="21"/>
      <c r="BC133" s="21"/>
      <c r="BD133" s="22"/>
      <c r="BE133" s="22"/>
      <c r="BF133" s="21"/>
      <c r="BG133" s="22"/>
      <c r="BH133" s="22"/>
      <c r="BI133" s="21"/>
      <c r="BJ133" s="22"/>
      <c r="BK133" s="22"/>
      <c r="BL133" s="21"/>
      <c r="BM133" s="21"/>
      <c r="BN133" s="21"/>
      <c r="BO133" s="22"/>
      <c r="BP133" s="22"/>
      <c r="BQ133" s="21"/>
      <c r="BR133" s="22"/>
      <c r="BS133" s="22"/>
      <c r="BT133" s="21"/>
      <c r="BU133" s="22"/>
      <c r="BV133" s="22"/>
      <c r="BW133" s="21"/>
      <c r="BX133" s="21"/>
      <c r="BY133" s="21"/>
      <c r="BZ133" s="22"/>
      <c r="CA133" s="22"/>
      <c r="CB133" s="21"/>
      <c r="CC133" s="22"/>
      <c r="CD133" s="22"/>
      <c r="CE133" s="21"/>
      <c r="CF133" s="22"/>
      <c r="CG133" s="22"/>
      <c r="CH133" s="21"/>
      <c r="CI133" s="36"/>
      <c r="CJ133" s="36"/>
      <c r="CK133" s="36"/>
      <c r="CL133" s="36"/>
      <c r="CM133" s="36"/>
      <c r="CN133" s="24"/>
      <c r="CO133" s="21"/>
      <c r="CP133" s="21"/>
      <c r="CQ133" s="21"/>
      <c r="CR133" s="22"/>
      <c r="CS133" s="22"/>
      <c r="CT133" s="21"/>
      <c r="CU133" s="22"/>
      <c r="CV133" s="22"/>
      <c r="CW133" s="21"/>
      <c r="CX133" s="22"/>
      <c r="CY133" s="22"/>
      <c r="CZ133" s="21"/>
      <c r="DA133" s="21"/>
      <c r="DB133" s="21"/>
      <c r="DC133" s="22"/>
      <c r="DD133" s="22"/>
      <c r="DE133" s="21"/>
      <c r="DF133" s="22"/>
      <c r="DG133" s="22"/>
      <c r="DH133" s="21"/>
      <c r="DI133" s="22"/>
      <c r="DJ133" s="22"/>
      <c r="DK133" s="21"/>
      <c r="DL133" s="21"/>
      <c r="DM133" s="21"/>
      <c r="DN133" s="22"/>
      <c r="DO133" s="22"/>
      <c r="DP133" s="21"/>
      <c r="DQ133" s="22"/>
      <c r="DR133" s="22"/>
      <c r="DS133" s="21"/>
      <c r="DT133" s="22"/>
      <c r="DU133" s="22"/>
      <c r="DV133" s="21"/>
      <c r="DW133" s="21"/>
      <c r="DX133" s="21"/>
      <c r="DY133" s="22"/>
      <c r="DZ133" s="22"/>
      <c r="EA133" s="21"/>
      <c r="EB133" s="22"/>
      <c r="EC133" s="22"/>
      <c r="ED133" s="21"/>
      <c r="EE133" s="22"/>
      <c r="EF133" s="22"/>
      <c r="EG133" s="21"/>
      <c r="EH133" s="36"/>
      <c r="EI133" s="36"/>
      <c r="EJ133" s="36"/>
      <c r="EK133" s="36"/>
      <c r="EL133" s="36"/>
      <c r="EM133" s="24"/>
      <c r="EN133" s="21"/>
      <c r="EO133" s="21"/>
      <c r="EP133" s="21"/>
      <c r="EQ133" s="22"/>
      <c r="ER133" s="22"/>
      <c r="ES133" s="21"/>
      <c r="ET133" s="22"/>
      <c r="EU133" s="22"/>
      <c r="EV133" s="21"/>
      <c r="EW133" s="22"/>
      <c r="EX133" s="22"/>
      <c r="EY133" s="21"/>
      <c r="EZ133" s="21"/>
      <c r="FA133" s="21"/>
      <c r="FB133" s="22"/>
      <c r="FC133" s="22"/>
      <c r="FD133" s="21"/>
      <c r="FE133" s="22"/>
      <c r="FF133" s="22"/>
      <c r="FG133" s="21"/>
      <c r="FH133" s="22"/>
      <c r="FI133" s="22"/>
      <c r="FJ133" s="21"/>
      <c r="FK133" s="21"/>
      <c r="FL133" s="21"/>
      <c r="FM133" s="22"/>
      <c r="FN133" s="22"/>
      <c r="FO133" s="21"/>
      <c r="FP133" s="22"/>
      <c r="FQ133" s="22"/>
      <c r="FR133" s="21"/>
      <c r="FS133" s="22"/>
      <c r="FT133" s="22"/>
      <c r="FU133" s="21"/>
      <c r="FV133" s="21"/>
      <c r="FW133" s="21"/>
      <c r="FX133" s="22"/>
      <c r="FY133" s="22"/>
      <c r="FZ133" s="21"/>
      <c r="GA133" s="22"/>
      <c r="GB133" s="22"/>
      <c r="GC133" s="21"/>
      <c r="GD133" s="22"/>
      <c r="GE133" s="22"/>
      <c r="GF133" s="21"/>
      <c r="GG133" s="36"/>
      <c r="GH133" s="36"/>
      <c r="GI133" s="36"/>
      <c r="GJ133" s="36"/>
      <c r="GK133" s="36"/>
      <c r="GL133" s="24"/>
      <c r="GM133" s="21"/>
      <c r="GN133" s="21"/>
      <c r="GO133" s="21"/>
      <c r="GP133" s="22"/>
      <c r="GQ133" s="22"/>
      <c r="GR133" s="21"/>
      <c r="GS133" s="22"/>
      <c r="GT133" s="22"/>
      <c r="GU133" s="21"/>
      <c r="GV133" s="22"/>
      <c r="GW133" s="22"/>
      <c r="GX133" s="21"/>
      <c r="GY133" s="21"/>
      <c r="GZ133" s="21"/>
      <c r="HA133" s="22"/>
      <c r="HB133" s="22"/>
      <c r="HC133" s="21"/>
      <c r="HD133" s="22"/>
      <c r="HE133" s="22"/>
      <c r="HF133" s="21"/>
      <c r="HG133" s="22"/>
      <c r="HH133" s="22"/>
      <c r="HI133" s="21"/>
      <c r="HJ133" s="21"/>
      <c r="HK133" s="21"/>
      <c r="HL133" s="22"/>
      <c r="HM133" s="22"/>
      <c r="HN133" s="21"/>
      <c r="HO133" s="22"/>
      <c r="HP133" s="22"/>
      <c r="HQ133" s="21"/>
      <c r="HR133" s="22"/>
      <c r="HS133" s="22"/>
      <c r="HT133" s="21"/>
      <c r="HU133" s="21"/>
      <c r="HV133" s="21"/>
      <c r="HW133" s="22"/>
      <c r="HX133" s="22"/>
      <c r="HY133" s="21"/>
      <c r="HZ133" s="22"/>
      <c r="IA133" s="22"/>
      <c r="IB133" s="21"/>
      <c r="IC133" s="22"/>
      <c r="ID133" s="22"/>
      <c r="IE133" s="21"/>
      <c r="IF133" s="36"/>
      <c r="IG133" s="36"/>
      <c r="IH133" s="36"/>
      <c r="II133" s="36"/>
    </row>
    <row r="134" spans="1:243" s="29" customFormat="1" ht="26.25">
      <c r="A134" s="54" t="s">
        <v>243</v>
      </c>
      <c r="B134" s="55"/>
      <c r="C134" s="55"/>
      <c r="D134" s="55"/>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5"/>
      <c r="AM134" s="161"/>
      <c r="AN134" s="161"/>
      <c r="AO134" s="161"/>
    </row>
    <row r="135" spans="1:243" ht="36.75" customHeight="1">
      <c r="A135" s="162" t="s">
        <v>219</v>
      </c>
      <c r="B135" s="118" t="s">
        <v>77</v>
      </c>
      <c r="C135" s="114" t="s">
        <v>182</v>
      </c>
      <c r="D135" s="39" t="s">
        <v>17</v>
      </c>
      <c r="E135" s="41">
        <f>SUM(E136)</f>
        <v>2601</v>
      </c>
      <c r="F135" s="41">
        <f>SUM(F136)</f>
        <v>1253.7249999999999</v>
      </c>
      <c r="G135" s="52">
        <f t="shared" ref="G135:G140" si="174">IF(E135=0,0,F135*100/E135)</f>
        <v>48.201653210303725</v>
      </c>
      <c r="H135" s="41">
        <f>E135-F135</f>
        <v>1347.2750000000001</v>
      </c>
      <c r="I135" s="42">
        <f t="shared" ref="I135:R135" si="175">SUM(I136)</f>
        <v>354.887</v>
      </c>
      <c r="J135" s="42">
        <f t="shared" si="175"/>
        <v>0</v>
      </c>
      <c r="K135" s="41">
        <f t="shared" si="175"/>
        <v>152.21600000000001</v>
      </c>
      <c r="L135" s="42">
        <f t="shared" si="175"/>
        <v>507.10300000000001</v>
      </c>
      <c r="M135" s="41">
        <f t="shared" si="175"/>
        <v>210.92699999999999</v>
      </c>
      <c r="N135" s="41">
        <f t="shared" si="175"/>
        <v>0</v>
      </c>
      <c r="O135" s="42">
        <f t="shared" si="175"/>
        <v>718.03</v>
      </c>
      <c r="P135" s="41">
        <f t="shared" si="175"/>
        <v>507.10300000000001</v>
      </c>
      <c r="Q135" s="41">
        <f t="shared" si="175"/>
        <v>272.971</v>
      </c>
      <c r="R135" s="41">
        <f t="shared" si="175"/>
        <v>210.92699999999999</v>
      </c>
      <c r="S135" s="41">
        <f t="shared" ref="S135:Z135" si="176">SUM(S136)</f>
        <v>262.72399999999999</v>
      </c>
      <c r="T135" s="41">
        <f t="shared" si="176"/>
        <v>535.69500000000005</v>
      </c>
      <c r="U135" s="41">
        <f t="shared" si="176"/>
        <v>216.75</v>
      </c>
      <c r="V135" s="41">
        <f t="shared" si="176"/>
        <v>0</v>
      </c>
      <c r="W135" s="42">
        <f t="shared" si="176"/>
        <v>1470.4749999999999</v>
      </c>
      <c r="X135" s="41">
        <f t="shared" si="176"/>
        <v>1253.7249999999999</v>
      </c>
      <c r="Y135" s="41">
        <f t="shared" si="176"/>
        <v>216.75</v>
      </c>
      <c r="Z135" s="41">
        <f t="shared" si="176"/>
        <v>0</v>
      </c>
      <c r="AA135" s="41">
        <f t="shared" ref="AA135:AH135" si="177">SUM(AA136)</f>
        <v>216.75</v>
      </c>
      <c r="AB135" s="41">
        <f t="shared" si="177"/>
        <v>0</v>
      </c>
      <c r="AC135" s="41">
        <f t="shared" si="177"/>
        <v>216.75</v>
      </c>
      <c r="AD135" s="41">
        <f t="shared" si="177"/>
        <v>0</v>
      </c>
      <c r="AE135" s="42">
        <f t="shared" si="177"/>
        <v>2120.7249999999999</v>
      </c>
      <c r="AF135" s="41">
        <f t="shared" si="177"/>
        <v>1253.7249999999999</v>
      </c>
      <c r="AG135" s="41">
        <f t="shared" si="177"/>
        <v>216.75</v>
      </c>
      <c r="AH135" s="41">
        <f t="shared" si="177"/>
        <v>0</v>
      </c>
      <c r="AI135" s="42">
        <f>SUM(AI136)</f>
        <v>216.75</v>
      </c>
      <c r="AJ135" s="43"/>
      <c r="AK135" s="41">
        <f>SUM(AK136)</f>
        <v>46.774999999999999</v>
      </c>
      <c r="AL135" s="45"/>
      <c r="AM135" s="163"/>
      <c r="AN135" s="163"/>
      <c r="AO135" s="163"/>
    </row>
    <row r="136" spans="1:243" ht="131.25">
      <c r="A136" s="162"/>
      <c r="B136" s="118"/>
      <c r="C136" s="118"/>
      <c r="D136" s="80" t="s">
        <v>19</v>
      </c>
      <c r="E136" s="188">
        <f>SUM(AE136,AG136,AI136,AK136)</f>
        <v>2601</v>
      </c>
      <c r="F136" s="188">
        <f>SUM(AF136,AH136,AJ136,AL136)</f>
        <v>1253.7249999999999</v>
      </c>
      <c r="G136" s="165">
        <f t="shared" si="174"/>
        <v>48.201653210303725</v>
      </c>
      <c r="H136" s="188">
        <f>E136-F136</f>
        <v>1347.2750000000001</v>
      </c>
      <c r="I136" s="145">
        <v>354.887</v>
      </c>
      <c r="J136" s="154"/>
      <c r="K136" s="145">
        <v>152.21600000000001</v>
      </c>
      <c r="L136" s="145">
        <v>507.10300000000001</v>
      </c>
      <c r="M136" s="190">
        <v>210.92699999999999</v>
      </c>
      <c r="N136" s="145"/>
      <c r="O136" s="204">
        <f>SUM(I136,K136,M136)</f>
        <v>718.03</v>
      </c>
      <c r="P136" s="205">
        <f>SUM(J136,L136,N136)</f>
        <v>507.10300000000001</v>
      </c>
      <c r="Q136" s="145">
        <v>272.971</v>
      </c>
      <c r="R136" s="190">
        <v>210.92699999999999</v>
      </c>
      <c r="S136" s="190">
        <v>262.72399999999999</v>
      </c>
      <c r="T136" s="190">
        <v>535.69500000000005</v>
      </c>
      <c r="U136" s="190">
        <v>216.75</v>
      </c>
      <c r="V136" s="190"/>
      <c r="W136" s="204">
        <f>SUM(O136,Q136,S136,U136)</f>
        <v>1470.4749999999999</v>
      </c>
      <c r="X136" s="205">
        <f>SUM(P136,R136,T136,V136)</f>
        <v>1253.7249999999999</v>
      </c>
      <c r="Y136" s="190">
        <v>216.75</v>
      </c>
      <c r="Z136" s="190"/>
      <c r="AA136" s="145">
        <v>216.75</v>
      </c>
      <c r="AB136" s="145"/>
      <c r="AC136" s="145">
        <v>216.75</v>
      </c>
      <c r="AD136" s="145"/>
      <c r="AE136" s="206">
        <f>SUM(W136,Y136,AA136,AC136)</f>
        <v>2120.7249999999999</v>
      </c>
      <c r="AF136" s="205">
        <f>SUM(X136,Z136,AB136,AD136)</f>
        <v>1253.7249999999999</v>
      </c>
      <c r="AG136" s="145">
        <v>216.75</v>
      </c>
      <c r="AH136" s="190"/>
      <c r="AI136" s="145">
        <v>216.75</v>
      </c>
      <c r="AJ136" s="154"/>
      <c r="AK136" s="145">
        <v>46.774999999999999</v>
      </c>
      <c r="AL136" s="156"/>
      <c r="AM136" s="138"/>
      <c r="AN136" s="192"/>
      <c r="AO136" s="138"/>
    </row>
    <row r="137" spans="1:243" ht="78.75">
      <c r="A137" s="162"/>
      <c r="B137" s="118"/>
      <c r="C137" s="118"/>
      <c r="D137" s="80" t="s">
        <v>29</v>
      </c>
      <c r="E137" s="165">
        <f>SUM(AE137,AG137,AI137,AK137)</f>
        <v>0</v>
      </c>
      <c r="F137" s="165">
        <f>SUM(AF137,AH137,AJ137,AL137)</f>
        <v>0</v>
      </c>
      <c r="G137" s="165">
        <f t="shared" si="174"/>
        <v>0</v>
      </c>
      <c r="H137" s="165">
        <f>E137-F137</f>
        <v>0</v>
      </c>
      <c r="I137" s="154"/>
      <c r="J137" s="154"/>
      <c r="K137" s="154"/>
      <c r="L137" s="154"/>
      <c r="M137" s="154"/>
      <c r="N137" s="154"/>
      <c r="O137" s="199">
        <f>SUM(I137,K137,M137)</f>
        <v>0</v>
      </c>
      <c r="P137" s="199">
        <f>J137+L137+N137</f>
        <v>0</v>
      </c>
      <c r="Q137" s="154"/>
      <c r="R137" s="154"/>
      <c r="S137" s="154"/>
      <c r="T137" s="154"/>
      <c r="U137" s="154"/>
      <c r="V137" s="154"/>
      <c r="W137" s="199">
        <f>SUM(O137,Q137,S137,U137)</f>
        <v>0</v>
      </c>
      <c r="X137" s="199">
        <f>R137+T137+V137</f>
        <v>0</v>
      </c>
      <c r="Y137" s="154"/>
      <c r="Z137" s="154"/>
      <c r="AA137" s="154"/>
      <c r="AB137" s="154"/>
      <c r="AC137" s="154"/>
      <c r="AD137" s="154"/>
      <c r="AE137" s="199">
        <f>SUM(W137,Y137,AA137,AC137)</f>
        <v>0</v>
      </c>
      <c r="AF137" s="199">
        <f>Z137+AB137+AD137</f>
        <v>0</v>
      </c>
      <c r="AG137" s="154"/>
      <c r="AH137" s="154"/>
      <c r="AI137" s="154"/>
      <c r="AJ137" s="154"/>
      <c r="AK137" s="154"/>
      <c r="AL137" s="156"/>
      <c r="AM137" s="138"/>
      <c r="AN137" s="138"/>
      <c r="AO137" s="138"/>
    </row>
    <row r="138" spans="1:243" ht="40.5" customHeight="1">
      <c r="A138" s="167" t="s">
        <v>21</v>
      </c>
      <c r="B138" s="168"/>
      <c r="C138" s="169"/>
      <c r="D138" s="39" t="s">
        <v>17</v>
      </c>
      <c r="E138" s="41">
        <f>SUM(E139)</f>
        <v>2601</v>
      </c>
      <c r="F138" s="41">
        <f>SUM(F139)</f>
        <v>1253.7249999999999</v>
      </c>
      <c r="G138" s="52">
        <f t="shared" si="174"/>
        <v>48.201653210303725</v>
      </c>
      <c r="H138" s="41">
        <f>E138-F138</f>
        <v>1347.2750000000001</v>
      </c>
      <c r="I138" s="42">
        <f t="shared" ref="I138:Q138" si="178">SUM(I139)</f>
        <v>354.887</v>
      </c>
      <c r="J138" s="42">
        <f t="shared" si="178"/>
        <v>0</v>
      </c>
      <c r="K138" s="42">
        <f t="shared" si="178"/>
        <v>152.21600000000001</v>
      </c>
      <c r="L138" s="42">
        <f t="shared" si="178"/>
        <v>507.10300000000001</v>
      </c>
      <c r="M138" s="42">
        <f t="shared" si="178"/>
        <v>210.92699999999999</v>
      </c>
      <c r="N138" s="41">
        <f t="shared" si="178"/>
        <v>0</v>
      </c>
      <c r="O138" s="42">
        <f t="shared" si="178"/>
        <v>718.03</v>
      </c>
      <c r="P138" s="41">
        <f t="shared" si="178"/>
        <v>507.10300000000001</v>
      </c>
      <c r="Q138" s="41">
        <f t="shared" si="178"/>
        <v>272.971</v>
      </c>
      <c r="R138" s="41">
        <f t="shared" ref="R138" si="179">SUM(R139)</f>
        <v>210.92699999999999</v>
      </c>
      <c r="S138" s="42">
        <f t="shared" ref="S138:Y138" si="180">SUM(S139)</f>
        <v>262.72399999999999</v>
      </c>
      <c r="T138" s="42">
        <f t="shared" si="180"/>
        <v>0</v>
      </c>
      <c r="U138" s="42">
        <f t="shared" si="180"/>
        <v>216.75</v>
      </c>
      <c r="V138" s="41">
        <f t="shared" si="180"/>
        <v>0</v>
      </c>
      <c r="W138" s="42">
        <f t="shared" si="180"/>
        <v>1470.4749999999999</v>
      </c>
      <c r="X138" s="41">
        <f t="shared" si="180"/>
        <v>1253.7249999999999</v>
      </c>
      <c r="Y138" s="41">
        <f t="shared" si="180"/>
        <v>216.75</v>
      </c>
      <c r="Z138" s="41">
        <f t="shared" ref="Z138" si="181">SUM(Z139)</f>
        <v>0</v>
      </c>
      <c r="AA138" s="41">
        <f t="shared" ref="AA138:AG138" si="182">SUM(AA139)</f>
        <v>216.75</v>
      </c>
      <c r="AB138" s="41">
        <f t="shared" si="182"/>
        <v>0</v>
      </c>
      <c r="AC138" s="41">
        <f t="shared" si="182"/>
        <v>216.75</v>
      </c>
      <c r="AD138" s="41">
        <f t="shared" si="182"/>
        <v>0</v>
      </c>
      <c r="AE138" s="42">
        <f t="shared" si="182"/>
        <v>2120.7249999999999</v>
      </c>
      <c r="AF138" s="41">
        <f t="shared" si="182"/>
        <v>1253.7249999999999</v>
      </c>
      <c r="AG138" s="41">
        <f t="shared" si="182"/>
        <v>216.75</v>
      </c>
      <c r="AH138" s="41">
        <f t="shared" ref="AH138" si="183">SUM(AH139)</f>
        <v>0</v>
      </c>
      <c r="AI138" s="42">
        <f>SUM(AI139)</f>
        <v>216.75</v>
      </c>
      <c r="AJ138" s="46"/>
      <c r="AK138" s="42">
        <f>SUM(AK139)</f>
        <v>46.774999999999999</v>
      </c>
      <c r="AL138" s="46"/>
      <c r="AM138" s="138"/>
      <c r="AN138" s="138"/>
      <c r="AO138" s="138"/>
    </row>
    <row r="139" spans="1:243" ht="131.25">
      <c r="A139" s="170"/>
      <c r="B139" s="171"/>
      <c r="C139" s="172"/>
      <c r="D139" s="80" t="s">
        <v>19</v>
      </c>
      <c r="E139" s="143">
        <f>SUM(E136)</f>
        <v>2601</v>
      </c>
      <c r="F139" s="143">
        <f>SUM(F136)</f>
        <v>1253.7249999999999</v>
      </c>
      <c r="G139" s="144">
        <f t="shared" si="174"/>
        <v>48.201653210303725</v>
      </c>
      <c r="H139" s="143">
        <f>E139-F139</f>
        <v>1347.2750000000001</v>
      </c>
      <c r="I139" s="193">
        <f t="shared" ref="I139:Q139" si="184">SUM(I136)</f>
        <v>354.887</v>
      </c>
      <c r="J139" s="193"/>
      <c r="K139" s="193">
        <f t="shared" si="184"/>
        <v>152.21600000000001</v>
      </c>
      <c r="L139" s="193">
        <f t="shared" si="184"/>
        <v>507.10300000000001</v>
      </c>
      <c r="M139" s="193">
        <f t="shared" si="184"/>
        <v>210.92699999999999</v>
      </c>
      <c r="N139" s="145"/>
      <c r="O139" s="144">
        <f t="shared" si="184"/>
        <v>718.03</v>
      </c>
      <c r="P139" s="143">
        <f t="shared" si="184"/>
        <v>507.10300000000001</v>
      </c>
      <c r="Q139" s="145">
        <f t="shared" si="184"/>
        <v>272.971</v>
      </c>
      <c r="R139" s="145">
        <f t="shared" ref="R139" si="185">SUM(R136)</f>
        <v>210.92699999999999</v>
      </c>
      <c r="S139" s="193">
        <f t="shared" ref="S139:Y139" si="186">SUM(S136)</f>
        <v>262.72399999999999</v>
      </c>
      <c r="T139" s="193"/>
      <c r="U139" s="193">
        <f t="shared" si="186"/>
        <v>216.75</v>
      </c>
      <c r="V139" s="145">
        <f t="shared" si="186"/>
        <v>0</v>
      </c>
      <c r="W139" s="144">
        <f t="shared" si="186"/>
        <v>1470.4749999999999</v>
      </c>
      <c r="X139" s="143">
        <f t="shared" si="186"/>
        <v>1253.7249999999999</v>
      </c>
      <c r="Y139" s="145">
        <f t="shared" si="186"/>
        <v>216.75</v>
      </c>
      <c r="Z139" s="145"/>
      <c r="AA139" s="145">
        <f t="shared" ref="AA139:AG139" si="187">SUM(AA136)</f>
        <v>216.75</v>
      </c>
      <c r="AB139" s="145"/>
      <c r="AC139" s="145">
        <f t="shared" si="187"/>
        <v>216.75</v>
      </c>
      <c r="AD139" s="145"/>
      <c r="AE139" s="144">
        <f t="shared" si="187"/>
        <v>2120.7249999999999</v>
      </c>
      <c r="AF139" s="143">
        <f t="shared" si="187"/>
        <v>1253.7249999999999</v>
      </c>
      <c r="AG139" s="145">
        <f t="shared" si="187"/>
        <v>216.75</v>
      </c>
      <c r="AH139" s="145"/>
      <c r="AI139" s="193">
        <f>SUM(AI136)</f>
        <v>216.75</v>
      </c>
      <c r="AJ139" s="154"/>
      <c r="AK139" s="193">
        <f>SUM(AK136)</f>
        <v>46.774999999999999</v>
      </c>
      <c r="AL139" s="154"/>
      <c r="AM139" s="138"/>
      <c r="AN139" s="138"/>
      <c r="AO139" s="138"/>
    </row>
    <row r="140" spans="1:243" ht="78.75">
      <c r="A140" s="170"/>
      <c r="B140" s="171"/>
      <c r="C140" s="172"/>
      <c r="D140" s="80" t="s">
        <v>29</v>
      </c>
      <c r="E140" s="143"/>
      <c r="F140" s="144"/>
      <c r="G140" s="144">
        <f t="shared" si="174"/>
        <v>0</v>
      </c>
      <c r="H140" s="144"/>
      <c r="I140" s="154"/>
      <c r="J140" s="154"/>
      <c r="K140" s="154"/>
      <c r="L140" s="154"/>
      <c r="M140" s="154"/>
      <c r="N140" s="154"/>
      <c r="O140" s="144"/>
      <c r="P140" s="144"/>
      <c r="Q140" s="154"/>
      <c r="R140" s="154"/>
      <c r="S140" s="154"/>
      <c r="T140" s="154"/>
      <c r="U140" s="154"/>
      <c r="V140" s="145"/>
      <c r="W140" s="144"/>
      <c r="X140" s="144"/>
      <c r="Y140" s="145"/>
      <c r="Z140" s="145"/>
      <c r="AA140" s="145"/>
      <c r="AB140" s="145"/>
      <c r="AC140" s="145"/>
      <c r="AD140" s="145"/>
      <c r="AE140" s="155"/>
      <c r="AF140" s="155"/>
      <c r="AG140" s="145"/>
      <c r="AH140" s="145"/>
      <c r="AI140" s="154"/>
      <c r="AJ140" s="154"/>
      <c r="AK140" s="154"/>
      <c r="AL140" s="154"/>
      <c r="AM140" s="138"/>
      <c r="AN140" s="138"/>
      <c r="AO140" s="138"/>
    </row>
    <row r="141" spans="1:243" s="29" customFormat="1" ht="35.25" customHeight="1">
      <c r="A141" s="68" t="s">
        <v>230</v>
      </c>
      <c r="B141" s="71"/>
      <c r="C141" s="71"/>
      <c r="D141" s="71"/>
      <c r="E141" s="71"/>
      <c r="F141" s="71"/>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186"/>
      <c r="AM141" s="159"/>
      <c r="AN141" s="159"/>
      <c r="AO141" s="160"/>
      <c r="AP141" s="18"/>
      <c r="AQ141" s="18"/>
      <c r="AR141" s="18"/>
      <c r="AS141" s="17"/>
      <c r="AT141" s="17"/>
      <c r="AU141" s="18"/>
      <c r="AV141" s="17"/>
      <c r="AW141" s="17"/>
      <c r="AX141" s="18"/>
      <c r="AY141" s="17"/>
      <c r="AZ141" s="17"/>
      <c r="BA141" s="18"/>
      <c r="BB141" s="18"/>
      <c r="BC141" s="18"/>
      <c r="BD141" s="17"/>
      <c r="BE141" s="17"/>
      <c r="BF141" s="18"/>
      <c r="BG141" s="17"/>
      <c r="BH141" s="17"/>
      <c r="BI141" s="18"/>
      <c r="BJ141" s="17"/>
      <c r="BK141" s="17"/>
      <c r="BL141" s="18"/>
      <c r="BM141" s="18"/>
      <c r="BN141" s="18"/>
      <c r="BO141" s="17"/>
      <c r="BP141" s="17"/>
      <c r="BQ141" s="18"/>
      <c r="BR141" s="17"/>
      <c r="BS141" s="17"/>
      <c r="BT141" s="18"/>
      <c r="BU141" s="17"/>
      <c r="BV141" s="17"/>
      <c r="BW141" s="18"/>
      <c r="BX141" s="18"/>
      <c r="BY141" s="18"/>
      <c r="BZ141" s="17"/>
      <c r="CA141" s="17"/>
      <c r="CB141" s="18"/>
      <c r="CC141" s="17"/>
      <c r="CD141" s="17"/>
      <c r="CE141" s="18"/>
      <c r="CF141" s="17"/>
      <c r="CG141" s="17"/>
      <c r="CH141" s="18"/>
      <c r="CI141" s="19"/>
      <c r="CJ141" s="19"/>
      <c r="CK141" s="19"/>
      <c r="CL141" s="19"/>
      <c r="CM141" s="19"/>
      <c r="CN141" s="20"/>
      <c r="CO141" s="18"/>
      <c r="CP141" s="18"/>
      <c r="CQ141" s="18"/>
      <c r="CR141" s="17"/>
      <c r="CS141" s="17"/>
      <c r="CT141" s="18"/>
      <c r="CU141" s="17"/>
      <c r="CV141" s="17"/>
      <c r="CW141" s="18"/>
      <c r="CX141" s="17"/>
      <c r="CY141" s="17"/>
      <c r="CZ141" s="18"/>
      <c r="DA141" s="21"/>
      <c r="DB141" s="21"/>
      <c r="DC141" s="22"/>
      <c r="DD141" s="22"/>
      <c r="DE141" s="21"/>
      <c r="DF141" s="22"/>
      <c r="DG141" s="22"/>
      <c r="DH141" s="21"/>
      <c r="DI141" s="22"/>
      <c r="DJ141" s="22"/>
      <c r="DK141" s="21"/>
      <c r="DL141" s="21"/>
      <c r="DM141" s="21"/>
      <c r="DN141" s="22"/>
      <c r="DO141" s="22"/>
      <c r="DP141" s="21"/>
      <c r="DQ141" s="22"/>
      <c r="DR141" s="22"/>
      <c r="DS141" s="21"/>
      <c r="DT141" s="22"/>
      <c r="DU141" s="22"/>
      <c r="DV141" s="21"/>
      <c r="DW141" s="21"/>
      <c r="DX141" s="21"/>
      <c r="DY141" s="22"/>
      <c r="DZ141" s="22"/>
      <c r="EA141" s="21"/>
      <c r="EB141" s="22"/>
      <c r="EC141" s="22"/>
      <c r="ED141" s="21"/>
      <c r="EE141" s="22"/>
      <c r="EF141" s="22"/>
      <c r="EG141" s="21"/>
      <c r="EH141" s="36"/>
      <c r="EI141" s="36"/>
      <c r="EJ141" s="36"/>
      <c r="EK141" s="36"/>
      <c r="EL141" s="36"/>
      <c r="EM141" s="24"/>
      <c r="EN141" s="21"/>
      <c r="EO141" s="21"/>
      <c r="EP141" s="21"/>
      <c r="EQ141" s="22"/>
      <c r="ER141" s="22"/>
      <c r="ES141" s="21"/>
      <c r="ET141" s="22"/>
      <c r="EU141" s="22"/>
      <c r="EV141" s="21"/>
      <c r="EW141" s="22"/>
      <c r="EX141" s="22"/>
      <c r="EY141" s="21"/>
      <c r="EZ141" s="21"/>
      <c r="FA141" s="21"/>
      <c r="FB141" s="22"/>
      <c r="FC141" s="22"/>
      <c r="FD141" s="21"/>
      <c r="FE141" s="22"/>
      <c r="FF141" s="22"/>
      <c r="FG141" s="21"/>
      <c r="FH141" s="22"/>
      <c r="FI141" s="22"/>
      <c r="FJ141" s="21"/>
      <c r="FK141" s="21"/>
      <c r="FL141" s="21"/>
      <c r="FM141" s="22"/>
      <c r="FN141" s="22"/>
      <c r="FO141" s="21"/>
      <c r="FP141" s="22"/>
      <c r="FQ141" s="22"/>
      <c r="FR141" s="21"/>
      <c r="FS141" s="22"/>
      <c r="FT141" s="22"/>
      <c r="FU141" s="21"/>
      <c r="FV141" s="21"/>
      <c r="FW141" s="21"/>
      <c r="FX141" s="22"/>
      <c r="FY141" s="22"/>
      <c r="FZ141" s="21"/>
      <c r="GA141" s="22"/>
      <c r="GB141" s="22"/>
      <c r="GC141" s="21"/>
      <c r="GD141" s="22"/>
      <c r="GE141" s="22"/>
      <c r="GF141" s="21"/>
      <c r="GG141" s="36"/>
      <c r="GH141" s="36"/>
      <c r="GI141" s="36"/>
      <c r="GJ141" s="36"/>
      <c r="GK141" s="36"/>
      <c r="GL141" s="24"/>
      <c r="GM141" s="21"/>
      <c r="GN141" s="21"/>
      <c r="GO141" s="21"/>
      <c r="GP141" s="22"/>
      <c r="GQ141" s="22"/>
      <c r="GR141" s="21"/>
      <c r="GS141" s="22"/>
      <c r="GT141" s="22"/>
      <c r="GU141" s="21"/>
      <c r="GV141" s="22"/>
      <c r="GW141" s="22"/>
      <c r="GX141" s="21"/>
      <c r="GY141" s="21"/>
      <c r="GZ141" s="21"/>
      <c r="HA141" s="22"/>
      <c r="HB141" s="22"/>
      <c r="HC141" s="21"/>
      <c r="HD141" s="22"/>
      <c r="HE141" s="22"/>
      <c r="HF141" s="21"/>
      <c r="HG141" s="22"/>
      <c r="HH141" s="22"/>
      <c r="HI141" s="21"/>
      <c r="HJ141" s="21"/>
      <c r="HK141" s="21"/>
      <c r="HL141" s="22"/>
      <c r="HM141" s="22"/>
      <c r="HN141" s="21"/>
      <c r="HO141" s="22"/>
      <c r="HP141" s="22"/>
      <c r="HQ141" s="21"/>
      <c r="HR141" s="22"/>
      <c r="HS141" s="22"/>
      <c r="HT141" s="21"/>
      <c r="HU141" s="21"/>
      <c r="HV141" s="21"/>
      <c r="HW141" s="22"/>
      <c r="HX141" s="22"/>
      <c r="HY141" s="21"/>
      <c r="HZ141" s="22"/>
      <c r="IA141" s="22"/>
      <c r="IB141" s="21"/>
      <c r="IC141" s="22"/>
      <c r="ID141" s="22"/>
      <c r="IE141" s="21"/>
      <c r="IF141" s="36"/>
      <c r="IG141" s="36"/>
      <c r="IH141" s="36"/>
      <c r="II141" s="36"/>
    </row>
    <row r="142" spans="1:243" s="29" customFormat="1" ht="8.25" customHeight="1">
      <c r="A142" s="207"/>
      <c r="B142" s="208"/>
      <c r="C142" s="208"/>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195"/>
      <c r="AN142" s="195"/>
      <c r="AO142" s="196"/>
      <c r="AP142" s="21"/>
      <c r="AQ142" s="21"/>
      <c r="AR142" s="21"/>
      <c r="AS142" s="22"/>
      <c r="AT142" s="22"/>
      <c r="AU142" s="21"/>
      <c r="AV142" s="22"/>
      <c r="AW142" s="22"/>
      <c r="AX142" s="21"/>
      <c r="AY142" s="22"/>
      <c r="AZ142" s="22"/>
      <c r="BA142" s="21"/>
      <c r="BB142" s="21"/>
      <c r="BC142" s="21"/>
      <c r="BD142" s="22"/>
      <c r="BE142" s="22"/>
      <c r="BF142" s="21"/>
      <c r="BG142" s="22"/>
      <c r="BH142" s="22"/>
      <c r="BI142" s="21"/>
      <c r="BJ142" s="22"/>
      <c r="BK142" s="22"/>
      <c r="BL142" s="21"/>
      <c r="BM142" s="21"/>
      <c r="BN142" s="21"/>
      <c r="BO142" s="22"/>
      <c r="BP142" s="22"/>
      <c r="BQ142" s="21"/>
      <c r="BR142" s="22"/>
      <c r="BS142" s="22"/>
      <c r="BT142" s="21"/>
      <c r="BU142" s="22"/>
      <c r="BV142" s="22"/>
      <c r="BW142" s="21"/>
      <c r="BX142" s="21"/>
      <c r="BY142" s="21"/>
      <c r="BZ142" s="22"/>
      <c r="CA142" s="22"/>
      <c r="CB142" s="21"/>
      <c r="CC142" s="22"/>
      <c r="CD142" s="22"/>
      <c r="CE142" s="21"/>
      <c r="CF142" s="22"/>
      <c r="CG142" s="22"/>
      <c r="CH142" s="21"/>
      <c r="CI142" s="36"/>
      <c r="CJ142" s="36"/>
      <c r="CK142" s="36"/>
      <c r="CL142" s="36"/>
      <c r="CM142" s="36"/>
      <c r="CN142" s="24"/>
      <c r="CO142" s="21"/>
      <c r="CP142" s="21"/>
      <c r="CQ142" s="21"/>
      <c r="CR142" s="22"/>
      <c r="CS142" s="22"/>
      <c r="CT142" s="21"/>
      <c r="CU142" s="22"/>
      <c r="CV142" s="22"/>
      <c r="CW142" s="21"/>
      <c r="CX142" s="22"/>
      <c r="CY142" s="22"/>
      <c r="CZ142" s="21"/>
      <c r="DA142" s="21"/>
      <c r="DB142" s="21"/>
      <c r="DC142" s="22"/>
      <c r="DD142" s="22"/>
      <c r="DE142" s="21"/>
      <c r="DF142" s="22"/>
      <c r="DG142" s="22"/>
      <c r="DH142" s="21"/>
      <c r="DI142" s="22"/>
      <c r="DJ142" s="22"/>
      <c r="DK142" s="21"/>
      <c r="DL142" s="21"/>
      <c r="DM142" s="21"/>
      <c r="DN142" s="22"/>
      <c r="DO142" s="22"/>
      <c r="DP142" s="21"/>
      <c r="DQ142" s="22"/>
      <c r="DR142" s="22"/>
      <c r="DS142" s="21"/>
      <c r="DT142" s="22"/>
      <c r="DU142" s="22"/>
      <c r="DV142" s="21"/>
      <c r="DW142" s="21"/>
      <c r="DX142" s="21"/>
      <c r="DY142" s="22"/>
      <c r="DZ142" s="22"/>
      <c r="EA142" s="21"/>
      <c r="EB142" s="22"/>
      <c r="EC142" s="22"/>
      <c r="ED142" s="21"/>
      <c r="EE142" s="22"/>
      <c r="EF142" s="22"/>
      <c r="EG142" s="21"/>
      <c r="EH142" s="36"/>
      <c r="EI142" s="36"/>
      <c r="EJ142" s="36"/>
      <c r="EK142" s="36"/>
      <c r="EL142" s="36"/>
      <c r="EM142" s="24"/>
      <c r="EN142" s="21"/>
      <c r="EO142" s="21"/>
      <c r="EP142" s="21"/>
      <c r="EQ142" s="22"/>
      <c r="ER142" s="22"/>
      <c r="ES142" s="21"/>
      <c r="ET142" s="22"/>
      <c r="EU142" s="22"/>
      <c r="EV142" s="21"/>
      <c r="EW142" s="22"/>
      <c r="EX142" s="22"/>
      <c r="EY142" s="21"/>
      <c r="EZ142" s="21"/>
      <c r="FA142" s="21"/>
      <c r="FB142" s="22"/>
      <c r="FC142" s="22"/>
      <c r="FD142" s="21"/>
      <c r="FE142" s="22"/>
      <c r="FF142" s="22"/>
      <c r="FG142" s="21"/>
      <c r="FH142" s="22"/>
      <c r="FI142" s="22"/>
      <c r="FJ142" s="21"/>
      <c r="FK142" s="21"/>
      <c r="FL142" s="21"/>
      <c r="FM142" s="22"/>
      <c r="FN142" s="22"/>
      <c r="FO142" s="21"/>
      <c r="FP142" s="22"/>
      <c r="FQ142" s="22"/>
      <c r="FR142" s="21"/>
      <c r="FS142" s="22"/>
      <c r="FT142" s="22"/>
      <c r="FU142" s="21"/>
      <c r="FV142" s="21"/>
      <c r="FW142" s="21"/>
      <c r="FX142" s="22"/>
      <c r="FY142" s="22"/>
      <c r="FZ142" s="21"/>
      <c r="GA142" s="22"/>
      <c r="GB142" s="22"/>
      <c r="GC142" s="21"/>
      <c r="GD142" s="22"/>
      <c r="GE142" s="22"/>
      <c r="GF142" s="21"/>
      <c r="GG142" s="36"/>
      <c r="GH142" s="36"/>
      <c r="GI142" s="36"/>
      <c r="GJ142" s="36"/>
      <c r="GK142" s="36"/>
      <c r="GL142" s="24"/>
      <c r="GM142" s="21"/>
      <c r="GN142" s="21"/>
      <c r="GO142" s="21"/>
      <c r="GP142" s="22"/>
      <c r="GQ142" s="22"/>
      <c r="GR142" s="21"/>
      <c r="GS142" s="22"/>
      <c r="GT142" s="22"/>
      <c r="GU142" s="21"/>
      <c r="GV142" s="22"/>
      <c r="GW142" s="22"/>
      <c r="GX142" s="21"/>
      <c r="GY142" s="21"/>
      <c r="GZ142" s="21"/>
      <c r="HA142" s="22"/>
      <c r="HB142" s="22"/>
      <c r="HC142" s="21"/>
      <c r="HD142" s="22"/>
      <c r="HE142" s="22"/>
      <c r="HF142" s="21"/>
      <c r="HG142" s="22"/>
      <c r="HH142" s="22"/>
      <c r="HI142" s="21"/>
      <c r="HJ142" s="21"/>
      <c r="HK142" s="21"/>
      <c r="HL142" s="22"/>
      <c r="HM142" s="22"/>
      <c r="HN142" s="21"/>
      <c r="HO142" s="22"/>
      <c r="HP142" s="22"/>
      <c r="HQ142" s="21"/>
      <c r="HR142" s="22"/>
      <c r="HS142" s="22"/>
      <c r="HT142" s="21"/>
      <c r="HU142" s="21"/>
      <c r="HV142" s="21"/>
      <c r="HW142" s="22"/>
      <c r="HX142" s="22"/>
      <c r="HY142" s="21"/>
      <c r="HZ142" s="22"/>
      <c r="IA142" s="22"/>
      <c r="IB142" s="21"/>
      <c r="IC142" s="22"/>
      <c r="ID142" s="22"/>
      <c r="IE142" s="21"/>
      <c r="IF142" s="36"/>
      <c r="IG142" s="36"/>
      <c r="IH142" s="36"/>
      <c r="II142" s="36"/>
    </row>
    <row r="143" spans="1:243" s="29" customFormat="1" ht="48.75" customHeight="1">
      <c r="A143" s="74" t="s">
        <v>231</v>
      </c>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161"/>
      <c r="AN143" s="161"/>
      <c r="AO143" s="161"/>
    </row>
    <row r="144" spans="1:243" ht="93" customHeight="1">
      <c r="A144" s="162" t="s">
        <v>220</v>
      </c>
      <c r="B144" s="197" t="s">
        <v>81</v>
      </c>
      <c r="C144" s="114" t="s">
        <v>182</v>
      </c>
      <c r="D144" s="39" t="s">
        <v>17</v>
      </c>
      <c r="E144" s="41">
        <f>SUM(E145)</f>
        <v>58</v>
      </c>
      <c r="F144" s="41">
        <f>SUM(F145)</f>
        <v>58</v>
      </c>
      <c r="G144" s="52">
        <f t="shared" ref="G144:G149" si="188">IF(E144=0,0,F144*100/E144)</f>
        <v>100</v>
      </c>
      <c r="H144" s="41">
        <f>E144-F144</f>
        <v>0</v>
      </c>
      <c r="I144" s="42">
        <f t="shared" ref="I144:R144" si="189">SUM(I145)</f>
        <v>58</v>
      </c>
      <c r="J144" s="42">
        <f t="shared" si="189"/>
        <v>0</v>
      </c>
      <c r="K144" s="41">
        <f t="shared" si="189"/>
        <v>0</v>
      </c>
      <c r="L144" s="42">
        <f t="shared" si="189"/>
        <v>58</v>
      </c>
      <c r="M144" s="41">
        <f t="shared" si="189"/>
        <v>0</v>
      </c>
      <c r="N144" s="41">
        <f t="shared" si="189"/>
        <v>0</v>
      </c>
      <c r="O144" s="48">
        <f t="shared" si="189"/>
        <v>58</v>
      </c>
      <c r="P144" s="41">
        <f t="shared" si="189"/>
        <v>58</v>
      </c>
      <c r="Q144" s="41">
        <f t="shared" si="189"/>
        <v>0</v>
      </c>
      <c r="R144" s="41">
        <f t="shared" si="189"/>
        <v>0</v>
      </c>
      <c r="S144" s="48">
        <f t="shared" ref="S144:Z144" si="190">SUM(S145)</f>
        <v>0</v>
      </c>
      <c r="T144" s="41">
        <f t="shared" si="190"/>
        <v>0</v>
      </c>
      <c r="U144" s="41">
        <f t="shared" si="190"/>
        <v>0</v>
      </c>
      <c r="V144" s="41">
        <f t="shared" si="190"/>
        <v>0</v>
      </c>
      <c r="W144" s="41">
        <f t="shared" si="190"/>
        <v>58</v>
      </c>
      <c r="X144" s="41">
        <f t="shared" si="190"/>
        <v>58</v>
      </c>
      <c r="Y144" s="41">
        <f t="shared" si="190"/>
        <v>0</v>
      </c>
      <c r="Z144" s="41">
        <f t="shared" si="190"/>
        <v>0</v>
      </c>
      <c r="AA144" s="48">
        <f t="shared" ref="AA144:AH144" si="191">SUM(AA145)</f>
        <v>0</v>
      </c>
      <c r="AB144" s="48">
        <f t="shared" si="191"/>
        <v>0</v>
      </c>
      <c r="AC144" s="41">
        <f t="shared" si="191"/>
        <v>0</v>
      </c>
      <c r="AD144" s="41">
        <f t="shared" si="191"/>
        <v>0</v>
      </c>
      <c r="AE144" s="48">
        <f t="shared" si="191"/>
        <v>58</v>
      </c>
      <c r="AF144" s="48">
        <f t="shared" si="191"/>
        <v>58</v>
      </c>
      <c r="AG144" s="41">
        <f t="shared" si="191"/>
        <v>0</v>
      </c>
      <c r="AH144" s="41">
        <f t="shared" si="191"/>
        <v>0</v>
      </c>
      <c r="AI144" s="41">
        <f>SUM(AI145)</f>
        <v>0</v>
      </c>
      <c r="AJ144" s="49"/>
      <c r="AK144" s="41">
        <f>SUM(AK145)</f>
        <v>0</v>
      </c>
      <c r="AL144" s="45"/>
      <c r="AM144" s="163"/>
      <c r="AN144" s="163"/>
      <c r="AO144" s="163"/>
    </row>
    <row r="145" spans="1:243" ht="133.5" customHeight="1">
      <c r="A145" s="162"/>
      <c r="B145" s="162"/>
      <c r="C145" s="118"/>
      <c r="D145" s="80" t="s">
        <v>19</v>
      </c>
      <c r="E145" s="188">
        <f>SUM(AE145,AG145,AI145,AK145)</f>
        <v>58</v>
      </c>
      <c r="F145" s="188">
        <f>SUM(AF145,AH145,AJ145,AL145)</f>
        <v>58</v>
      </c>
      <c r="G145" s="165">
        <f t="shared" si="188"/>
        <v>100</v>
      </c>
      <c r="H145" s="188">
        <f>E145-F145</f>
        <v>0</v>
      </c>
      <c r="I145" s="189">
        <v>58</v>
      </c>
      <c r="J145" s="154">
        <v>0</v>
      </c>
      <c r="K145" s="145"/>
      <c r="L145" s="154">
        <v>58</v>
      </c>
      <c r="M145" s="145"/>
      <c r="N145" s="145"/>
      <c r="O145" s="209">
        <f>SUM(I145,K145,M145)</f>
        <v>58</v>
      </c>
      <c r="P145" s="188">
        <f>SUM(J145,L145,N145)</f>
        <v>58</v>
      </c>
      <c r="Q145" s="145"/>
      <c r="R145" s="145"/>
      <c r="S145" s="189"/>
      <c r="T145" s="190"/>
      <c r="U145" s="145"/>
      <c r="V145" s="190"/>
      <c r="W145" s="188">
        <f>SUM(O145,Q145,S145,U145)</f>
        <v>58</v>
      </c>
      <c r="X145" s="188">
        <f>SUM(P145,R145,T145,V145)</f>
        <v>58</v>
      </c>
      <c r="Y145" s="190"/>
      <c r="Z145" s="190"/>
      <c r="AA145" s="189"/>
      <c r="AB145" s="189"/>
      <c r="AC145" s="145"/>
      <c r="AD145" s="145"/>
      <c r="AE145" s="199">
        <f>SUM(W145,Y145,AA145,AC145)</f>
        <v>58</v>
      </c>
      <c r="AF145" s="209">
        <f>SUM(X145,Z145,AB145,AD145)</f>
        <v>58</v>
      </c>
      <c r="AG145" s="145"/>
      <c r="AH145" s="145"/>
      <c r="AI145" s="145"/>
      <c r="AJ145" s="190"/>
      <c r="AK145" s="145"/>
      <c r="AL145" s="156"/>
      <c r="AM145" s="138"/>
      <c r="AN145" s="192"/>
      <c r="AO145" s="138"/>
    </row>
    <row r="146" spans="1:243" ht="201" customHeight="1">
      <c r="A146" s="162"/>
      <c r="B146" s="210"/>
      <c r="C146" s="118"/>
      <c r="D146" s="80" t="s">
        <v>29</v>
      </c>
      <c r="E146" s="188"/>
      <c r="F146" s="165"/>
      <c r="G146" s="165">
        <f t="shared" si="188"/>
        <v>0</v>
      </c>
      <c r="H146" s="165"/>
      <c r="I146" s="154"/>
      <c r="J146" s="154"/>
      <c r="K146" s="145"/>
      <c r="L146" s="154"/>
      <c r="M146" s="145"/>
      <c r="N146" s="154"/>
      <c r="O146" s="199"/>
      <c r="P146" s="199"/>
      <c r="Q146" s="154"/>
      <c r="R146" s="154"/>
      <c r="S146" s="154"/>
      <c r="T146" s="154"/>
      <c r="U146" s="154"/>
      <c r="V146" s="154"/>
      <c r="W146" s="199"/>
      <c r="X146" s="199"/>
      <c r="Y146" s="154"/>
      <c r="Z146" s="154"/>
      <c r="AA146" s="154"/>
      <c r="AB146" s="154"/>
      <c r="AC146" s="145"/>
      <c r="AD146" s="145"/>
      <c r="AE146" s="199"/>
      <c r="AF146" s="199"/>
      <c r="AG146" s="154"/>
      <c r="AH146" s="154"/>
      <c r="AI146" s="154"/>
      <c r="AJ146" s="154"/>
      <c r="AK146" s="154"/>
      <c r="AL146" s="156"/>
      <c r="AM146" s="138"/>
      <c r="AN146" s="138"/>
      <c r="AO146" s="138"/>
    </row>
    <row r="147" spans="1:243" ht="44.25" customHeight="1">
      <c r="A147" s="167" t="s">
        <v>221</v>
      </c>
      <c r="B147" s="168"/>
      <c r="C147" s="169"/>
      <c r="D147" s="39" t="s">
        <v>17</v>
      </c>
      <c r="E147" s="41">
        <f>SUM(E148)</f>
        <v>58</v>
      </c>
      <c r="F147" s="41">
        <f>SUM(F148)</f>
        <v>58</v>
      </c>
      <c r="G147" s="52">
        <f t="shared" si="188"/>
        <v>100</v>
      </c>
      <c r="H147" s="41">
        <f>E147-F147</f>
        <v>0</v>
      </c>
      <c r="I147" s="42">
        <f t="shared" ref="I147:Q147" si="192">SUM(I148)</f>
        <v>58</v>
      </c>
      <c r="J147" s="42">
        <f t="shared" si="192"/>
        <v>0</v>
      </c>
      <c r="K147" s="41">
        <f t="shared" si="192"/>
        <v>0</v>
      </c>
      <c r="L147" s="42">
        <f t="shared" si="192"/>
        <v>0</v>
      </c>
      <c r="M147" s="41">
        <f t="shared" si="192"/>
        <v>0</v>
      </c>
      <c r="N147" s="41">
        <f t="shared" si="192"/>
        <v>0</v>
      </c>
      <c r="O147" s="48">
        <f t="shared" si="192"/>
        <v>58</v>
      </c>
      <c r="P147" s="48">
        <f t="shared" si="192"/>
        <v>58</v>
      </c>
      <c r="Q147" s="41">
        <f t="shared" si="192"/>
        <v>0</v>
      </c>
      <c r="R147" s="41">
        <f t="shared" ref="R147" si="193">SUM(R148)</f>
        <v>0</v>
      </c>
      <c r="S147" s="48">
        <f t="shared" ref="S147:Y147" si="194">SUM(S148)</f>
        <v>0</v>
      </c>
      <c r="T147" s="41">
        <f t="shared" si="194"/>
        <v>0</v>
      </c>
      <c r="U147" s="48">
        <f t="shared" si="194"/>
        <v>0</v>
      </c>
      <c r="V147" s="41">
        <f t="shared" si="194"/>
        <v>0</v>
      </c>
      <c r="W147" s="48">
        <f t="shared" si="194"/>
        <v>58</v>
      </c>
      <c r="X147" s="48">
        <f t="shared" si="194"/>
        <v>58</v>
      </c>
      <c r="Y147" s="41">
        <f t="shared" si="194"/>
        <v>0</v>
      </c>
      <c r="Z147" s="41">
        <f t="shared" ref="Z147" si="195">SUM(Z148)</f>
        <v>0</v>
      </c>
      <c r="AA147" s="48">
        <f t="shared" ref="AA147:AG147" si="196">SUM(AA148)</f>
        <v>0</v>
      </c>
      <c r="AB147" s="48">
        <f t="shared" si="196"/>
        <v>0</v>
      </c>
      <c r="AC147" s="41">
        <f t="shared" si="196"/>
        <v>0</v>
      </c>
      <c r="AD147" s="41">
        <f t="shared" si="196"/>
        <v>0</v>
      </c>
      <c r="AE147" s="48">
        <f t="shared" si="196"/>
        <v>58</v>
      </c>
      <c r="AF147" s="48">
        <f t="shared" si="196"/>
        <v>58</v>
      </c>
      <c r="AG147" s="41">
        <f t="shared" si="196"/>
        <v>0</v>
      </c>
      <c r="AH147" s="41">
        <f t="shared" ref="AH147" si="197">SUM(AH148)</f>
        <v>0</v>
      </c>
      <c r="AI147" s="41">
        <f>SUM(AI148)</f>
        <v>0</v>
      </c>
      <c r="AJ147" s="41">
        <f>SUM(AJ148)</f>
        <v>0</v>
      </c>
      <c r="AK147" s="41">
        <f>SUM(AK148)</f>
        <v>0</v>
      </c>
      <c r="AL147" s="46"/>
      <c r="AM147" s="138"/>
      <c r="AN147" s="138"/>
      <c r="AO147" s="138"/>
    </row>
    <row r="148" spans="1:243" ht="131.25">
      <c r="A148" s="170"/>
      <c r="B148" s="171"/>
      <c r="C148" s="172"/>
      <c r="D148" s="80" t="s">
        <v>19</v>
      </c>
      <c r="E148" s="143">
        <f>SUM(E145)</f>
        <v>58</v>
      </c>
      <c r="F148" s="143">
        <f>SUM(F145)</f>
        <v>58</v>
      </c>
      <c r="G148" s="144">
        <f t="shared" si="188"/>
        <v>100</v>
      </c>
      <c r="H148" s="205">
        <f>E148-F148</f>
        <v>0</v>
      </c>
      <c r="I148" s="193">
        <f t="shared" ref="I148:P148" si="198">SUM(I145)</f>
        <v>58</v>
      </c>
      <c r="J148" s="193"/>
      <c r="K148" s="145"/>
      <c r="L148" s="193"/>
      <c r="M148" s="145"/>
      <c r="N148" s="145"/>
      <c r="O148" s="148">
        <f t="shared" si="198"/>
        <v>58</v>
      </c>
      <c r="P148" s="148">
        <f t="shared" si="198"/>
        <v>58</v>
      </c>
      <c r="Q148" s="145"/>
      <c r="R148" s="145"/>
      <c r="S148" s="211"/>
      <c r="T148" s="145"/>
      <c r="U148" s="211"/>
      <c r="V148" s="145"/>
      <c r="W148" s="148">
        <f t="shared" ref="W148:X148" si="199">SUM(W145)</f>
        <v>58</v>
      </c>
      <c r="X148" s="148">
        <f t="shared" si="199"/>
        <v>58</v>
      </c>
      <c r="Y148" s="145"/>
      <c r="Z148" s="145"/>
      <c r="AA148" s="211"/>
      <c r="AB148" s="211"/>
      <c r="AC148" s="145"/>
      <c r="AD148" s="145"/>
      <c r="AE148" s="148">
        <f t="shared" ref="AE148:AF148" si="200">SUM(AE145)</f>
        <v>58</v>
      </c>
      <c r="AF148" s="148">
        <f t="shared" si="200"/>
        <v>58</v>
      </c>
      <c r="AG148" s="145"/>
      <c r="AH148" s="145"/>
      <c r="AI148" s="145"/>
      <c r="AJ148" s="145"/>
      <c r="AK148" s="145"/>
      <c r="AL148" s="154"/>
      <c r="AM148" s="138"/>
      <c r="AN148" s="138"/>
      <c r="AO148" s="138"/>
    </row>
    <row r="149" spans="1:243" ht="78.75">
      <c r="A149" s="174"/>
      <c r="B149" s="175"/>
      <c r="C149" s="176"/>
      <c r="D149" s="80" t="s">
        <v>29</v>
      </c>
      <c r="E149" s="143"/>
      <c r="F149" s="144"/>
      <c r="G149" s="144">
        <f t="shared" si="188"/>
        <v>0</v>
      </c>
      <c r="H149" s="212"/>
      <c r="I149" s="154"/>
      <c r="J149" s="154"/>
      <c r="K149" s="154"/>
      <c r="L149" s="154"/>
      <c r="M149" s="154"/>
      <c r="N149" s="154"/>
      <c r="O149" s="144"/>
      <c r="P149" s="144"/>
      <c r="Q149" s="145"/>
      <c r="R149" s="145"/>
      <c r="S149" s="154"/>
      <c r="T149" s="145"/>
      <c r="U149" s="154"/>
      <c r="V149" s="145"/>
      <c r="W149" s="144"/>
      <c r="X149" s="144"/>
      <c r="Y149" s="145"/>
      <c r="Z149" s="145"/>
      <c r="AA149" s="154"/>
      <c r="AB149" s="154"/>
      <c r="AC149" s="145"/>
      <c r="AD149" s="145"/>
      <c r="AE149" s="155"/>
      <c r="AF149" s="155"/>
      <c r="AG149" s="145"/>
      <c r="AH149" s="145"/>
      <c r="AI149" s="145"/>
      <c r="AJ149" s="145"/>
      <c r="AK149" s="145"/>
      <c r="AL149" s="154"/>
      <c r="AM149" s="138"/>
      <c r="AN149" s="138"/>
      <c r="AO149" s="138"/>
    </row>
    <row r="150" spans="1:243" s="29" customFormat="1" ht="45" customHeight="1">
      <c r="A150" s="68" t="s">
        <v>232</v>
      </c>
      <c r="B150" s="71"/>
      <c r="C150" s="71"/>
      <c r="D150" s="71"/>
      <c r="E150" s="71"/>
      <c r="F150" s="71"/>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53"/>
      <c r="AM150" s="159"/>
      <c r="AN150" s="159"/>
      <c r="AO150" s="160"/>
      <c r="AP150" s="18"/>
      <c r="AQ150" s="18"/>
      <c r="AR150" s="18"/>
      <c r="AS150" s="17"/>
      <c r="AT150" s="17"/>
      <c r="AU150" s="18"/>
      <c r="AV150" s="17"/>
      <c r="AW150" s="17"/>
      <c r="AX150" s="18"/>
      <c r="AY150" s="17"/>
      <c r="AZ150" s="17"/>
      <c r="BA150" s="18"/>
      <c r="BB150" s="18"/>
      <c r="BC150" s="18"/>
      <c r="BD150" s="17"/>
      <c r="BE150" s="17"/>
      <c r="BF150" s="18"/>
      <c r="BG150" s="17"/>
      <c r="BH150" s="17"/>
      <c r="BI150" s="18"/>
      <c r="BJ150" s="17"/>
      <c r="BK150" s="17"/>
      <c r="BL150" s="18"/>
      <c r="BM150" s="18"/>
      <c r="BN150" s="18"/>
      <c r="BO150" s="17"/>
      <c r="BP150" s="17"/>
      <c r="BQ150" s="18"/>
      <c r="BR150" s="17"/>
      <c r="BS150" s="17"/>
      <c r="BT150" s="18"/>
      <c r="BU150" s="17"/>
      <c r="BV150" s="17"/>
      <c r="BW150" s="18"/>
      <c r="BX150" s="18"/>
      <c r="BY150" s="18"/>
      <c r="BZ150" s="17"/>
      <c r="CA150" s="17"/>
      <c r="CB150" s="18"/>
      <c r="CC150" s="17"/>
      <c r="CD150" s="17"/>
      <c r="CE150" s="18"/>
      <c r="CF150" s="17"/>
      <c r="CG150" s="17"/>
      <c r="CH150" s="18"/>
      <c r="CI150" s="19"/>
      <c r="CJ150" s="19"/>
      <c r="CK150" s="19"/>
      <c r="CL150" s="19"/>
      <c r="CM150" s="19"/>
      <c r="CN150" s="20"/>
      <c r="CO150" s="18"/>
      <c r="CP150" s="18"/>
      <c r="CQ150" s="18"/>
      <c r="CR150" s="17"/>
      <c r="CS150" s="17"/>
      <c r="CT150" s="18"/>
      <c r="CU150" s="17"/>
      <c r="CV150" s="17"/>
      <c r="CW150" s="18"/>
      <c r="CX150" s="17"/>
      <c r="CY150" s="17"/>
      <c r="CZ150" s="18"/>
      <c r="DA150" s="21"/>
      <c r="DB150" s="21"/>
      <c r="DC150" s="22"/>
      <c r="DD150" s="22"/>
      <c r="DE150" s="21"/>
      <c r="DF150" s="22"/>
      <c r="DG150" s="22"/>
      <c r="DH150" s="21"/>
      <c r="DI150" s="22"/>
      <c r="DJ150" s="22"/>
      <c r="DK150" s="21"/>
      <c r="DL150" s="21"/>
      <c r="DM150" s="21"/>
      <c r="DN150" s="22"/>
      <c r="DO150" s="22"/>
      <c r="DP150" s="21"/>
      <c r="DQ150" s="22"/>
      <c r="DR150" s="22"/>
      <c r="DS150" s="21"/>
      <c r="DT150" s="22"/>
      <c r="DU150" s="22"/>
      <c r="DV150" s="21"/>
      <c r="DW150" s="21"/>
      <c r="DX150" s="21"/>
      <c r="DY150" s="22"/>
      <c r="DZ150" s="22"/>
      <c r="EA150" s="21"/>
      <c r="EB150" s="22"/>
      <c r="EC150" s="22"/>
      <c r="ED150" s="21"/>
      <c r="EE150" s="22"/>
      <c r="EF150" s="22"/>
      <c r="EG150" s="21"/>
      <c r="EH150" s="36"/>
      <c r="EI150" s="36"/>
      <c r="EJ150" s="36"/>
      <c r="EK150" s="36"/>
      <c r="EL150" s="36"/>
      <c r="EM150" s="24"/>
      <c r="EN150" s="21"/>
      <c r="EO150" s="21"/>
      <c r="EP150" s="21"/>
      <c r="EQ150" s="22"/>
      <c r="ER150" s="22"/>
      <c r="ES150" s="21"/>
      <c r="ET150" s="22"/>
      <c r="EU150" s="22"/>
      <c r="EV150" s="21"/>
      <c r="EW150" s="22"/>
      <c r="EX150" s="22"/>
      <c r="EY150" s="21"/>
      <c r="EZ150" s="21"/>
      <c r="FA150" s="21"/>
      <c r="FB150" s="22"/>
      <c r="FC150" s="22"/>
      <c r="FD150" s="21"/>
      <c r="FE150" s="22"/>
      <c r="FF150" s="22"/>
      <c r="FG150" s="21"/>
      <c r="FH150" s="22"/>
      <c r="FI150" s="22"/>
      <c r="FJ150" s="21"/>
      <c r="FK150" s="21"/>
      <c r="FL150" s="21"/>
      <c r="FM150" s="22"/>
      <c r="FN150" s="22"/>
      <c r="FO150" s="21"/>
      <c r="FP150" s="22"/>
      <c r="FQ150" s="22"/>
      <c r="FR150" s="21"/>
      <c r="FS150" s="22"/>
      <c r="FT150" s="22"/>
      <c r="FU150" s="21"/>
      <c r="FV150" s="21"/>
      <c r="FW150" s="21"/>
      <c r="FX150" s="22"/>
      <c r="FY150" s="22"/>
      <c r="FZ150" s="21"/>
      <c r="GA150" s="22"/>
      <c r="GB150" s="22"/>
      <c r="GC150" s="21"/>
      <c r="GD150" s="22"/>
      <c r="GE150" s="22"/>
      <c r="GF150" s="21"/>
      <c r="GG150" s="36"/>
      <c r="GH150" s="36"/>
      <c r="GI150" s="36"/>
      <c r="GJ150" s="36"/>
      <c r="GK150" s="36"/>
      <c r="GL150" s="24"/>
      <c r="GM150" s="21"/>
      <c r="GN150" s="21"/>
      <c r="GO150" s="21"/>
      <c r="GP150" s="22"/>
      <c r="GQ150" s="22"/>
      <c r="GR150" s="21"/>
      <c r="GS150" s="22"/>
      <c r="GT150" s="22"/>
      <c r="GU150" s="21"/>
      <c r="GV150" s="22"/>
      <c r="GW150" s="22"/>
      <c r="GX150" s="21"/>
      <c r="GY150" s="21"/>
      <c r="GZ150" s="21"/>
      <c r="HA150" s="22"/>
      <c r="HB150" s="22"/>
      <c r="HC150" s="21"/>
      <c r="HD150" s="22"/>
      <c r="HE150" s="22"/>
      <c r="HF150" s="21"/>
      <c r="HG150" s="22"/>
      <c r="HH150" s="22"/>
      <c r="HI150" s="21"/>
      <c r="HJ150" s="21"/>
      <c r="HK150" s="21"/>
      <c r="HL150" s="22"/>
      <c r="HM150" s="22"/>
      <c r="HN150" s="21"/>
      <c r="HO150" s="22"/>
      <c r="HP150" s="22"/>
      <c r="HQ150" s="21"/>
      <c r="HR150" s="22"/>
      <c r="HS150" s="22"/>
      <c r="HT150" s="21"/>
      <c r="HU150" s="21"/>
      <c r="HV150" s="21"/>
      <c r="HW150" s="22"/>
      <c r="HX150" s="22"/>
      <c r="HY150" s="21"/>
      <c r="HZ150" s="22"/>
      <c r="IA150" s="22"/>
      <c r="IB150" s="21"/>
      <c r="IC150" s="22"/>
      <c r="ID150" s="22"/>
      <c r="IE150" s="21"/>
      <c r="IF150" s="36"/>
      <c r="IG150" s="36"/>
      <c r="IH150" s="36"/>
      <c r="II150" s="36"/>
    </row>
    <row r="151" spans="1:243" s="29" customFormat="1" ht="8.25" hidden="1" customHeight="1">
      <c r="A151" s="72"/>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195"/>
      <c r="AN151" s="195"/>
      <c r="AO151" s="196"/>
      <c r="AP151" s="21"/>
      <c r="AQ151" s="21"/>
      <c r="AR151" s="21"/>
      <c r="AS151" s="22"/>
      <c r="AT151" s="22"/>
      <c r="AU151" s="21"/>
      <c r="AV151" s="22"/>
      <c r="AW151" s="22"/>
      <c r="AX151" s="21"/>
      <c r="AY151" s="22"/>
      <c r="AZ151" s="22"/>
      <c r="BA151" s="21"/>
      <c r="BB151" s="21"/>
      <c r="BC151" s="21"/>
      <c r="BD151" s="22"/>
      <c r="BE151" s="22"/>
      <c r="BF151" s="21"/>
      <c r="BG151" s="22"/>
      <c r="BH151" s="22"/>
      <c r="BI151" s="21"/>
      <c r="BJ151" s="22"/>
      <c r="BK151" s="22"/>
      <c r="BL151" s="21"/>
      <c r="BM151" s="21"/>
      <c r="BN151" s="21"/>
      <c r="BO151" s="22"/>
      <c r="BP151" s="22"/>
      <c r="BQ151" s="21"/>
      <c r="BR151" s="22"/>
      <c r="BS151" s="22"/>
      <c r="BT151" s="21"/>
      <c r="BU151" s="22"/>
      <c r="BV151" s="22"/>
      <c r="BW151" s="21"/>
      <c r="BX151" s="21"/>
      <c r="BY151" s="21"/>
      <c r="BZ151" s="22"/>
      <c r="CA151" s="22"/>
      <c r="CB151" s="21"/>
      <c r="CC151" s="22"/>
      <c r="CD151" s="22"/>
      <c r="CE151" s="21"/>
      <c r="CF151" s="22"/>
      <c r="CG151" s="22"/>
      <c r="CH151" s="21"/>
      <c r="CI151" s="36"/>
      <c r="CJ151" s="36"/>
      <c r="CK151" s="36"/>
      <c r="CL151" s="36"/>
      <c r="CM151" s="36"/>
      <c r="CN151" s="24"/>
      <c r="CO151" s="21"/>
      <c r="CP151" s="21"/>
      <c r="CQ151" s="21"/>
      <c r="CR151" s="22"/>
      <c r="CS151" s="22"/>
      <c r="CT151" s="21"/>
      <c r="CU151" s="22"/>
      <c r="CV151" s="22"/>
      <c r="CW151" s="21"/>
      <c r="CX151" s="22"/>
      <c r="CY151" s="22"/>
      <c r="CZ151" s="21"/>
      <c r="DA151" s="21"/>
      <c r="DB151" s="21"/>
      <c r="DC151" s="22"/>
      <c r="DD151" s="22"/>
      <c r="DE151" s="21"/>
      <c r="DF151" s="22"/>
      <c r="DG151" s="22"/>
      <c r="DH151" s="21"/>
      <c r="DI151" s="22"/>
      <c r="DJ151" s="22"/>
      <c r="DK151" s="21"/>
      <c r="DL151" s="21"/>
      <c r="DM151" s="21"/>
      <c r="DN151" s="22"/>
      <c r="DO151" s="22"/>
      <c r="DP151" s="21"/>
      <c r="DQ151" s="22"/>
      <c r="DR151" s="22"/>
      <c r="DS151" s="21"/>
      <c r="DT151" s="22"/>
      <c r="DU151" s="22"/>
      <c r="DV151" s="21"/>
      <c r="DW151" s="21"/>
      <c r="DX151" s="21"/>
      <c r="DY151" s="22"/>
      <c r="DZ151" s="22"/>
      <c r="EA151" s="21"/>
      <c r="EB151" s="22"/>
      <c r="EC151" s="22"/>
      <c r="ED151" s="21"/>
      <c r="EE151" s="22"/>
      <c r="EF151" s="22"/>
      <c r="EG151" s="21"/>
      <c r="EH151" s="36"/>
      <c r="EI151" s="36"/>
      <c r="EJ151" s="36"/>
      <c r="EK151" s="36"/>
      <c r="EL151" s="36"/>
      <c r="EM151" s="24"/>
      <c r="EN151" s="21"/>
      <c r="EO151" s="21"/>
      <c r="EP151" s="21"/>
      <c r="EQ151" s="22"/>
      <c r="ER151" s="22"/>
      <c r="ES151" s="21"/>
      <c r="ET151" s="22"/>
      <c r="EU151" s="22"/>
      <c r="EV151" s="21"/>
      <c r="EW151" s="22"/>
      <c r="EX151" s="22"/>
      <c r="EY151" s="21"/>
      <c r="EZ151" s="21"/>
      <c r="FA151" s="21"/>
      <c r="FB151" s="22"/>
      <c r="FC151" s="22"/>
      <c r="FD151" s="21"/>
      <c r="FE151" s="22"/>
      <c r="FF151" s="22"/>
      <c r="FG151" s="21"/>
      <c r="FH151" s="22"/>
      <c r="FI151" s="22"/>
      <c r="FJ151" s="21"/>
      <c r="FK151" s="21"/>
      <c r="FL151" s="21"/>
      <c r="FM151" s="22"/>
      <c r="FN151" s="22"/>
      <c r="FO151" s="21"/>
      <c r="FP151" s="22"/>
      <c r="FQ151" s="22"/>
      <c r="FR151" s="21"/>
      <c r="FS151" s="22"/>
      <c r="FT151" s="22"/>
      <c r="FU151" s="21"/>
      <c r="FV151" s="21"/>
      <c r="FW151" s="21"/>
      <c r="FX151" s="22"/>
      <c r="FY151" s="22"/>
      <c r="FZ151" s="21"/>
      <c r="GA151" s="22"/>
      <c r="GB151" s="22"/>
      <c r="GC151" s="21"/>
      <c r="GD151" s="22"/>
      <c r="GE151" s="22"/>
      <c r="GF151" s="21"/>
      <c r="GG151" s="36"/>
      <c r="GH151" s="36"/>
      <c r="GI151" s="36"/>
      <c r="GJ151" s="36"/>
      <c r="GK151" s="36"/>
      <c r="GL151" s="24"/>
      <c r="GM151" s="21"/>
      <c r="GN151" s="21"/>
      <c r="GO151" s="21"/>
      <c r="GP151" s="22"/>
      <c r="GQ151" s="22"/>
      <c r="GR151" s="21"/>
      <c r="GS151" s="22"/>
      <c r="GT151" s="22"/>
      <c r="GU151" s="21"/>
      <c r="GV151" s="22"/>
      <c r="GW151" s="22"/>
      <c r="GX151" s="21"/>
      <c r="GY151" s="21"/>
      <c r="GZ151" s="21"/>
      <c r="HA151" s="22"/>
      <c r="HB151" s="22"/>
      <c r="HC151" s="21"/>
      <c r="HD151" s="22"/>
      <c r="HE151" s="22"/>
      <c r="HF151" s="21"/>
      <c r="HG151" s="22"/>
      <c r="HH151" s="22"/>
      <c r="HI151" s="21"/>
      <c r="HJ151" s="21"/>
      <c r="HK151" s="21"/>
      <c r="HL151" s="22"/>
      <c r="HM151" s="22"/>
      <c r="HN151" s="21"/>
      <c r="HO151" s="22"/>
      <c r="HP151" s="22"/>
      <c r="HQ151" s="21"/>
      <c r="HR151" s="22"/>
      <c r="HS151" s="22"/>
      <c r="HT151" s="21"/>
      <c r="HU151" s="21"/>
      <c r="HV151" s="21"/>
      <c r="HW151" s="22"/>
      <c r="HX151" s="22"/>
      <c r="HY151" s="21"/>
      <c r="HZ151" s="22"/>
      <c r="IA151" s="22"/>
      <c r="IB151" s="21"/>
      <c r="IC151" s="22"/>
      <c r="ID151" s="22"/>
      <c r="IE151" s="21"/>
      <c r="IF151" s="36"/>
      <c r="IG151" s="36"/>
      <c r="IH151" s="36"/>
      <c r="II151" s="36"/>
    </row>
    <row r="152" spans="1:243" s="29" customFormat="1" ht="46.5" customHeight="1">
      <c r="A152" s="74" t="s">
        <v>233</v>
      </c>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161"/>
      <c r="AN152" s="161"/>
      <c r="AO152" s="161"/>
    </row>
    <row r="153" spans="1:243" ht="63.75" customHeight="1">
      <c r="A153" s="213" t="s">
        <v>82</v>
      </c>
      <c r="B153" s="113" t="s">
        <v>83</v>
      </c>
      <c r="C153" s="114" t="s">
        <v>182</v>
      </c>
      <c r="D153" s="39" t="s">
        <v>17</v>
      </c>
      <c r="E153" s="41">
        <f>SUM(E155)</f>
        <v>15033</v>
      </c>
      <c r="F153" s="41">
        <f>SUM(F155)</f>
        <v>9636</v>
      </c>
      <c r="G153" s="52">
        <f t="shared" ref="G153:G157" si="201">IF(E153=0,0,F153*100/E153)</f>
        <v>64.098982239074033</v>
      </c>
      <c r="H153" s="41">
        <f>E153-F153</f>
        <v>5397</v>
      </c>
      <c r="I153" s="42">
        <f t="shared" ref="I153:R153" si="202">SUM(I155)</f>
        <v>0</v>
      </c>
      <c r="J153" s="42">
        <f t="shared" si="202"/>
        <v>0</v>
      </c>
      <c r="K153" s="42">
        <f t="shared" si="202"/>
        <v>0</v>
      </c>
      <c r="L153" s="42">
        <f t="shared" si="202"/>
        <v>0</v>
      </c>
      <c r="M153" s="42">
        <f t="shared" si="202"/>
        <v>0</v>
      </c>
      <c r="N153" s="42">
        <f t="shared" si="202"/>
        <v>0</v>
      </c>
      <c r="O153" s="42">
        <f t="shared" si="202"/>
        <v>0</v>
      </c>
      <c r="P153" s="42">
        <f t="shared" si="202"/>
        <v>0</v>
      </c>
      <c r="Q153" s="42">
        <f t="shared" si="202"/>
        <v>3000</v>
      </c>
      <c r="R153" s="42">
        <f t="shared" si="202"/>
        <v>3000</v>
      </c>
      <c r="S153" s="41">
        <f>SUM(S155)</f>
        <v>6636</v>
      </c>
      <c r="T153" s="41">
        <f>SUM(T155)</f>
        <v>6636</v>
      </c>
      <c r="U153" s="42">
        <f>SUM(U155)</f>
        <v>0</v>
      </c>
      <c r="V153" s="49"/>
      <c r="W153" s="42">
        <f>SUM(W155)</f>
        <v>9636</v>
      </c>
      <c r="X153" s="42">
        <f>SUM(X155)</f>
        <v>9636</v>
      </c>
      <c r="Y153" s="42">
        <f>SUM(Y155)</f>
        <v>0</v>
      </c>
      <c r="Z153" s="49"/>
      <c r="AA153" s="41">
        <f>SUM(AA155)</f>
        <v>3500</v>
      </c>
      <c r="AB153" s="49"/>
      <c r="AC153" s="42">
        <f>SUM(AC155)</f>
        <v>0</v>
      </c>
      <c r="AD153" s="42">
        <f>SUM(AD155)</f>
        <v>0</v>
      </c>
      <c r="AE153" s="42">
        <f>SUM(AE155)</f>
        <v>13136</v>
      </c>
      <c r="AF153" s="42">
        <f>SUM(AF155)</f>
        <v>9636</v>
      </c>
      <c r="AG153" s="42">
        <f>SUM(AG155)</f>
        <v>1897</v>
      </c>
      <c r="AH153" s="49"/>
      <c r="AI153" s="41">
        <f>SUM(AI155)</f>
        <v>0</v>
      </c>
      <c r="AJ153" s="41">
        <f>SUM(AJ155)</f>
        <v>0</v>
      </c>
      <c r="AK153" s="42">
        <f>SUM(AK155)</f>
        <v>0</v>
      </c>
      <c r="AL153" s="45"/>
      <c r="AM153" s="163"/>
      <c r="AN153" s="163"/>
      <c r="AO153" s="163"/>
    </row>
    <row r="154" spans="1:243" ht="131.25">
      <c r="A154" s="213"/>
      <c r="B154" s="113"/>
      <c r="C154" s="118"/>
      <c r="D154" s="80" t="s">
        <v>19</v>
      </c>
      <c r="E154" s="188"/>
      <c r="F154" s="188"/>
      <c r="G154" s="165">
        <f t="shared" si="201"/>
        <v>0</v>
      </c>
      <c r="H154" s="188"/>
      <c r="I154" s="154"/>
      <c r="J154" s="154"/>
      <c r="K154" s="154"/>
      <c r="L154" s="154"/>
      <c r="M154" s="189"/>
      <c r="N154" s="154"/>
      <c r="O154" s="209"/>
      <c r="P154" s="209"/>
      <c r="Q154" s="189"/>
      <c r="R154" s="189"/>
      <c r="S154" s="145"/>
      <c r="T154" s="189"/>
      <c r="U154" s="189"/>
      <c r="V154" s="189"/>
      <c r="W154" s="209"/>
      <c r="X154" s="209"/>
      <c r="Y154" s="189"/>
      <c r="Z154" s="189"/>
      <c r="AA154" s="145"/>
      <c r="AB154" s="189"/>
      <c r="AC154" s="189"/>
      <c r="AD154" s="189"/>
      <c r="AE154" s="209"/>
      <c r="AF154" s="209"/>
      <c r="AG154" s="189"/>
      <c r="AH154" s="189"/>
      <c r="AI154" s="145"/>
      <c r="AJ154" s="189"/>
      <c r="AK154" s="189"/>
      <c r="AL154" s="156"/>
      <c r="AM154" s="138"/>
      <c r="AN154" s="138"/>
      <c r="AO154" s="138"/>
    </row>
    <row r="155" spans="1:243" ht="78.75">
      <c r="A155" s="213"/>
      <c r="B155" s="113"/>
      <c r="C155" s="118"/>
      <c r="D155" s="80" t="s">
        <v>29</v>
      </c>
      <c r="E155" s="188">
        <f>SUM(AE155,AG155,AI155,AK155)</f>
        <v>15033</v>
      </c>
      <c r="F155" s="188">
        <f>SUM(AF155,AH155,AJ155,AL155)</f>
        <v>9636</v>
      </c>
      <c r="G155" s="165">
        <f t="shared" si="201"/>
        <v>64.098982239074033</v>
      </c>
      <c r="H155" s="188">
        <f>E155-F155</f>
        <v>5397</v>
      </c>
      <c r="I155" s="154"/>
      <c r="J155" s="154"/>
      <c r="K155" s="154"/>
      <c r="L155" s="154"/>
      <c r="M155" s="189"/>
      <c r="N155" s="154"/>
      <c r="O155" s="209">
        <f>SUM(I155,K155,M155)</f>
        <v>0</v>
      </c>
      <c r="P155" s="209">
        <f>SUM(J155,L155,N155)</f>
        <v>0</v>
      </c>
      <c r="Q155" s="189">
        <v>3000</v>
      </c>
      <c r="R155" s="189">
        <v>3000</v>
      </c>
      <c r="S155" s="145">
        <v>6636</v>
      </c>
      <c r="T155" s="190">
        <v>6636</v>
      </c>
      <c r="U155" s="189"/>
      <c r="V155" s="189"/>
      <c r="W155" s="199">
        <f>SUM(O155,Q155,S155,U155)</f>
        <v>9636</v>
      </c>
      <c r="X155" s="199">
        <f>SUM(P155,R155,T155,V155)</f>
        <v>9636</v>
      </c>
      <c r="Y155" s="189"/>
      <c r="Z155" s="189"/>
      <c r="AA155" s="145">
        <v>3500</v>
      </c>
      <c r="AB155" s="189"/>
      <c r="AC155" s="189"/>
      <c r="AD155" s="189"/>
      <c r="AE155" s="199">
        <f>SUM(W155,Y155,AA155,AC155)</f>
        <v>13136</v>
      </c>
      <c r="AF155" s="199">
        <f>SUM(X155,Z155,AB155,AD155)</f>
        <v>9636</v>
      </c>
      <c r="AG155" s="189">
        <v>1897</v>
      </c>
      <c r="AH155" s="189"/>
      <c r="AI155" s="145"/>
      <c r="AJ155" s="189"/>
      <c r="AK155" s="189"/>
      <c r="AL155" s="156"/>
      <c r="AM155" s="138"/>
      <c r="AN155" s="138"/>
      <c r="AO155" s="138"/>
    </row>
    <row r="156" spans="1:243" ht="26.25">
      <c r="A156" s="167" t="s">
        <v>222</v>
      </c>
      <c r="B156" s="168"/>
      <c r="C156" s="169"/>
      <c r="D156" s="39" t="s">
        <v>17</v>
      </c>
      <c r="E156" s="41">
        <f>SUM(E158)</f>
        <v>15033</v>
      </c>
      <c r="F156" s="41">
        <f>SUM(F158)</f>
        <v>9636</v>
      </c>
      <c r="G156" s="52">
        <f t="shared" si="201"/>
        <v>64.098982239074033</v>
      </c>
      <c r="H156" s="41">
        <f>E156-F156</f>
        <v>5397</v>
      </c>
      <c r="I156" s="42">
        <f t="shared" ref="I156:R156" si="203">SUM(I158)</f>
        <v>0</v>
      </c>
      <c r="J156" s="42">
        <f t="shared" si="203"/>
        <v>0</v>
      </c>
      <c r="K156" s="42">
        <f t="shared" si="203"/>
        <v>0</v>
      </c>
      <c r="L156" s="42">
        <f t="shared" si="203"/>
        <v>0</v>
      </c>
      <c r="M156" s="42">
        <f t="shared" si="203"/>
        <v>0</v>
      </c>
      <c r="N156" s="42">
        <f t="shared" si="203"/>
        <v>0</v>
      </c>
      <c r="O156" s="42">
        <f t="shared" si="203"/>
        <v>0</v>
      </c>
      <c r="P156" s="42">
        <f t="shared" si="203"/>
        <v>0</v>
      </c>
      <c r="Q156" s="42">
        <f t="shared" si="203"/>
        <v>3000</v>
      </c>
      <c r="R156" s="42">
        <f t="shared" si="203"/>
        <v>3000</v>
      </c>
      <c r="S156" s="41">
        <f>SUM(S158)</f>
        <v>6636</v>
      </c>
      <c r="T156" s="41">
        <f>SUM(T158)</f>
        <v>6636</v>
      </c>
      <c r="U156" s="42">
        <f>SUM(U158)</f>
        <v>0</v>
      </c>
      <c r="V156" s="49"/>
      <c r="W156" s="42">
        <f>SUM(W158)</f>
        <v>9636</v>
      </c>
      <c r="X156" s="42">
        <f>SUM(X158)</f>
        <v>9636</v>
      </c>
      <c r="Y156" s="42">
        <f>SUM(Y158)</f>
        <v>0</v>
      </c>
      <c r="Z156" s="49"/>
      <c r="AA156" s="41">
        <f>SUM(AA158)</f>
        <v>3500</v>
      </c>
      <c r="AB156" s="49"/>
      <c r="AC156" s="42">
        <f>SUM(AC158)</f>
        <v>0</v>
      </c>
      <c r="AD156" s="42">
        <f>SUM(AD158)</f>
        <v>0</v>
      </c>
      <c r="AE156" s="42">
        <f>SUM(AE158)</f>
        <v>13136</v>
      </c>
      <c r="AF156" s="42">
        <f>SUM(AF158)</f>
        <v>9636</v>
      </c>
      <c r="AG156" s="42">
        <f>SUM(AG158)</f>
        <v>1897</v>
      </c>
      <c r="AH156" s="49"/>
      <c r="AI156" s="41">
        <f>SUM(AI158)</f>
        <v>0</v>
      </c>
      <c r="AJ156" s="41">
        <f>SUM(AJ158)</f>
        <v>0</v>
      </c>
      <c r="AK156" s="42">
        <f>SUM(AK158)</f>
        <v>0</v>
      </c>
      <c r="AL156" s="45"/>
      <c r="AM156" s="138"/>
      <c r="AN156" s="138"/>
      <c r="AO156" s="138"/>
    </row>
    <row r="157" spans="1:243" ht="131.25">
      <c r="A157" s="170"/>
      <c r="B157" s="171"/>
      <c r="C157" s="172"/>
      <c r="D157" s="80" t="s">
        <v>19</v>
      </c>
      <c r="E157" s="143"/>
      <c r="F157" s="143"/>
      <c r="G157" s="144">
        <f t="shared" si="201"/>
        <v>0</v>
      </c>
      <c r="H157" s="205"/>
      <c r="I157" s="154"/>
      <c r="J157" s="154"/>
      <c r="K157" s="154"/>
      <c r="L157" s="154"/>
      <c r="M157" s="189"/>
      <c r="N157" s="154"/>
      <c r="O157" s="214"/>
      <c r="P157" s="214"/>
      <c r="Q157" s="189"/>
      <c r="R157" s="189"/>
      <c r="S157" s="145"/>
      <c r="T157" s="189"/>
      <c r="U157" s="189"/>
      <c r="V157" s="189"/>
      <c r="W157" s="214"/>
      <c r="X157" s="214"/>
      <c r="Y157" s="189"/>
      <c r="Z157" s="189"/>
      <c r="AA157" s="145"/>
      <c r="AB157" s="189"/>
      <c r="AC157" s="189"/>
      <c r="AD157" s="189"/>
      <c r="AE157" s="214"/>
      <c r="AF157" s="214"/>
      <c r="AG157" s="189"/>
      <c r="AH157" s="189"/>
      <c r="AI157" s="145"/>
      <c r="AJ157" s="189"/>
      <c r="AK157" s="189"/>
      <c r="AL157" s="156"/>
      <c r="AM157" s="138"/>
      <c r="AN157" s="138"/>
      <c r="AO157" s="138"/>
    </row>
    <row r="158" spans="1:243" ht="78.75">
      <c r="A158" s="174"/>
      <c r="B158" s="175"/>
      <c r="C158" s="176"/>
      <c r="D158" s="80" t="s">
        <v>29</v>
      </c>
      <c r="E158" s="143">
        <f>SUM(AE158,AG158,AI158,AK158)</f>
        <v>15033</v>
      </c>
      <c r="F158" s="143">
        <f>SUM(AF158,AH158,AJ158,AL158)</f>
        <v>9636</v>
      </c>
      <c r="G158" s="144">
        <f t="shared" ref="G158" si="204">IF(E158=0,0,F158*100/E158)</f>
        <v>64.098982239074033</v>
      </c>
      <c r="H158" s="188">
        <f>E158-F158</f>
        <v>5397</v>
      </c>
      <c r="I158" s="154"/>
      <c r="J158" s="154"/>
      <c r="K158" s="154"/>
      <c r="L158" s="154"/>
      <c r="M158" s="189"/>
      <c r="N158" s="154"/>
      <c r="O158" s="214">
        <f>SUM(I158,K158,M158)</f>
        <v>0</v>
      </c>
      <c r="P158" s="214">
        <f>SUM(J158,L158,N158)</f>
        <v>0</v>
      </c>
      <c r="Q158" s="189">
        <v>3000</v>
      </c>
      <c r="R158" s="189">
        <v>3000</v>
      </c>
      <c r="S158" s="145">
        <v>6636</v>
      </c>
      <c r="T158" s="190">
        <f>T155</f>
        <v>6636</v>
      </c>
      <c r="U158" s="189"/>
      <c r="V158" s="189"/>
      <c r="W158" s="155">
        <f>SUM(O158,Q158,S158,U158)</f>
        <v>9636</v>
      </c>
      <c r="X158" s="155">
        <f>SUM(P158,R158,T158,V158)</f>
        <v>9636</v>
      </c>
      <c r="Y158" s="189"/>
      <c r="Z158" s="189"/>
      <c r="AA158" s="145">
        <v>3500</v>
      </c>
      <c r="AB158" s="189"/>
      <c r="AC158" s="189"/>
      <c r="AD158" s="189"/>
      <c r="AE158" s="155">
        <f>SUM(W158,Y158,AA158,AC158)</f>
        <v>13136</v>
      </c>
      <c r="AF158" s="155">
        <f>SUM(X158,Z158,AB158,AD158)</f>
        <v>9636</v>
      </c>
      <c r="AG158" s="189">
        <v>1897</v>
      </c>
      <c r="AH158" s="189"/>
      <c r="AI158" s="145"/>
      <c r="AJ158" s="189"/>
      <c r="AK158" s="189"/>
      <c r="AL158" s="156"/>
      <c r="AM158" s="138"/>
      <c r="AN158" s="138"/>
      <c r="AO158" s="138"/>
    </row>
    <row r="159" spans="1:243" ht="38.25" customHeight="1">
      <c r="A159" s="68" t="s">
        <v>223</v>
      </c>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70"/>
      <c r="AM159" s="138"/>
      <c r="AN159" s="138"/>
      <c r="AO159" s="138"/>
    </row>
    <row r="160" spans="1:243" ht="49.5" customHeight="1">
      <c r="A160" s="213" t="s">
        <v>224</v>
      </c>
      <c r="B160" s="113" t="s">
        <v>119</v>
      </c>
      <c r="C160" s="113" t="s">
        <v>182</v>
      </c>
      <c r="D160" s="39" t="s">
        <v>17</v>
      </c>
      <c r="E160" s="41">
        <f>SUM(E162)</f>
        <v>800</v>
      </c>
      <c r="F160" s="42">
        <f>SUM(F162)</f>
        <v>0</v>
      </c>
      <c r="G160" s="52">
        <f t="shared" ref="G160:G164" si="205">IF(E160=0,0,F160*100/E160)</f>
        <v>0</v>
      </c>
      <c r="H160" s="42">
        <f>E160-F160</f>
        <v>800</v>
      </c>
      <c r="I160" s="42">
        <f t="shared" ref="I160:R160" si="206">SUM(I162)</f>
        <v>0</v>
      </c>
      <c r="J160" s="42">
        <f t="shared" si="206"/>
        <v>0</v>
      </c>
      <c r="K160" s="42">
        <f t="shared" si="206"/>
        <v>0</v>
      </c>
      <c r="L160" s="42">
        <f t="shared" si="206"/>
        <v>0</v>
      </c>
      <c r="M160" s="42">
        <f t="shared" si="206"/>
        <v>0</v>
      </c>
      <c r="N160" s="42">
        <f t="shared" si="206"/>
        <v>0</v>
      </c>
      <c r="O160" s="42">
        <f t="shared" si="206"/>
        <v>0</v>
      </c>
      <c r="P160" s="42">
        <f t="shared" si="206"/>
        <v>0</v>
      </c>
      <c r="Q160" s="42">
        <f t="shared" si="206"/>
        <v>0</v>
      </c>
      <c r="R160" s="42">
        <f t="shared" si="206"/>
        <v>0</v>
      </c>
      <c r="S160" s="42">
        <f>SUM(S162)</f>
        <v>0</v>
      </c>
      <c r="T160" s="49"/>
      <c r="U160" s="42">
        <f>SUM(U162)</f>
        <v>0</v>
      </c>
      <c r="V160" s="49"/>
      <c r="W160" s="42">
        <f>SUM(W162)</f>
        <v>0</v>
      </c>
      <c r="X160" s="42">
        <f>SUM(X162)</f>
        <v>0</v>
      </c>
      <c r="Y160" s="42">
        <f>SUM(Y162)</f>
        <v>0</v>
      </c>
      <c r="Z160" s="49"/>
      <c r="AA160" s="42">
        <f>SUM(AA162)</f>
        <v>0</v>
      </c>
      <c r="AB160" s="49"/>
      <c r="AC160" s="42">
        <f>SUM(AC162)</f>
        <v>0</v>
      </c>
      <c r="AD160" s="49"/>
      <c r="AE160" s="42">
        <f>SUM(AE162)</f>
        <v>0</v>
      </c>
      <c r="AF160" s="42">
        <f>SUM(AF162)</f>
        <v>0</v>
      </c>
      <c r="AG160" s="42">
        <f>SUM(AG162)</f>
        <v>0</v>
      </c>
      <c r="AH160" s="49"/>
      <c r="AI160" s="42">
        <f>SUM(AI162)</f>
        <v>800</v>
      </c>
      <c r="AJ160" s="49"/>
      <c r="AK160" s="42">
        <f>SUM(AK162)</f>
        <v>0</v>
      </c>
      <c r="AL160" s="45"/>
      <c r="AM160" s="138"/>
      <c r="AN160" s="138"/>
      <c r="AO160" s="138"/>
    </row>
    <row r="161" spans="1:243" ht="131.25">
      <c r="A161" s="213"/>
      <c r="B161" s="113"/>
      <c r="C161" s="113"/>
      <c r="D161" s="80" t="s">
        <v>19</v>
      </c>
      <c r="E161" s="188"/>
      <c r="F161" s="165"/>
      <c r="G161" s="165">
        <f t="shared" si="205"/>
        <v>0</v>
      </c>
      <c r="H161" s="165"/>
      <c r="I161" s="154"/>
      <c r="J161" s="154"/>
      <c r="K161" s="154"/>
      <c r="L161" s="154"/>
      <c r="M161" s="189"/>
      <c r="N161" s="154"/>
      <c r="O161" s="209"/>
      <c r="P161" s="209"/>
      <c r="Q161" s="189"/>
      <c r="R161" s="189"/>
      <c r="S161" s="189"/>
      <c r="T161" s="189"/>
      <c r="U161" s="189"/>
      <c r="V161" s="189"/>
      <c r="W161" s="209"/>
      <c r="X161" s="209"/>
      <c r="Y161" s="189"/>
      <c r="Z161" s="189"/>
      <c r="AA161" s="189"/>
      <c r="AB161" s="189"/>
      <c r="AC161" s="189"/>
      <c r="AD161" s="189"/>
      <c r="AE161" s="209"/>
      <c r="AF161" s="209"/>
      <c r="AG161" s="189"/>
      <c r="AH161" s="189"/>
      <c r="AI161" s="189"/>
      <c r="AJ161" s="189"/>
      <c r="AK161" s="189"/>
      <c r="AL161" s="156"/>
      <c r="AM161" s="138"/>
      <c r="AN161" s="138"/>
      <c r="AO161" s="138"/>
    </row>
    <row r="162" spans="1:243" ht="78.75">
      <c r="A162" s="213"/>
      <c r="B162" s="113"/>
      <c r="C162" s="113"/>
      <c r="D162" s="80" t="s">
        <v>29</v>
      </c>
      <c r="E162" s="188">
        <f>AE162+AG162+AI162+AK162</f>
        <v>800</v>
      </c>
      <c r="F162" s="165">
        <f>SUM(AF162,AH162,AJ162,AL162)</f>
        <v>0</v>
      </c>
      <c r="G162" s="165">
        <f t="shared" si="205"/>
        <v>0</v>
      </c>
      <c r="H162" s="165">
        <f>E162-F162</f>
        <v>800</v>
      </c>
      <c r="I162" s="154"/>
      <c r="J162" s="154"/>
      <c r="K162" s="154"/>
      <c r="L162" s="154"/>
      <c r="M162" s="189"/>
      <c r="N162" s="154"/>
      <c r="O162" s="209">
        <f>SUM(I162,K162,M162)</f>
        <v>0</v>
      </c>
      <c r="P162" s="209">
        <f>SUM(J162,L162,N162)</f>
        <v>0</v>
      </c>
      <c r="Q162" s="189"/>
      <c r="R162" s="189"/>
      <c r="S162" s="189"/>
      <c r="T162" s="189"/>
      <c r="U162" s="189"/>
      <c r="V162" s="189"/>
      <c r="W162" s="199">
        <f>SUM(O162,Q162,S162,U162)</f>
        <v>0</v>
      </c>
      <c r="X162" s="199">
        <f>SUM(P162,R162,T162,V162)</f>
        <v>0</v>
      </c>
      <c r="Y162" s="189"/>
      <c r="Z162" s="189"/>
      <c r="AA162" s="189"/>
      <c r="AB162" s="189"/>
      <c r="AC162" s="189"/>
      <c r="AD162" s="189"/>
      <c r="AE162" s="199">
        <f>SUM(W162,Y162,AA162,AC162)</f>
        <v>0</v>
      </c>
      <c r="AF162" s="199">
        <f>SUM(X162,Z162,AB162,AD162)</f>
        <v>0</v>
      </c>
      <c r="AG162" s="189"/>
      <c r="AH162" s="189"/>
      <c r="AI162" s="189">
        <v>800</v>
      </c>
      <c r="AJ162" s="189"/>
      <c r="AK162" s="189"/>
      <c r="AL162" s="156"/>
      <c r="AM162" s="138"/>
      <c r="AN162" s="138"/>
      <c r="AO162" s="138"/>
    </row>
    <row r="163" spans="1:243" ht="33" customHeight="1">
      <c r="A163" s="167" t="s">
        <v>244</v>
      </c>
      <c r="B163" s="168"/>
      <c r="C163" s="169"/>
      <c r="D163" s="39" t="s">
        <v>17</v>
      </c>
      <c r="E163" s="41">
        <f>SUM(E165)</f>
        <v>800</v>
      </c>
      <c r="F163" s="41">
        <f>SUM(F165)</f>
        <v>0</v>
      </c>
      <c r="G163" s="52">
        <f t="shared" si="205"/>
        <v>0</v>
      </c>
      <c r="H163" s="48">
        <f>E163-F163</f>
        <v>800</v>
      </c>
      <c r="I163" s="42">
        <f t="shared" ref="I163:Q163" si="207">SUM(I165)</f>
        <v>0</v>
      </c>
      <c r="J163" s="42">
        <f t="shared" si="207"/>
        <v>0</v>
      </c>
      <c r="K163" s="42">
        <f t="shared" si="207"/>
        <v>0</v>
      </c>
      <c r="L163" s="42">
        <f t="shared" si="207"/>
        <v>0</v>
      </c>
      <c r="M163" s="42">
        <f t="shared" si="207"/>
        <v>0</v>
      </c>
      <c r="N163" s="42">
        <f t="shared" si="207"/>
        <v>0</v>
      </c>
      <c r="O163" s="42">
        <f t="shared" si="207"/>
        <v>0</v>
      </c>
      <c r="P163" s="42">
        <f t="shared" si="207"/>
        <v>0</v>
      </c>
      <c r="Q163" s="42">
        <f t="shared" si="207"/>
        <v>0</v>
      </c>
      <c r="R163" s="42">
        <f t="shared" ref="R163" si="208">SUM(R165)</f>
        <v>0</v>
      </c>
      <c r="S163" s="41">
        <f>SUM(S165)</f>
        <v>0</v>
      </c>
      <c r="T163" s="41">
        <f>SUM(T165)</f>
        <v>0</v>
      </c>
      <c r="U163" s="42">
        <f>SUM(U165)</f>
        <v>0</v>
      </c>
      <c r="V163" s="48"/>
      <c r="W163" s="42">
        <f>SUM(W165)</f>
        <v>0</v>
      </c>
      <c r="X163" s="42">
        <f>SUM(X165)</f>
        <v>0</v>
      </c>
      <c r="Y163" s="42">
        <f>SUM(Y165)</f>
        <v>0</v>
      </c>
      <c r="Z163" s="48"/>
      <c r="AA163" s="42">
        <f>SUM(AA165)</f>
        <v>0</v>
      </c>
      <c r="AB163" s="48"/>
      <c r="AC163" s="42">
        <f>SUM(AC165)</f>
        <v>0</v>
      </c>
      <c r="AD163" s="42">
        <f>SUM(AD165)</f>
        <v>0</v>
      </c>
      <c r="AE163" s="42">
        <f>SUM(AE165)</f>
        <v>0</v>
      </c>
      <c r="AF163" s="42">
        <f>SUM(AF165)</f>
        <v>0</v>
      </c>
      <c r="AG163" s="42">
        <f>SUM(AG165)</f>
        <v>0</v>
      </c>
      <c r="AH163" s="48"/>
      <c r="AI163" s="42">
        <f>SUM(AI165)</f>
        <v>800</v>
      </c>
      <c r="AJ163" s="42">
        <f>SUM(AJ165)</f>
        <v>0</v>
      </c>
      <c r="AK163" s="42">
        <f>SUM(AK165)</f>
        <v>0</v>
      </c>
      <c r="AL163" s="46"/>
      <c r="AM163" s="138"/>
      <c r="AN163" s="138"/>
      <c r="AO163" s="138"/>
    </row>
    <row r="164" spans="1:243" ht="131.25">
      <c r="A164" s="170"/>
      <c r="B164" s="171"/>
      <c r="C164" s="172"/>
      <c r="D164" s="80" t="s">
        <v>19</v>
      </c>
      <c r="E164" s="143"/>
      <c r="F164" s="143"/>
      <c r="G164" s="144">
        <f t="shared" si="205"/>
        <v>0</v>
      </c>
      <c r="H164" s="148"/>
      <c r="I164" s="193"/>
      <c r="J164" s="193"/>
      <c r="K164" s="193"/>
      <c r="L164" s="193"/>
      <c r="M164" s="211"/>
      <c r="N164" s="211"/>
      <c r="O164" s="148"/>
      <c r="P164" s="148"/>
      <c r="Q164" s="211"/>
      <c r="R164" s="211"/>
      <c r="S164" s="145"/>
      <c r="T164" s="145"/>
      <c r="U164" s="211"/>
      <c r="V164" s="211"/>
      <c r="W164" s="148"/>
      <c r="X164" s="148"/>
      <c r="Y164" s="211"/>
      <c r="Z164" s="211"/>
      <c r="AA164" s="211"/>
      <c r="AB164" s="211"/>
      <c r="AC164" s="211"/>
      <c r="AD164" s="211"/>
      <c r="AE164" s="148"/>
      <c r="AF164" s="148"/>
      <c r="AG164" s="211"/>
      <c r="AH164" s="211"/>
      <c r="AI164" s="211"/>
      <c r="AJ164" s="211"/>
      <c r="AK164" s="211"/>
      <c r="AL164" s="154"/>
      <c r="AM164" s="138"/>
      <c r="AN164" s="138"/>
      <c r="AO164" s="138"/>
    </row>
    <row r="165" spans="1:243" ht="78.75">
      <c r="A165" s="174"/>
      <c r="B165" s="175"/>
      <c r="C165" s="176"/>
      <c r="D165" s="80" t="s">
        <v>29</v>
      </c>
      <c r="E165" s="143">
        <f>AE165+AG165+AI165+AK165</f>
        <v>800</v>
      </c>
      <c r="F165" s="144">
        <f>SUM(AF165,AH165,AJ165,AL165)</f>
        <v>0</v>
      </c>
      <c r="G165" s="144">
        <f t="shared" ref="G165" si="209">IF(E165=0,0,F165*100/E165)</f>
        <v>0</v>
      </c>
      <c r="H165" s="165">
        <f>E165-F165</f>
        <v>800</v>
      </c>
      <c r="I165" s="154"/>
      <c r="J165" s="154"/>
      <c r="K165" s="154"/>
      <c r="L165" s="154"/>
      <c r="M165" s="189"/>
      <c r="N165" s="154"/>
      <c r="O165" s="214">
        <f>SUM(I165,K165,M165)</f>
        <v>0</v>
      </c>
      <c r="P165" s="214">
        <f>SUM(J165,L165,N165)</f>
        <v>0</v>
      </c>
      <c r="Q165" s="189"/>
      <c r="R165" s="189"/>
      <c r="S165" s="189"/>
      <c r="T165" s="189"/>
      <c r="U165" s="189"/>
      <c r="V165" s="189"/>
      <c r="W165" s="155">
        <f>SUM(O165,Q165,S165,U165)</f>
        <v>0</v>
      </c>
      <c r="X165" s="155">
        <f>SUM(P165,R165,T165,V165)</f>
        <v>0</v>
      </c>
      <c r="Y165" s="189"/>
      <c r="Z165" s="189"/>
      <c r="AA165" s="189"/>
      <c r="AB165" s="189"/>
      <c r="AC165" s="189"/>
      <c r="AD165" s="189"/>
      <c r="AE165" s="155">
        <f>SUM(W165,Y165,AA165,AC165)</f>
        <v>0</v>
      </c>
      <c r="AF165" s="155">
        <f>SUM(X165,Z165,AB165,AD165)</f>
        <v>0</v>
      </c>
      <c r="AG165" s="189"/>
      <c r="AH165" s="189"/>
      <c r="AI165" s="189">
        <v>800</v>
      </c>
      <c r="AJ165" s="189"/>
      <c r="AK165" s="189"/>
      <c r="AL165" s="154"/>
      <c r="AM165" s="138"/>
      <c r="AN165" s="138"/>
      <c r="AO165" s="138"/>
    </row>
    <row r="166" spans="1:243" s="29" customFormat="1" ht="26.25">
      <c r="A166" s="68" t="s">
        <v>234</v>
      </c>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53"/>
      <c r="AM166" s="159"/>
      <c r="AN166" s="159"/>
      <c r="AO166" s="160"/>
      <c r="AP166" s="18"/>
      <c r="AQ166" s="18"/>
      <c r="AR166" s="18"/>
      <c r="AS166" s="17"/>
      <c r="AT166" s="17"/>
      <c r="AU166" s="18"/>
      <c r="AV166" s="17"/>
      <c r="AW166" s="17"/>
      <c r="AX166" s="18"/>
      <c r="AY166" s="17"/>
      <c r="AZ166" s="17"/>
      <c r="BA166" s="18"/>
      <c r="BB166" s="18"/>
      <c r="BC166" s="18"/>
      <c r="BD166" s="17"/>
      <c r="BE166" s="17"/>
      <c r="BF166" s="18"/>
      <c r="BG166" s="17"/>
      <c r="BH166" s="17"/>
      <c r="BI166" s="18"/>
      <c r="BJ166" s="17"/>
      <c r="BK166" s="17"/>
      <c r="BL166" s="18"/>
      <c r="BM166" s="18"/>
      <c r="BN166" s="18"/>
      <c r="BO166" s="17"/>
      <c r="BP166" s="17"/>
      <c r="BQ166" s="18"/>
      <c r="BR166" s="17"/>
      <c r="BS166" s="17"/>
      <c r="BT166" s="18"/>
      <c r="BU166" s="17"/>
      <c r="BV166" s="17"/>
      <c r="BW166" s="18"/>
      <c r="BX166" s="18"/>
      <c r="BY166" s="18"/>
      <c r="BZ166" s="17"/>
      <c r="CA166" s="17"/>
      <c r="CB166" s="18"/>
      <c r="CC166" s="17"/>
      <c r="CD166" s="17"/>
      <c r="CE166" s="18"/>
      <c r="CF166" s="17"/>
      <c r="CG166" s="17"/>
      <c r="CH166" s="18"/>
      <c r="CI166" s="19"/>
      <c r="CJ166" s="19"/>
      <c r="CK166" s="19"/>
      <c r="CL166" s="19"/>
      <c r="CM166" s="19"/>
      <c r="CN166" s="20"/>
      <c r="CO166" s="18"/>
      <c r="CP166" s="18"/>
      <c r="CQ166" s="18"/>
      <c r="CR166" s="17"/>
      <c r="CS166" s="17"/>
      <c r="CT166" s="18"/>
      <c r="CU166" s="17"/>
      <c r="CV166" s="17"/>
      <c r="CW166" s="18"/>
      <c r="CX166" s="17"/>
      <c r="CY166" s="17"/>
      <c r="CZ166" s="18"/>
      <c r="DA166" s="21"/>
      <c r="DB166" s="21"/>
      <c r="DC166" s="22"/>
      <c r="DD166" s="22"/>
      <c r="DE166" s="21"/>
      <c r="DF166" s="22"/>
      <c r="DG166" s="22"/>
      <c r="DH166" s="21"/>
      <c r="DI166" s="22"/>
      <c r="DJ166" s="22"/>
      <c r="DK166" s="21"/>
      <c r="DL166" s="21"/>
      <c r="DM166" s="21"/>
      <c r="DN166" s="22"/>
      <c r="DO166" s="22"/>
      <c r="DP166" s="21"/>
      <c r="DQ166" s="22"/>
      <c r="DR166" s="22"/>
      <c r="DS166" s="21"/>
      <c r="DT166" s="22"/>
      <c r="DU166" s="22"/>
      <c r="DV166" s="21"/>
      <c r="DW166" s="21"/>
      <c r="DX166" s="21"/>
      <c r="DY166" s="22"/>
      <c r="DZ166" s="22"/>
      <c r="EA166" s="21"/>
      <c r="EB166" s="22"/>
      <c r="EC166" s="22"/>
      <c r="ED166" s="21"/>
      <c r="EE166" s="22"/>
      <c r="EF166" s="22"/>
      <c r="EG166" s="21"/>
      <c r="EH166" s="36"/>
      <c r="EI166" s="36"/>
      <c r="EJ166" s="36"/>
      <c r="EK166" s="36"/>
      <c r="EL166" s="36"/>
      <c r="EM166" s="24"/>
      <c r="EN166" s="21"/>
      <c r="EO166" s="21"/>
      <c r="EP166" s="21"/>
      <c r="EQ166" s="22"/>
      <c r="ER166" s="22"/>
      <c r="ES166" s="21"/>
      <c r="ET166" s="22"/>
      <c r="EU166" s="22"/>
      <c r="EV166" s="21"/>
      <c r="EW166" s="22"/>
      <c r="EX166" s="22"/>
      <c r="EY166" s="21"/>
      <c r="EZ166" s="21"/>
      <c r="FA166" s="21"/>
      <c r="FB166" s="22"/>
      <c r="FC166" s="22"/>
      <c r="FD166" s="21"/>
      <c r="FE166" s="22"/>
      <c r="FF166" s="22"/>
      <c r="FG166" s="21"/>
      <c r="FH166" s="22"/>
      <c r="FI166" s="22"/>
      <c r="FJ166" s="21"/>
      <c r="FK166" s="21"/>
      <c r="FL166" s="21"/>
      <c r="FM166" s="22"/>
      <c r="FN166" s="22"/>
      <c r="FO166" s="21"/>
      <c r="FP166" s="22"/>
      <c r="FQ166" s="22"/>
      <c r="FR166" s="21"/>
      <c r="FS166" s="22"/>
      <c r="FT166" s="22"/>
      <c r="FU166" s="21"/>
      <c r="FV166" s="21"/>
      <c r="FW166" s="21"/>
      <c r="FX166" s="22"/>
      <c r="FY166" s="22"/>
      <c r="FZ166" s="21"/>
      <c r="GA166" s="22"/>
      <c r="GB166" s="22"/>
      <c r="GC166" s="21"/>
      <c r="GD166" s="22"/>
      <c r="GE166" s="22"/>
      <c r="GF166" s="21"/>
      <c r="GG166" s="36"/>
      <c r="GH166" s="36"/>
      <c r="GI166" s="36"/>
      <c r="GJ166" s="36"/>
      <c r="GK166" s="36"/>
      <c r="GL166" s="24"/>
      <c r="GM166" s="21"/>
      <c r="GN166" s="21"/>
      <c r="GO166" s="21"/>
      <c r="GP166" s="22"/>
      <c r="GQ166" s="22"/>
      <c r="GR166" s="21"/>
      <c r="GS166" s="22"/>
      <c r="GT166" s="22"/>
      <c r="GU166" s="21"/>
      <c r="GV166" s="22"/>
      <c r="GW166" s="22"/>
      <c r="GX166" s="21"/>
      <c r="GY166" s="21"/>
      <c r="GZ166" s="21"/>
      <c r="HA166" s="22"/>
      <c r="HB166" s="22"/>
      <c r="HC166" s="21"/>
      <c r="HD166" s="22"/>
      <c r="HE166" s="22"/>
      <c r="HF166" s="21"/>
      <c r="HG166" s="22"/>
      <c r="HH166" s="22"/>
      <c r="HI166" s="21"/>
      <c r="HJ166" s="21"/>
      <c r="HK166" s="21"/>
      <c r="HL166" s="22"/>
      <c r="HM166" s="22"/>
      <c r="HN166" s="21"/>
      <c r="HO166" s="22"/>
      <c r="HP166" s="22"/>
      <c r="HQ166" s="21"/>
      <c r="HR166" s="22"/>
      <c r="HS166" s="22"/>
      <c r="HT166" s="21"/>
      <c r="HU166" s="21"/>
      <c r="HV166" s="21"/>
      <c r="HW166" s="22"/>
      <c r="HX166" s="22"/>
      <c r="HY166" s="21"/>
      <c r="HZ166" s="22"/>
      <c r="IA166" s="22"/>
      <c r="IB166" s="21"/>
      <c r="IC166" s="22"/>
      <c r="ID166" s="22"/>
      <c r="IE166" s="21"/>
      <c r="IF166" s="36"/>
      <c r="IG166" s="36"/>
      <c r="IH166" s="36"/>
      <c r="II166" s="36"/>
    </row>
    <row r="167" spans="1:243" s="29" customFormat="1" ht="6" customHeight="1">
      <c r="A167" s="72"/>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195"/>
      <c r="AN167" s="195"/>
      <c r="AO167" s="196"/>
      <c r="AP167" s="21"/>
      <c r="AQ167" s="21"/>
      <c r="AR167" s="21"/>
      <c r="AS167" s="22"/>
      <c r="AT167" s="22"/>
      <c r="AU167" s="21"/>
      <c r="AV167" s="22"/>
      <c r="AW167" s="22"/>
      <c r="AX167" s="21"/>
      <c r="AY167" s="22"/>
      <c r="AZ167" s="22"/>
      <c r="BA167" s="21"/>
      <c r="BB167" s="21"/>
      <c r="BC167" s="21"/>
      <c r="BD167" s="22"/>
      <c r="BE167" s="22"/>
      <c r="BF167" s="21"/>
      <c r="BG167" s="22"/>
      <c r="BH167" s="22"/>
      <c r="BI167" s="21"/>
      <c r="BJ167" s="22"/>
      <c r="BK167" s="22"/>
      <c r="BL167" s="21"/>
      <c r="BM167" s="21"/>
      <c r="BN167" s="21"/>
      <c r="BO167" s="22"/>
      <c r="BP167" s="22"/>
      <c r="BQ167" s="21"/>
      <c r="BR167" s="22"/>
      <c r="BS167" s="22"/>
      <c r="BT167" s="21"/>
      <c r="BU167" s="22"/>
      <c r="BV167" s="22"/>
      <c r="BW167" s="21"/>
      <c r="BX167" s="21"/>
      <c r="BY167" s="21"/>
      <c r="BZ167" s="22"/>
      <c r="CA167" s="22"/>
      <c r="CB167" s="21"/>
      <c r="CC167" s="22"/>
      <c r="CD167" s="22"/>
      <c r="CE167" s="21"/>
      <c r="CF167" s="22"/>
      <c r="CG167" s="22"/>
      <c r="CH167" s="21"/>
      <c r="CI167" s="36"/>
      <c r="CJ167" s="36"/>
      <c r="CK167" s="36"/>
      <c r="CL167" s="36"/>
      <c r="CM167" s="36"/>
      <c r="CN167" s="24"/>
      <c r="CO167" s="21"/>
      <c r="CP167" s="21"/>
      <c r="CQ167" s="21"/>
      <c r="CR167" s="22"/>
      <c r="CS167" s="22"/>
      <c r="CT167" s="21"/>
      <c r="CU167" s="22"/>
      <c r="CV167" s="22"/>
      <c r="CW167" s="21"/>
      <c r="CX167" s="22"/>
      <c r="CY167" s="22"/>
      <c r="CZ167" s="21"/>
      <c r="DA167" s="21"/>
      <c r="DB167" s="21"/>
      <c r="DC167" s="22"/>
      <c r="DD167" s="22"/>
      <c r="DE167" s="21"/>
      <c r="DF167" s="22"/>
      <c r="DG167" s="22"/>
      <c r="DH167" s="21"/>
      <c r="DI167" s="22"/>
      <c r="DJ167" s="22"/>
      <c r="DK167" s="21"/>
      <c r="DL167" s="21"/>
      <c r="DM167" s="21"/>
      <c r="DN167" s="22"/>
      <c r="DO167" s="22"/>
      <c r="DP167" s="21"/>
      <c r="DQ167" s="22"/>
      <c r="DR167" s="22"/>
      <c r="DS167" s="21"/>
      <c r="DT167" s="22"/>
      <c r="DU167" s="22"/>
      <c r="DV167" s="21"/>
      <c r="DW167" s="21"/>
      <c r="DX167" s="21"/>
      <c r="DY167" s="22"/>
      <c r="DZ167" s="22"/>
      <c r="EA167" s="21"/>
      <c r="EB167" s="22"/>
      <c r="EC167" s="22"/>
      <c r="ED167" s="21"/>
      <c r="EE167" s="22"/>
      <c r="EF167" s="22"/>
      <c r="EG167" s="21"/>
      <c r="EH167" s="36"/>
      <c r="EI167" s="36"/>
      <c r="EJ167" s="36"/>
      <c r="EK167" s="36"/>
      <c r="EL167" s="36"/>
      <c r="EM167" s="24"/>
      <c r="EN167" s="21"/>
      <c r="EO167" s="21"/>
      <c r="EP167" s="21"/>
      <c r="EQ167" s="22"/>
      <c r="ER167" s="22"/>
      <c r="ES167" s="21"/>
      <c r="ET167" s="22"/>
      <c r="EU167" s="22"/>
      <c r="EV167" s="21"/>
      <c r="EW167" s="22"/>
      <c r="EX167" s="22"/>
      <c r="EY167" s="21"/>
      <c r="EZ167" s="21"/>
      <c r="FA167" s="21"/>
      <c r="FB167" s="22"/>
      <c r="FC167" s="22"/>
      <c r="FD167" s="21"/>
      <c r="FE167" s="22"/>
      <c r="FF167" s="22"/>
      <c r="FG167" s="21"/>
      <c r="FH167" s="22"/>
      <c r="FI167" s="22"/>
      <c r="FJ167" s="21"/>
      <c r="FK167" s="21"/>
      <c r="FL167" s="21"/>
      <c r="FM167" s="22"/>
      <c r="FN167" s="22"/>
      <c r="FO167" s="21"/>
      <c r="FP167" s="22"/>
      <c r="FQ167" s="22"/>
      <c r="FR167" s="21"/>
      <c r="FS167" s="22"/>
      <c r="FT167" s="22"/>
      <c r="FU167" s="21"/>
      <c r="FV167" s="21"/>
      <c r="FW167" s="21"/>
      <c r="FX167" s="22"/>
      <c r="FY167" s="22"/>
      <c r="FZ167" s="21"/>
      <c r="GA167" s="22"/>
      <c r="GB167" s="22"/>
      <c r="GC167" s="21"/>
      <c r="GD167" s="22"/>
      <c r="GE167" s="22"/>
      <c r="GF167" s="21"/>
      <c r="GG167" s="36"/>
      <c r="GH167" s="36"/>
      <c r="GI167" s="36"/>
      <c r="GJ167" s="36"/>
      <c r="GK167" s="36"/>
      <c r="GL167" s="24"/>
      <c r="GM167" s="21"/>
      <c r="GN167" s="21"/>
      <c r="GO167" s="21"/>
      <c r="GP167" s="22"/>
      <c r="GQ167" s="22"/>
      <c r="GR167" s="21"/>
      <c r="GS167" s="22"/>
      <c r="GT167" s="22"/>
      <c r="GU167" s="21"/>
      <c r="GV167" s="22"/>
      <c r="GW167" s="22"/>
      <c r="GX167" s="21"/>
      <c r="GY167" s="21"/>
      <c r="GZ167" s="21"/>
      <c r="HA167" s="22"/>
      <c r="HB167" s="22"/>
      <c r="HC167" s="21"/>
      <c r="HD167" s="22"/>
      <c r="HE167" s="22"/>
      <c r="HF167" s="21"/>
      <c r="HG167" s="22"/>
      <c r="HH167" s="22"/>
      <c r="HI167" s="21"/>
      <c r="HJ167" s="21"/>
      <c r="HK167" s="21"/>
      <c r="HL167" s="22"/>
      <c r="HM167" s="22"/>
      <c r="HN167" s="21"/>
      <c r="HO167" s="22"/>
      <c r="HP167" s="22"/>
      <c r="HQ167" s="21"/>
      <c r="HR167" s="22"/>
      <c r="HS167" s="22"/>
      <c r="HT167" s="21"/>
      <c r="HU167" s="21"/>
      <c r="HV167" s="21"/>
      <c r="HW167" s="22"/>
      <c r="HX167" s="22"/>
      <c r="HY167" s="21"/>
      <c r="HZ167" s="22"/>
      <c r="IA167" s="22"/>
      <c r="IB167" s="21"/>
      <c r="IC167" s="22"/>
      <c r="ID167" s="22"/>
      <c r="IE167" s="21"/>
      <c r="IF167" s="36"/>
      <c r="IG167" s="36"/>
      <c r="IH167" s="36"/>
      <c r="II167" s="36"/>
    </row>
    <row r="168" spans="1:243" s="29" customFormat="1" ht="34.5" customHeight="1">
      <c r="A168" s="74" t="s">
        <v>235</v>
      </c>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161"/>
      <c r="AN168" s="161"/>
      <c r="AO168" s="161"/>
    </row>
    <row r="169" spans="1:243" ht="40.5" customHeight="1">
      <c r="A169" s="213" t="s">
        <v>225</v>
      </c>
      <c r="B169" s="113" t="s">
        <v>84</v>
      </c>
      <c r="C169" s="114" t="s">
        <v>182</v>
      </c>
      <c r="D169" s="39" t="s">
        <v>17</v>
      </c>
      <c r="E169" s="41">
        <f>SUM(E171,E172)</f>
        <v>8315.7999999999993</v>
      </c>
      <c r="F169" s="41">
        <f>SUM(F171,F172)</f>
        <v>62.31</v>
      </c>
      <c r="G169" s="52">
        <f t="shared" ref="G169:G171" si="210">IF(E169=0,0,F169*100/E169)</f>
        <v>0.74929651987782298</v>
      </c>
      <c r="H169" s="41">
        <f>E169-F169</f>
        <v>8253.49</v>
      </c>
      <c r="I169" s="42">
        <f t="shared" ref="I169:R169" si="211">SUM(I171,I172)</f>
        <v>0</v>
      </c>
      <c r="J169" s="42">
        <f t="shared" si="211"/>
        <v>0</v>
      </c>
      <c r="K169" s="42">
        <f t="shared" si="211"/>
        <v>0</v>
      </c>
      <c r="L169" s="42">
        <f t="shared" si="211"/>
        <v>0</v>
      </c>
      <c r="M169" s="41">
        <f t="shared" si="211"/>
        <v>0</v>
      </c>
      <c r="N169" s="41">
        <f t="shared" si="211"/>
        <v>0</v>
      </c>
      <c r="O169" s="41">
        <f t="shared" si="211"/>
        <v>0</v>
      </c>
      <c r="P169" s="41">
        <f t="shared" si="211"/>
        <v>0</v>
      </c>
      <c r="Q169" s="41">
        <f t="shared" si="211"/>
        <v>62.31</v>
      </c>
      <c r="R169" s="41">
        <f t="shared" si="211"/>
        <v>62.31</v>
      </c>
      <c r="S169" s="41">
        <f>SUM(S171,S172)</f>
        <v>253.49</v>
      </c>
      <c r="T169" s="41">
        <f>SUM(T171,T172)</f>
        <v>0</v>
      </c>
      <c r="U169" s="42">
        <f>SUM(U171,U172)</f>
        <v>6000</v>
      </c>
      <c r="V169" s="49"/>
      <c r="W169" s="42">
        <f>SUM(W171,W172)</f>
        <v>6315.8</v>
      </c>
      <c r="X169" s="41">
        <f>SUM(X171,X172)</f>
        <v>62.31</v>
      </c>
      <c r="Y169" s="42">
        <f>SUM(Y171,Y172)</f>
        <v>2000</v>
      </c>
      <c r="Z169" s="49"/>
      <c r="AA169" s="41">
        <f t="shared" ref="AA169:AH169" si="212">SUM(AA171,AA172)</f>
        <v>0</v>
      </c>
      <c r="AB169" s="41">
        <f t="shared" si="212"/>
        <v>0</v>
      </c>
      <c r="AC169" s="41">
        <f t="shared" si="212"/>
        <v>0</v>
      </c>
      <c r="AD169" s="41">
        <f t="shared" si="212"/>
        <v>0</v>
      </c>
      <c r="AE169" s="42">
        <f t="shared" si="212"/>
        <v>8315.7999999999993</v>
      </c>
      <c r="AF169" s="41">
        <f t="shared" si="212"/>
        <v>62.31</v>
      </c>
      <c r="AG169" s="41">
        <f t="shared" si="212"/>
        <v>0</v>
      </c>
      <c r="AH169" s="41">
        <f t="shared" si="212"/>
        <v>0</v>
      </c>
      <c r="AI169" s="41">
        <f>SUM(AI171,AI172)</f>
        <v>0</v>
      </c>
      <c r="AJ169" s="50"/>
      <c r="AK169" s="41">
        <f>SUM(AK171,AK172)</f>
        <v>0</v>
      </c>
      <c r="AL169" s="45"/>
      <c r="AM169" s="163"/>
      <c r="AN169" s="163"/>
      <c r="AO169" s="163"/>
    </row>
    <row r="170" spans="1:243" ht="106.5" customHeight="1">
      <c r="A170" s="213"/>
      <c r="B170" s="113"/>
      <c r="C170" s="118"/>
      <c r="D170" s="80" t="s">
        <v>19</v>
      </c>
      <c r="E170" s="188"/>
      <c r="F170" s="188"/>
      <c r="G170" s="165">
        <f t="shared" si="210"/>
        <v>0</v>
      </c>
      <c r="H170" s="165"/>
      <c r="I170" s="154"/>
      <c r="J170" s="154"/>
      <c r="K170" s="154"/>
      <c r="L170" s="154"/>
      <c r="M170" s="189"/>
      <c r="N170" s="154"/>
      <c r="O170" s="188"/>
      <c r="P170" s="188"/>
      <c r="Q170" s="145"/>
      <c r="R170" s="189"/>
      <c r="S170" s="189"/>
      <c r="T170" s="189"/>
      <c r="U170" s="189"/>
      <c r="V170" s="189"/>
      <c r="W170" s="209"/>
      <c r="X170" s="188"/>
      <c r="Y170" s="189"/>
      <c r="Z170" s="189"/>
      <c r="AA170" s="145"/>
      <c r="AB170" s="189"/>
      <c r="AC170" s="145"/>
      <c r="AD170" s="189"/>
      <c r="AE170" s="209"/>
      <c r="AF170" s="188"/>
      <c r="AG170" s="145"/>
      <c r="AH170" s="145"/>
      <c r="AI170" s="145"/>
      <c r="AJ170" s="145"/>
      <c r="AK170" s="145"/>
      <c r="AL170" s="156"/>
      <c r="AM170" s="138"/>
      <c r="AN170" s="138"/>
      <c r="AO170" s="138"/>
    </row>
    <row r="171" spans="1:243" ht="78.75">
      <c r="A171" s="213"/>
      <c r="B171" s="113"/>
      <c r="C171" s="118"/>
      <c r="D171" s="80" t="s">
        <v>29</v>
      </c>
      <c r="E171" s="188">
        <f>SUM(AE171,AG171,AI171,AK171)</f>
        <v>8000</v>
      </c>
      <c r="F171" s="188">
        <f>SUM(AF171,AH171,AJ171,AL171)</f>
        <v>0</v>
      </c>
      <c r="G171" s="165">
        <f t="shared" si="210"/>
        <v>0</v>
      </c>
      <c r="H171" s="188">
        <f>E171-F171</f>
        <v>8000</v>
      </c>
      <c r="I171" s="154"/>
      <c r="J171" s="154"/>
      <c r="K171" s="154"/>
      <c r="L171" s="154"/>
      <c r="M171" s="190"/>
      <c r="N171" s="190"/>
      <c r="O171" s="188">
        <f>SUM(I171,K171,M171)</f>
        <v>0</v>
      </c>
      <c r="P171" s="188">
        <f>SUM(J171,L171,N171)</f>
        <v>0</v>
      </c>
      <c r="Q171" s="145"/>
      <c r="R171" s="190"/>
      <c r="S171" s="189"/>
      <c r="T171" s="189"/>
      <c r="U171" s="189">
        <v>6000</v>
      </c>
      <c r="V171" s="189"/>
      <c r="W171" s="199">
        <f>SUM(O171,Q171,S171,U171)</f>
        <v>6000</v>
      </c>
      <c r="X171" s="188">
        <f>SUM(P171,R171,T171,V171)</f>
        <v>0</v>
      </c>
      <c r="Y171" s="189">
        <v>2000</v>
      </c>
      <c r="Z171" s="189"/>
      <c r="AA171" s="145"/>
      <c r="AB171" s="190"/>
      <c r="AC171" s="145"/>
      <c r="AD171" s="189"/>
      <c r="AE171" s="199">
        <f>SUM(W171,Y171,AA171,AC171)</f>
        <v>8000</v>
      </c>
      <c r="AF171" s="188">
        <f>SUM(X171,Z171,AB171,AD171)</f>
        <v>0</v>
      </c>
      <c r="AG171" s="145"/>
      <c r="AH171" s="145"/>
      <c r="AI171" s="145"/>
      <c r="AJ171" s="145"/>
      <c r="AK171" s="145"/>
      <c r="AL171" s="156"/>
      <c r="AM171" s="138"/>
      <c r="AN171" s="138"/>
      <c r="AO171" s="138"/>
    </row>
    <row r="172" spans="1:243" ht="131.25">
      <c r="A172" s="213"/>
      <c r="B172" s="113"/>
      <c r="C172" s="118"/>
      <c r="D172" s="149" t="s">
        <v>30</v>
      </c>
      <c r="E172" s="188">
        <v>315.8</v>
      </c>
      <c r="F172" s="188">
        <f>SUM(AF172,AH172,AJ172,AL172)</f>
        <v>62.31</v>
      </c>
      <c r="G172" s="165">
        <f>IF(E172=0,0,F172*100/E172)</f>
        <v>19.730842305256491</v>
      </c>
      <c r="H172" s="188">
        <f>E172-F172</f>
        <v>253.49</v>
      </c>
      <c r="I172" s="154"/>
      <c r="J172" s="154"/>
      <c r="K172" s="154"/>
      <c r="L172" s="154"/>
      <c r="M172" s="189"/>
      <c r="N172" s="154"/>
      <c r="O172" s="209">
        <f>SUM(I172,K172,M172)</f>
        <v>0</v>
      </c>
      <c r="P172" s="209">
        <f>SUM(J172,L172,N172)</f>
        <v>0</v>
      </c>
      <c r="Q172" s="211">
        <v>62.31</v>
      </c>
      <c r="R172" s="211">
        <v>62.31</v>
      </c>
      <c r="S172" s="145">
        <v>253.49</v>
      </c>
      <c r="T172" s="190"/>
      <c r="U172" s="189"/>
      <c r="V172" s="189"/>
      <c r="W172" s="191">
        <f>SUM(O172,Q172,S172,U172)</f>
        <v>315.8</v>
      </c>
      <c r="X172" s="188">
        <f>SUM(P172,R172,T172,V172)</f>
        <v>62.31</v>
      </c>
      <c r="Y172" s="189"/>
      <c r="Z172" s="189"/>
      <c r="AA172" s="189"/>
      <c r="AB172" s="189"/>
      <c r="AC172" s="190"/>
      <c r="AD172" s="190"/>
      <c r="AE172" s="191">
        <f>SUM(W172,Y172,AA172,AC172)</f>
        <v>315.8</v>
      </c>
      <c r="AF172" s="191">
        <f>SUM(X172,Z172,AB172,AD172)</f>
        <v>62.31</v>
      </c>
      <c r="AG172" s="145"/>
      <c r="AH172" s="145"/>
      <c r="AI172" s="145"/>
      <c r="AJ172" s="145"/>
      <c r="AK172" s="145"/>
      <c r="AL172" s="156"/>
      <c r="AM172" s="138"/>
      <c r="AN172" s="138"/>
      <c r="AO172" s="138"/>
    </row>
    <row r="173" spans="1:243" ht="131.25">
      <c r="A173" s="213"/>
      <c r="B173" s="113"/>
      <c r="C173" s="127"/>
      <c r="D173" s="153" t="s">
        <v>48</v>
      </c>
      <c r="E173" s="188"/>
      <c r="F173" s="165"/>
      <c r="G173" s="165"/>
      <c r="H173" s="165"/>
      <c r="I173" s="154"/>
      <c r="J173" s="154"/>
      <c r="K173" s="154"/>
      <c r="L173" s="154"/>
      <c r="M173" s="154"/>
      <c r="N173" s="154"/>
      <c r="O173" s="165"/>
      <c r="P173" s="165"/>
      <c r="Q173" s="154"/>
      <c r="R173" s="154"/>
      <c r="S173" s="154"/>
      <c r="T173" s="154"/>
      <c r="U173" s="154"/>
      <c r="V173" s="154"/>
      <c r="W173" s="165"/>
      <c r="X173" s="188"/>
      <c r="Y173" s="154"/>
      <c r="Z173" s="154"/>
      <c r="AA173" s="154"/>
      <c r="AB173" s="154"/>
      <c r="AC173" s="154"/>
      <c r="AD173" s="154"/>
      <c r="AE173" s="199"/>
      <c r="AF173" s="199"/>
      <c r="AG173" s="154"/>
      <c r="AH173" s="154"/>
      <c r="AI173" s="154"/>
      <c r="AJ173" s="154"/>
      <c r="AK173" s="154"/>
      <c r="AL173" s="156"/>
      <c r="AM173" s="138"/>
      <c r="AN173" s="138"/>
      <c r="AO173" s="138"/>
    </row>
    <row r="174" spans="1:243" ht="36.75" customHeight="1">
      <c r="A174" s="213" t="s">
        <v>226</v>
      </c>
      <c r="B174" s="113" t="s">
        <v>120</v>
      </c>
      <c r="C174" s="114" t="s">
        <v>182</v>
      </c>
      <c r="D174" s="39" t="s">
        <v>17</v>
      </c>
      <c r="E174" s="41">
        <f>SUM(E176,E177)</f>
        <v>0</v>
      </c>
      <c r="F174" s="42">
        <f>SUM(F176,F177)</f>
        <v>0</v>
      </c>
      <c r="G174" s="42">
        <f>IF(E174=0,0,F174*100/E174)</f>
        <v>0</v>
      </c>
      <c r="H174" s="42">
        <f>E174-F174</f>
        <v>0</v>
      </c>
      <c r="I174" s="42">
        <f t="shared" ref="I174:R174" si="213">SUM(I176,I177)</f>
        <v>0</v>
      </c>
      <c r="J174" s="42">
        <f t="shared" si="213"/>
        <v>0</v>
      </c>
      <c r="K174" s="42">
        <f t="shared" si="213"/>
        <v>0</v>
      </c>
      <c r="L174" s="42">
        <f t="shared" si="213"/>
        <v>0</v>
      </c>
      <c r="M174" s="42">
        <f t="shared" si="213"/>
        <v>0</v>
      </c>
      <c r="N174" s="42">
        <f t="shared" si="213"/>
        <v>0</v>
      </c>
      <c r="O174" s="42">
        <f t="shared" si="213"/>
        <v>0</v>
      </c>
      <c r="P174" s="42">
        <f t="shared" si="213"/>
        <v>0</v>
      </c>
      <c r="Q174" s="42">
        <f t="shared" si="213"/>
        <v>0</v>
      </c>
      <c r="R174" s="42">
        <f t="shared" si="213"/>
        <v>0</v>
      </c>
      <c r="S174" s="42">
        <f>SUM(S176,S177)</f>
        <v>0</v>
      </c>
      <c r="T174" s="42">
        <f>SUM(T176,T177)</f>
        <v>0</v>
      </c>
      <c r="U174" s="42">
        <f>SUM(U176,U177)</f>
        <v>0</v>
      </c>
      <c r="V174" s="49"/>
      <c r="W174" s="42">
        <f>SUM(W176,W177)</f>
        <v>0</v>
      </c>
      <c r="X174" s="42">
        <f>SUM(X176,X177)</f>
        <v>0</v>
      </c>
      <c r="Y174" s="42">
        <f>SUM(Y176,Y177)</f>
        <v>0</v>
      </c>
      <c r="Z174" s="49"/>
      <c r="AA174" s="42">
        <f>SUM(AA176,AA177)</f>
        <v>0</v>
      </c>
      <c r="AB174" s="49"/>
      <c r="AC174" s="42">
        <f>SUM(AC176,AC177)</f>
        <v>0</v>
      </c>
      <c r="AD174" s="49"/>
      <c r="AE174" s="42">
        <f>SUM(AE176,AE177)</f>
        <v>0</v>
      </c>
      <c r="AF174" s="42">
        <f>SUM(AF176,AF177)</f>
        <v>0</v>
      </c>
      <c r="AG174" s="41">
        <f>SUM(AG176,AG177)</f>
        <v>0</v>
      </c>
      <c r="AH174" s="41">
        <f>SUM(AH176,AH177)</f>
        <v>0</v>
      </c>
      <c r="AI174" s="42">
        <f>SUM(AI176,AI177)</f>
        <v>0</v>
      </c>
      <c r="AJ174" s="49"/>
      <c r="AK174" s="41">
        <f>SUM(AK176,AK177)</f>
        <v>0</v>
      </c>
      <c r="AL174" s="45"/>
      <c r="AM174" s="138"/>
      <c r="AN174" s="138"/>
      <c r="AO174" s="138"/>
    </row>
    <row r="175" spans="1:243" ht="131.25">
      <c r="A175" s="213"/>
      <c r="B175" s="113"/>
      <c r="C175" s="118"/>
      <c r="D175" s="80" t="s">
        <v>19</v>
      </c>
      <c r="E175" s="188"/>
      <c r="F175" s="165"/>
      <c r="G175" s="165"/>
      <c r="H175" s="165"/>
      <c r="I175" s="154"/>
      <c r="J175" s="154"/>
      <c r="K175" s="154"/>
      <c r="L175" s="154"/>
      <c r="M175" s="189"/>
      <c r="N175" s="154"/>
      <c r="O175" s="209"/>
      <c r="P175" s="209"/>
      <c r="Q175" s="189"/>
      <c r="R175" s="189"/>
      <c r="S175" s="189"/>
      <c r="T175" s="189"/>
      <c r="U175" s="189"/>
      <c r="V175" s="189"/>
      <c r="W175" s="209"/>
      <c r="X175" s="209"/>
      <c r="Y175" s="189"/>
      <c r="Z175" s="189"/>
      <c r="AA175" s="189"/>
      <c r="AB175" s="189"/>
      <c r="AC175" s="189"/>
      <c r="AD175" s="189"/>
      <c r="AE175" s="209"/>
      <c r="AF175" s="209"/>
      <c r="AG175" s="145"/>
      <c r="AH175" s="189"/>
      <c r="AI175" s="189"/>
      <c r="AJ175" s="189"/>
      <c r="AK175" s="189"/>
      <c r="AL175" s="156"/>
      <c r="AM175" s="138"/>
      <c r="AN175" s="138"/>
      <c r="AO175" s="138"/>
    </row>
    <row r="176" spans="1:243" ht="78.75">
      <c r="A176" s="213"/>
      <c r="B176" s="113"/>
      <c r="C176" s="118"/>
      <c r="D176" s="80" t="s">
        <v>29</v>
      </c>
      <c r="E176" s="188">
        <f>SUM(AE176,AG176,AI176,AK176)</f>
        <v>0</v>
      </c>
      <c r="F176" s="165">
        <f>SUM(AF176,AH176,AJ176,AL176)</f>
        <v>0</v>
      </c>
      <c r="G176" s="165">
        <f>IF(E176=0,0,F176*100/E176)</f>
        <v>0</v>
      </c>
      <c r="H176" s="165">
        <f>E176-F176</f>
        <v>0</v>
      </c>
      <c r="I176" s="154"/>
      <c r="J176" s="154"/>
      <c r="K176" s="154"/>
      <c r="L176" s="154"/>
      <c r="M176" s="189"/>
      <c r="N176" s="154"/>
      <c r="O176" s="209">
        <f>SUM(I176,K176,M176)</f>
        <v>0</v>
      </c>
      <c r="P176" s="209">
        <f>SUM(J176,L176,N176)</f>
        <v>0</v>
      </c>
      <c r="Q176" s="189"/>
      <c r="R176" s="189"/>
      <c r="S176" s="189"/>
      <c r="T176" s="189"/>
      <c r="U176" s="189"/>
      <c r="V176" s="189"/>
      <c r="W176" s="199">
        <f>SUM(O176,Q176,S176,U176)</f>
        <v>0</v>
      </c>
      <c r="X176" s="199">
        <f>SUM(P176,R176,T176,V176)</f>
        <v>0</v>
      </c>
      <c r="Y176" s="189"/>
      <c r="Z176" s="189"/>
      <c r="AA176" s="189"/>
      <c r="AB176" s="189"/>
      <c r="AC176" s="189"/>
      <c r="AD176" s="189"/>
      <c r="AE176" s="199">
        <f>SUM(W176,Y176,AA176,AC176)</f>
        <v>0</v>
      </c>
      <c r="AF176" s="199">
        <f>SUM(X176,Z176,AB176,AD176)</f>
        <v>0</v>
      </c>
      <c r="AG176" s="145"/>
      <c r="AH176" s="190"/>
      <c r="AI176" s="189"/>
      <c r="AJ176" s="189"/>
      <c r="AK176" s="190"/>
      <c r="AL176" s="156"/>
      <c r="AM176" s="138"/>
      <c r="AN176" s="138"/>
      <c r="AO176" s="138"/>
    </row>
    <row r="177" spans="1:41" ht="131.25">
      <c r="A177" s="213"/>
      <c r="B177" s="113"/>
      <c r="C177" s="118"/>
      <c r="D177" s="149" t="s">
        <v>30</v>
      </c>
      <c r="E177" s="188"/>
      <c r="F177" s="165"/>
      <c r="G177" s="165"/>
      <c r="H177" s="165"/>
      <c r="I177" s="154"/>
      <c r="J177" s="154"/>
      <c r="K177" s="154"/>
      <c r="L177" s="154"/>
      <c r="M177" s="189"/>
      <c r="N177" s="154"/>
      <c r="O177" s="209"/>
      <c r="P177" s="209"/>
      <c r="Q177" s="189"/>
      <c r="R177" s="189"/>
      <c r="S177" s="189"/>
      <c r="T177" s="189"/>
      <c r="U177" s="189"/>
      <c r="V177" s="189"/>
      <c r="W177" s="199"/>
      <c r="X177" s="199"/>
      <c r="Y177" s="189"/>
      <c r="Z177" s="189"/>
      <c r="AA177" s="189"/>
      <c r="AB177" s="189"/>
      <c r="AC177" s="189"/>
      <c r="AD177" s="189"/>
      <c r="AE177" s="199"/>
      <c r="AF177" s="199"/>
      <c r="AG177" s="189"/>
      <c r="AH177" s="189"/>
      <c r="AI177" s="189"/>
      <c r="AJ177" s="189"/>
      <c r="AK177" s="189"/>
      <c r="AL177" s="156"/>
      <c r="AM177" s="138"/>
      <c r="AN177" s="138"/>
      <c r="AO177" s="138"/>
    </row>
    <row r="178" spans="1:41" ht="131.25">
      <c r="A178" s="213"/>
      <c r="B178" s="113"/>
      <c r="C178" s="127"/>
      <c r="D178" s="153" t="s">
        <v>48</v>
      </c>
      <c r="E178" s="188"/>
      <c r="F178" s="165"/>
      <c r="G178" s="165"/>
      <c r="H178" s="165"/>
      <c r="I178" s="154"/>
      <c r="J178" s="154"/>
      <c r="K178" s="154"/>
      <c r="L178" s="154"/>
      <c r="M178" s="154"/>
      <c r="N178" s="154"/>
      <c r="O178" s="165"/>
      <c r="P178" s="165"/>
      <c r="Q178" s="154"/>
      <c r="R178" s="154"/>
      <c r="S178" s="154"/>
      <c r="T178" s="154"/>
      <c r="U178" s="154"/>
      <c r="V178" s="154"/>
      <c r="W178" s="165"/>
      <c r="X178" s="165"/>
      <c r="Y178" s="154"/>
      <c r="Z178" s="154"/>
      <c r="AA178" s="154"/>
      <c r="AB178" s="154"/>
      <c r="AC178" s="154"/>
      <c r="AD178" s="154"/>
      <c r="AE178" s="199"/>
      <c r="AF178" s="199"/>
      <c r="AG178" s="154"/>
      <c r="AH178" s="154"/>
      <c r="AI178" s="154"/>
      <c r="AJ178" s="154"/>
      <c r="AK178" s="154"/>
      <c r="AL178" s="156"/>
      <c r="AM178" s="138"/>
      <c r="AN178" s="138"/>
      <c r="AO178" s="138"/>
    </row>
    <row r="179" spans="1:41" ht="38.25" customHeight="1">
      <c r="A179" s="167" t="s">
        <v>227</v>
      </c>
      <c r="B179" s="168"/>
      <c r="C179" s="169"/>
      <c r="D179" s="39" t="s">
        <v>17</v>
      </c>
      <c r="E179" s="41">
        <f>SUM(E181,E182)</f>
        <v>8315.7999999999993</v>
      </c>
      <c r="F179" s="41">
        <f>SUM(F181,F182)</f>
        <v>62.31</v>
      </c>
      <c r="G179" s="42">
        <f>IF(E179=0,0,F179*100/E179)</f>
        <v>0.74929651987782298</v>
      </c>
      <c r="H179" s="41">
        <f>E179-F179</f>
        <v>8253.49</v>
      </c>
      <c r="I179" s="42">
        <f t="shared" ref="I179:Q179" si="214">SUM(I181,I182)</f>
        <v>0</v>
      </c>
      <c r="J179" s="42">
        <f t="shared" si="214"/>
        <v>0</v>
      </c>
      <c r="K179" s="42">
        <f t="shared" si="214"/>
        <v>0</v>
      </c>
      <c r="L179" s="42">
        <f t="shared" si="214"/>
        <v>0</v>
      </c>
      <c r="M179" s="41">
        <f t="shared" si="214"/>
        <v>0</v>
      </c>
      <c r="N179" s="41">
        <f t="shared" si="214"/>
        <v>0</v>
      </c>
      <c r="O179" s="41">
        <f t="shared" si="214"/>
        <v>0</v>
      </c>
      <c r="P179" s="41">
        <f t="shared" si="214"/>
        <v>0</v>
      </c>
      <c r="Q179" s="41">
        <f t="shared" si="214"/>
        <v>62.31</v>
      </c>
      <c r="R179" s="41">
        <f t="shared" ref="R179" si="215">SUM(R181,R182)</f>
        <v>62.31</v>
      </c>
      <c r="S179" s="41">
        <f t="shared" ref="S179:Z179" si="216">SUM(S181,S182)</f>
        <v>253.49</v>
      </c>
      <c r="T179" s="41">
        <f t="shared" si="216"/>
        <v>0</v>
      </c>
      <c r="U179" s="42">
        <f t="shared" si="216"/>
        <v>0</v>
      </c>
      <c r="V179" s="42">
        <f t="shared" si="216"/>
        <v>0</v>
      </c>
      <c r="W179" s="41">
        <f t="shared" si="216"/>
        <v>6315.8</v>
      </c>
      <c r="X179" s="41">
        <f t="shared" si="216"/>
        <v>62.31</v>
      </c>
      <c r="Y179" s="42">
        <f t="shared" si="216"/>
        <v>2000</v>
      </c>
      <c r="Z179" s="42">
        <f t="shared" si="216"/>
        <v>0</v>
      </c>
      <c r="AA179" s="41">
        <f t="shared" ref="AA179:AG179" si="217">SUM(AA181,AA182)</f>
        <v>0</v>
      </c>
      <c r="AB179" s="41">
        <f t="shared" si="217"/>
        <v>0</v>
      </c>
      <c r="AC179" s="41">
        <f t="shared" si="217"/>
        <v>0</v>
      </c>
      <c r="AD179" s="41">
        <f t="shared" ref="AD179" si="218">SUM(AD181,AD182)</f>
        <v>0</v>
      </c>
      <c r="AE179" s="41">
        <f t="shared" si="217"/>
        <v>8315.7999999999993</v>
      </c>
      <c r="AF179" s="41">
        <f t="shared" si="217"/>
        <v>62.31</v>
      </c>
      <c r="AG179" s="41">
        <f t="shared" si="217"/>
        <v>0</v>
      </c>
      <c r="AH179" s="41">
        <f t="shared" ref="AH179" si="219">SUM(AH181,AH182)</f>
        <v>0</v>
      </c>
      <c r="AI179" s="41">
        <f>SUM(AI181,AI182)</f>
        <v>0</v>
      </c>
      <c r="AJ179" s="41">
        <f>SUM(AJ181,AJ182)</f>
        <v>0</v>
      </c>
      <c r="AK179" s="41">
        <f>SUM(AK181,AK182)</f>
        <v>0</v>
      </c>
      <c r="AL179" s="46"/>
      <c r="AM179" s="138"/>
      <c r="AN179" s="138"/>
      <c r="AO179" s="138"/>
    </row>
    <row r="180" spans="1:41" ht="131.25">
      <c r="A180" s="170"/>
      <c r="B180" s="171"/>
      <c r="C180" s="172"/>
      <c r="D180" s="80" t="s">
        <v>19</v>
      </c>
      <c r="E180" s="143"/>
      <c r="F180" s="143"/>
      <c r="G180" s="144"/>
      <c r="H180" s="143"/>
      <c r="I180" s="193"/>
      <c r="J180" s="193"/>
      <c r="K180" s="193"/>
      <c r="L180" s="193"/>
      <c r="M180" s="145"/>
      <c r="N180" s="145"/>
      <c r="O180" s="143"/>
      <c r="P180" s="143"/>
      <c r="Q180" s="145"/>
      <c r="R180" s="145"/>
      <c r="S180" s="145"/>
      <c r="T180" s="145"/>
      <c r="U180" s="211"/>
      <c r="V180" s="211"/>
      <c r="W180" s="143"/>
      <c r="X180" s="143"/>
      <c r="Y180" s="211"/>
      <c r="Z180" s="211"/>
      <c r="AA180" s="145"/>
      <c r="AB180" s="145"/>
      <c r="AC180" s="145"/>
      <c r="AD180" s="145"/>
      <c r="AE180" s="143"/>
      <c r="AF180" s="143"/>
      <c r="AG180" s="145"/>
      <c r="AH180" s="145"/>
      <c r="AI180" s="145"/>
      <c r="AJ180" s="145"/>
      <c r="AK180" s="145"/>
      <c r="AL180" s="154"/>
      <c r="AM180" s="138"/>
      <c r="AN180" s="138"/>
      <c r="AO180" s="138"/>
    </row>
    <row r="181" spans="1:41" ht="78.75">
      <c r="A181" s="170"/>
      <c r="B181" s="171"/>
      <c r="C181" s="172"/>
      <c r="D181" s="80" t="s">
        <v>29</v>
      </c>
      <c r="E181" s="143">
        <f>SUM(E171,E176)</f>
        <v>8000</v>
      </c>
      <c r="F181" s="143">
        <f>SUM(F171,F176)</f>
        <v>0</v>
      </c>
      <c r="G181" s="144">
        <f>IF(E181=0,0,F181*100/E181)</f>
        <v>0</v>
      </c>
      <c r="H181" s="143">
        <f>E181-F181</f>
        <v>8000</v>
      </c>
      <c r="I181" s="193"/>
      <c r="J181" s="193"/>
      <c r="K181" s="193"/>
      <c r="L181" s="193"/>
      <c r="M181" s="145"/>
      <c r="N181" s="145"/>
      <c r="O181" s="143">
        <f t="shared" ref="O181:AF181" si="220">SUM(O171,O176)</f>
        <v>0</v>
      </c>
      <c r="P181" s="143">
        <f t="shared" si="220"/>
        <v>0</v>
      </c>
      <c r="Q181" s="145"/>
      <c r="R181" s="145"/>
      <c r="S181" s="145">
        <f t="shared" si="220"/>
        <v>0</v>
      </c>
      <c r="T181" s="145"/>
      <c r="U181" s="193"/>
      <c r="V181" s="193"/>
      <c r="W181" s="143">
        <f t="shared" si="220"/>
        <v>6000</v>
      </c>
      <c r="X181" s="143">
        <f t="shared" si="220"/>
        <v>0</v>
      </c>
      <c r="Y181" s="193">
        <f t="shared" si="220"/>
        <v>2000</v>
      </c>
      <c r="Z181" s="193"/>
      <c r="AA181" s="145"/>
      <c r="AB181" s="145"/>
      <c r="AC181" s="145"/>
      <c r="AD181" s="145"/>
      <c r="AE181" s="143">
        <f t="shared" si="220"/>
        <v>8000</v>
      </c>
      <c r="AF181" s="143">
        <f t="shared" si="220"/>
        <v>0</v>
      </c>
      <c r="AG181" s="145"/>
      <c r="AH181" s="145"/>
      <c r="AI181" s="145"/>
      <c r="AJ181" s="145"/>
      <c r="AK181" s="145"/>
      <c r="AL181" s="154"/>
      <c r="AM181" s="138"/>
      <c r="AN181" s="138"/>
      <c r="AO181" s="138"/>
    </row>
    <row r="182" spans="1:41" ht="131.25">
      <c r="A182" s="170"/>
      <c r="B182" s="171"/>
      <c r="C182" s="172"/>
      <c r="D182" s="149" t="s">
        <v>30</v>
      </c>
      <c r="E182" s="143">
        <f>SUM(E172)</f>
        <v>315.8</v>
      </c>
      <c r="F182" s="143">
        <f>SUM(F172)</f>
        <v>62.31</v>
      </c>
      <c r="G182" s="144">
        <f>IF(E182=0,0,F182*100/E182)</f>
        <v>19.730842305256491</v>
      </c>
      <c r="H182" s="143">
        <f>E182-F182</f>
        <v>253.49</v>
      </c>
      <c r="I182" s="193"/>
      <c r="J182" s="193"/>
      <c r="K182" s="193"/>
      <c r="L182" s="193"/>
      <c r="M182" s="211"/>
      <c r="N182" s="211"/>
      <c r="O182" s="148">
        <f t="shared" ref="O182:Q182" si="221">SUM(O172)</f>
        <v>0</v>
      </c>
      <c r="P182" s="148">
        <f t="shared" si="221"/>
        <v>0</v>
      </c>
      <c r="Q182" s="211">
        <f t="shared" si="221"/>
        <v>62.31</v>
      </c>
      <c r="R182" s="211">
        <f t="shared" ref="R182" si="222">SUM(R172)</f>
        <v>62.31</v>
      </c>
      <c r="S182" s="145">
        <f>SUM(S172)</f>
        <v>253.49</v>
      </c>
      <c r="T182" s="145"/>
      <c r="U182" s="211"/>
      <c r="V182" s="211"/>
      <c r="W182" s="148">
        <f t="shared" ref="W182:X182" si="223">SUM(W172)</f>
        <v>315.8</v>
      </c>
      <c r="X182" s="148">
        <f t="shared" si="223"/>
        <v>62.31</v>
      </c>
      <c r="Y182" s="211"/>
      <c r="Z182" s="211"/>
      <c r="AA182" s="145"/>
      <c r="AB182" s="145"/>
      <c r="AC182" s="145"/>
      <c r="AD182" s="145"/>
      <c r="AE182" s="148">
        <f t="shared" ref="AE182" si="224">SUM(AE172)</f>
        <v>315.8</v>
      </c>
      <c r="AF182" s="148">
        <f>SUM(AF172)</f>
        <v>62.31</v>
      </c>
      <c r="AG182" s="145"/>
      <c r="AH182" s="145"/>
      <c r="AI182" s="145"/>
      <c r="AJ182" s="145"/>
      <c r="AK182" s="145"/>
      <c r="AL182" s="154"/>
      <c r="AM182" s="138"/>
      <c r="AN182" s="138"/>
      <c r="AO182" s="138"/>
    </row>
    <row r="183" spans="1:41" ht="69.75" customHeight="1">
      <c r="A183" s="174"/>
      <c r="B183" s="175"/>
      <c r="C183" s="176"/>
      <c r="D183" s="153" t="s">
        <v>48</v>
      </c>
      <c r="E183" s="143"/>
      <c r="F183" s="143"/>
      <c r="G183" s="144"/>
      <c r="H183" s="143"/>
      <c r="I183" s="154"/>
      <c r="J183" s="154"/>
      <c r="K183" s="154"/>
      <c r="L183" s="154"/>
      <c r="M183" s="154"/>
      <c r="N183" s="154"/>
      <c r="O183" s="144"/>
      <c r="P183" s="144"/>
      <c r="Q183" s="154"/>
      <c r="R183" s="154"/>
      <c r="S183" s="145"/>
      <c r="T183" s="145"/>
      <c r="U183" s="154"/>
      <c r="V183" s="154"/>
      <c r="W183" s="144"/>
      <c r="X183" s="144"/>
      <c r="Y183" s="154"/>
      <c r="Z183" s="154"/>
      <c r="AA183" s="154"/>
      <c r="AB183" s="154"/>
      <c r="AC183" s="145"/>
      <c r="AD183" s="145"/>
      <c r="AE183" s="155"/>
      <c r="AF183" s="155"/>
      <c r="AG183" s="145"/>
      <c r="AH183" s="145"/>
      <c r="AI183" s="154"/>
      <c r="AJ183" s="154"/>
      <c r="AK183" s="154"/>
      <c r="AL183" s="154"/>
      <c r="AM183" s="215"/>
      <c r="AN183" s="215"/>
      <c r="AO183" s="215"/>
    </row>
    <row r="184" spans="1:41" ht="26.25">
      <c r="A184" s="216"/>
      <c r="B184" s="217"/>
      <c r="C184" s="217"/>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195"/>
      <c r="AO184" s="183"/>
    </row>
    <row r="185" spans="1:41" ht="26.25" hidden="1">
      <c r="A185" s="218" t="s">
        <v>22</v>
      </c>
      <c r="B185" s="219"/>
      <c r="C185" s="177"/>
      <c r="D185" s="177"/>
      <c r="E185" s="220"/>
      <c r="F185" s="220"/>
      <c r="G185" s="220"/>
      <c r="H185" s="220"/>
      <c r="I185" s="177"/>
      <c r="J185" s="177"/>
      <c r="K185" s="177"/>
      <c r="L185" s="221"/>
      <c r="M185" s="221"/>
      <c r="N185" s="221"/>
      <c r="O185" s="220"/>
      <c r="P185" s="220"/>
      <c r="Q185" s="221"/>
      <c r="R185" s="221"/>
      <c r="S185" s="221"/>
      <c r="T185" s="221"/>
      <c r="U185" s="221"/>
      <c r="V185" s="221"/>
      <c r="W185" s="220"/>
      <c r="X185" s="220"/>
      <c r="Y185" s="221"/>
      <c r="Z185" s="221"/>
      <c r="AA185" s="221"/>
      <c r="AB185" s="221"/>
      <c r="AC185" s="221"/>
      <c r="AD185" s="221"/>
      <c r="AE185" s="222"/>
      <c r="AF185" s="222"/>
      <c r="AG185" s="221"/>
      <c r="AH185" s="221"/>
      <c r="AI185" s="221"/>
      <c r="AJ185" s="221"/>
      <c r="AK185" s="221"/>
      <c r="AL185" s="223"/>
      <c r="AM185" s="116"/>
      <c r="AN185" s="116"/>
      <c r="AO185" s="116"/>
    </row>
    <row r="186" spans="1:41" ht="26.25" hidden="1">
      <c r="A186" s="224" t="s">
        <v>50</v>
      </c>
      <c r="B186" s="225"/>
      <c r="C186" s="226"/>
      <c r="D186" s="227" t="s">
        <v>17</v>
      </c>
      <c r="E186" s="228"/>
      <c r="F186" s="228"/>
      <c r="G186" s="228"/>
      <c r="H186" s="228"/>
      <c r="I186" s="229"/>
      <c r="J186" s="229"/>
      <c r="K186" s="229"/>
      <c r="L186" s="229"/>
      <c r="M186" s="229"/>
      <c r="N186" s="229"/>
      <c r="O186" s="228"/>
      <c r="P186" s="228"/>
      <c r="Q186" s="229"/>
      <c r="R186" s="229"/>
      <c r="S186" s="229"/>
      <c r="T186" s="229"/>
      <c r="U186" s="229"/>
      <c r="V186" s="229"/>
      <c r="W186" s="228"/>
      <c r="X186" s="228"/>
      <c r="Y186" s="229"/>
      <c r="Z186" s="229"/>
      <c r="AA186" s="229"/>
      <c r="AB186" s="229"/>
      <c r="AC186" s="229"/>
      <c r="AD186" s="229"/>
      <c r="AE186" s="230"/>
      <c r="AF186" s="230"/>
      <c r="AG186" s="229"/>
      <c r="AH186" s="229"/>
      <c r="AI186" s="229"/>
      <c r="AJ186" s="229"/>
      <c r="AK186" s="229"/>
      <c r="AL186" s="231"/>
      <c r="AM186" s="163"/>
      <c r="AN186" s="163"/>
      <c r="AO186" s="163"/>
    </row>
    <row r="187" spans="1:41" ht="105" hidden="1">
      <c r="A187" s="232"/>
      <c r="B187" s="233"/>
      <c r="C187" s="234"/>
      <c r="D187" s="227" t="s">
        <v>18</v>
      </c>
      <c r="E187" s="235"/>
      <c r="F187" s="235"/>
      <c r="G187" s="235"/>
      <c r="H187" s="235"/>
      <c r="I187" s="236"/>
      <c r="J187" s="236"/>
      <c r="K187" s="236"/>
      <c r="L187" s="236"/>
      <c r="M187" s="236"/>
      <c r="N187" s="236"/>
      <c r="O187" s="235"/>
      <c r="P187" s="235"/>
      <c r="Q187" s="236"/>
      <c r="R187" s="236"/>
      <c r="S187" s="236"/>
      <c r="T187" s="236"/>
      <c r="U187" s="236"/>
      <c r="V187" s="236"/>
      <c r="W187" s="235"/>
      <c r="X187" s="235"/>
      <c r="Y187" s="236"/>
      <c r="Z187" s="236"/>
      <c r="AA187" s="236"/>
      <c r="AB187" s="236"/>
      <c r="AC187" s="236"/>
      <c r="AD187" s="236"/>
      <c r="AE187" s="237"/>
      <c r="AF187" s="237"/>
      <c r="AG187" s="236"/>
      <c r="AH187" s="236"/>
      <c r="AI187" s="236"/>
      <c r="AJ187" s="236"/>
      <c r="AK187" s="236"/>
      <c r="AL187" s="238"/>
      <c r="AM187" s="138"/>
      <c r="AN187" s="138"/>
      <c r="AO187" s="138"/>
    </row>
    <row r="188" spans="1:41" ht="131.25" hidden="1">
      <c r="A188" s="232"/>
      <c r="B188" s="233"/>
      <c r="C188" s="234"/>
      <c r="D188" s="239" t="s">
        <v>19</v>
      </c>
      <c r="E188" s="235"/>
      <c r="F188" s="235"/>
      <c r="G188" s="235"/>
      <c r="H188" s="235"/>
      <c r="I188" s="236"/>
      <c r="J188" s="236"/>
      <c r="K188" s="236"/>
      <c r="L188" s="236"/>
      <c r="M188" s="236"/>
      <c r="N188" s="236"/>
      <c r="O188" s="235"/>
      <c r="P188" s="235"/>
      <c r="Q188" s="236"/>
      <c r="R188" s="236"/>
      <c r="S188" s="236"/>
      <c r="T188" s="236"/>
      <c r="U188" s="236"/>
      <c r="V188" s="236"/>
      <c r="W188" s="235"/>
      <c r="X188" s="235"/>
      <c r="Y188" s="236"/>
      <c r="Z188" s="236"/>
      <c r="AA188" s="236"/>
      <c r="AB188" s="236"/>
      <c r="AC188" s="236"/>
      <c r="AD188" s="236"/>
      <c r="AE188" s="237"/>
      <c r="AF188" s="237"/>
      <c r="AG188" s="236"/>
      <c r="AH188" s="236"/>
      <c r="AI188" s="236"/>
      <c r="AJ188" s="236"/>
      <c r="AK188" s="236"/>
      <c r="AL188" s="238"/>
      <c r="AM188" s="138"/>
      <c r="AN188" s="138"/>
      <c r="AO188" s="138"/>
    </row>
    <row r="189" spans="1:41" ht="78.75" hidden="1">
      <c r="A189" s="232"/>
      <c r="B189" s="233"/>
      <c r="C189" s="234"/>
      <c r="D189" s="239" t="s">
        <v>29</v>
      </c>
      <c r="E189" s="235"/>
      <c r="F189" s="235"/>
      <c r="G189" s="235"/>
      <c r="H189" s="235"/>
      <c r="I189" s="236"/>
      <c r="J189" s="236"/>
      <c r="K189" s="236"/>
      <c r="L189" s="236"/>
      <c r="M189" s="236"/>
      <c r="N189" s="236"/>
      <c r="O189" s="235"/>
      <c r="P189" s="235"/>
      <c r="Q189" s="236"/>
      <c r="R189" s="236"/>
      <c r="S189" s="236"/>
      <c r="T189" s="236"/>
      <c r="U189" s="236"/>
      <c r="V189" s="236"/>
      <c r="W189" s="235"/>
      <c r="X189" s="235"/>
      <c r="Y189" s="236"/>
      <c r="Z189" s="236"/>
      <c r="AA189" s="236"/>
      <c r="AB189" s="236"/>
      <c r="AC189" s="236"/>
      <c r="AD189" s="236"/>
      <c r="AE189" s="237"/>
      <c r="AF189" s="237"/>
      <c r="AG189" s="236"/>
      <c r="AH189" s="236"/>
      <c r="AI189" s="236"/>
      <c r="AJ189" s="236"/>
      <c r="AK189" s="236"/>
      <c r="AL189" s="238"/>
      <c r="AM189" s="138"/>
      <c r="AN189" s="138"/>
      <c r="AO189" s="138"/>
    </row>
    <row r="190" spans="1:41" ht="131.25" hidden="1">
      <c r="A190" s="232"/>
      <c r="B190" s="233"/>
      <c r="C190" s="234"/>
      <c r="D190" s="240" t="s">
        <v>30</v>
      </c>
      <c r="E190" s="235"/>
      <c r="F190" s="235"/>
      <c r="G190" s="235"/>
      <c r="H190" s="235"/>
      <c r="I190" s="236"/>
      <c r="J190" s="236"/>
      <c r="K190" s="236"/>
      <c r="L190" s="236"/>
      <c r="M190" s="236"/>
      <c r="N190" s="236"/>
      <c r="O190" s="235"/>
      <c r="P190" s="235"/>
      <c r="Q190" s="236"/>
      <c r="R190" s="236"/>
      <c r="S190" s="236"/>
      <c r="T190" s="236"/>
      <c r="U190" s="236"/>
      <c r="V190" s="236"/>
      <c r="W190" s="235"/>
      <c r="X190" s="235"/>
      <c r="Y190" s="236"/>
      <c r="Z190" s="236"/>
      <c r="AA190" s="236"/>
      <c r="AB190" s="236"/>
      <c r="AC190" s="236"/>
      <c r="AD190" s="236"/>
      <c r="AE190" s="237"/>
      <c r="AF190" s="237"/>
      <c r="AG190" s="236"/>
      <c r="AH190" s="236"/>
      <c r="AI190" s="236"/>
      <c r="AJ190" s="236"/>
      <c r="AK190" s="236"/>
      <c r="AL190" s="238"/>
      <c r="AM190" s="138"/>
      <c r="AN190" s="138"/>
      <c r="AO190" s="138"/>
    </row>
    <row r="191" spans="1:41" ht="131.25" hidden="1">
      <c r="A191" s="241"/>
      <c r="B191" s="242"/>
      <c r="C191" s="243"/>
      <c r="D191" s="244" t="s">
        <v>48</v>
      </c>
      <c r="E191" s="235"/>
      <c r="F191" s="235"/>
      <c r="G191" s="235"/>
      <c r="H191" s="235"/>
      <c r="I191" s="236"/>
      <c r="J191" s="236"/>
      <c r="K191" s="236"/>
      <c r="L191" s="236"/>
      <c r="M191" s="236"/>
      <c r="N191" s="236"/>
      <c r="O191" s="235"/>
      <c r="P191" s="235"/>
      <c r="Q191" s="236"/>
      <c r="R191" s="236"/>
      <c r="S191" s="236"/>
      <c r="T191" s="236"/>
      <c r="U191" s="236"/>
      <c r="V191" s="236"/>
      <c r="W191" s="235"/>
      <c r="X191" s="235"/>
      <c r="Y191" s="236"/>
      <c r="Z191" s="236"/>
      <c r="AA191" s="236"/>
      <c r="AB191" s="236"/>
      <c r="AC191" s="236"/>
      <c r="AD191" s="236"/>
      <c r="AE191" s="237"/>
      <c r="AF191" s="237"/>
      <c r="AG191" s="236"/>
      <c r="AH191" s="236"/>
      <c r="AI191" s="236"/>
      <c r="AJ191" s="236"/>
      <c r="AK191" s="236"/>
      <c r="AL191" s="238"/>
      <c r="AM191" s="138"/>
      <c r="AN191" s="138"/>
      <c r="AO191" s="138"/>
    </row>
    <row r="192" spans="1:41" ht="26.25" hidden="1">
      <c r="A192" s="224" t="s">
        <v>23</v>
      </c>
      <c r="B192" s="225"/>
      <c r="C192" s="245"/>
      <c r="D192" s="227" t="s">
        <v>17</v>
      </c>
      <c r="E192" s="228"/>
      <c r="F192" s="228"/>
      <c r="G192" s="228"/>
      <c r="H192" s="228"/>
      <c r="I192" s="229"/>
      <c r="J192" s="229"/>
      <c r="K192" s="229"/>
      <c r="L192" s="229"/>
      <c r="M192" s="229"/>
      <c r="N192" s="229"/>
      <c r="O192" s="228"/>
      <c r="P192" s="228"/>
      <c r="Q192" s="229"/>
      <c r="R192" s="229"/>
      <c r="S192" s="229"/>
      <c r="T192" s="229"/>
      <c r="U192" s="229"/>
      <c r="V192" s="229"/>
      <c r="W192" s="228"/>
      <c r="X192" s="228"/>
      <c r="Y192" s="229"/>
      <c r="Z192" s="229"/>
      <c r="AA192" s="229"/>
      <c r="AB192" s="229"/>
      <c r="AC192" s="229"/>
      <c r="AD192" s="229"/>
      <c r="AE192" s="230"/>
      <c r="AF192" s="230"/>
      <c r="AG192" s="229"/>
      <c r="AH192" s="229"/>
      <c r="AI192" s="229"/>
      <c r="AJ192" s="229"/>
      <c r="AK192" s="229"/>
      <c r="AL192" s="231"/>
      <c r="AM192" s="138"/>
      <c r="AN192" s="138"/>
      <c r="AO192" s="138"/>
    </row>
    <row r="193" spans="1:104" ht="105" hidden="1">
      <c r="A193" s="232"/>
      <c r="B193" s="233"/>
      <c r="C193" s="245"/>
      <c r="D193" s="227" t="s">
        <v>18</v>
      </c>
      <c r="E193" s="235"/>
      <c r="F193" s="235"/>
      <c r="G193" s="235"/>
      <c r="H193" s="235"/>
      <c r="I193" s="236"/>
      <c r="J193" s="236"/>
      <c r="K193" s="236"/>
      <c r="L193" s="236"/>
      <c r="M193" s="236"/>
      <c r="N193" s="236"/>
      <c r="O193" s="235"/>
      <c r="P193" s="235"/>
      <c r="Q193" s="236"/>
      <c r="R193" s="236"/>
      <c r="S193" s="236"/>
      <c r="T193" s="236"/>
      <c r="U193" s="236"/>
      <c r="V193" s="236"/>
      <c r="W193" s="235"/>
      <c r="X193" s="235"/>
      <c r="Y193" s="236"/>
      <c r="Z193" s="236"/>
      <c r="AA193" s="236"/>
      <c r="AB193" s="236"/>
      <c r="AC193" s="236"/>
      <c r="AD193" s="236"/>
      <c r="AE193" s="237"/>
      <c r="AF193" s="237"/>
      <c r="AG193" s="236"/>
      <c r="AH193" s="236"/>
      <c r="AI193" s="236"/>
      <c r="AJ193" s="236"/>
      <c r="AK193" s="236"/>
      <c r="AL193" s="238"/>
      <c r="AM193" s="138"/>
      <c r="AN193" s="138"/>
      <c r="AO193" s="138"/>
    </row>
    <row r="194" spans="1:104" ht="131.25" hidden="1">
      <c r="A194" s="232"/>
      <c r="B194" s="233"/>
      <c r="C194" s="245"/>
      <c r="D194" s="239" t="s">
        <v>19</v>
      </c>
      <c r="E194" s="235"/>
      <c r="F194" s="235"/>
      <c r="G194" s="235"/>
      <c r="H194" s="235"/>
      <c r="I194" s="236"/>
      <c r="J194" s="236"/>
      <c r="K194" s="236"/>
      <c r="L194" s="236"/>
      <c r="M194" s="236"/>
      <c r="N194" s="236"/>
      <c r="O194" s="235"/>
      <c r="P194" s="235"/>
      <c r="Q194" s="236"/>
      <c r="R194" s="236"/>
      <c r="S194" s="236"/>
      <c r="T194" s="236"/>
      <c r="U194" s="236"/>
      <c r="V194" s="236"/>
      <c r="W194" s="235"/>
      <c r="X194" s="235"/>
      <c r="Y194" s="236"/>
      <c r="Z194" s="236"/>
      <c r="AA194" s="236"/>
      <c r="AB194" s="236"/>
      <c r="AC194" s="236"/>
      <c r="AD194" s="236"/>
      <c r="AE194" s="237"/>
      <c r="AF194" s="237"/>
      <c r="AG194" s="236"/>
      <c r="AH194" s="236"/>
      <c r="AI194" s="236"/>
      <c r="AJ194" s="236"/>
      <c r="AK194" s="236"/>
      <c r="AL194" s="238"/>
      <c r="AM194" s="138"/>
      <c r="AN194" s="138"/>
      <c r="AO194" s="138"/>
    </row>
    <row r="195" spans="1:104" ht="78.75" hidden="1">
      <c r="A195" s="232"/>
      <c r="B195" s="233"/>
      <c r="C195" s="245"/>
      <c r="D195" s="239" t="s">
        <v>29</v>
      </c>
      <c r="E195" s="235"/>
      <c r="F195" s="235"/>
      <c r="G195" s="235"/>
      <c r="H195" s="235"/>
      <c r="I195" s="236"/>
      <c r="J195" s="236"/>
      <c r="K195" s="236"/>
      <c r="L195" s="236"/>
      <c r="M195" s="236"/>
      <c r="N195" s="236"/>
      <c r="O195" s="235"/>
      <c r="P195" s="235"/>
      <c r="Q195" s="236"/>
      <c r="R195" s="236"/>
      <c r="S195" s="236"/>
      <c r="T195" s="236"/>
      <c r="U195" s="236"/>
      <c r="V195" s="236"/>
      <c r="W195" s="235"/>
      <c r="X195" s="235"/>
      <c r="Y195" s="236"/>
      <c r="Z195" s="236"/>
      <c r="AA195" s="236"/>
      <c r="AB195" s="236"/>
      <c r="AC195" s="236"/>
      <c r="AD195" s="236"/>
      <c r="AE195" s="237"/>
      <c r="AF195" s="237"/>
      <c r="AG195" s="236"/>
      <c r="AH195" s="236"/>
      <c r="AI195" s="236"/>
      <c r="AJ195" s="236"/>
      <c r="AK195" s="236"/>
      <c r="AL195" s="238"/>
      <c r="AM195" s="138"/>
      <c r="AN195" s="138"/>
      <c r="AO195" s="138"/>
    </row>
    <row r="196" spans="1:104" ht="131.25" hidden="1">
      <c r="A196" s="232"/>
      <c r="B196" s="233"/>
      <c r="C196" s="245"/>
      <c r="D196" s="240" t="s">
        <v>30</v>
      </c>
      <c r="E196" s="235"/>
      <c r="F196" s="235"/>
      <c r="G196" s="235"/>
      <c r="H196" s="235"/>
      <c r="I196" s="236"/>
      <c r="J196" s="236"/>
      <c r="K196" s="236"/>
      <c r="L196" s="236"/>
      <c r="M196" s="236"/>
      <c r="N196" s="236"/>
      <c r="O196" s="235"/>
      <c r="P196" s="235"/>
      <c r="Q196" s="236"/>
      <c r="R196" s="236"/>
      <c r="S196" s="236"/>
      <c r="T196" s="236"/>
      <c r="U196" s="236"/>
      <c r="V196" s="236"/>
      <c r="W196" s="235"/>
      <c r="X196" s="235"/>
      <c r="Y196" s="236"/>
      <c r="Z196" s="236"/>
      <c r="AA196" s="236"/>
      <c r="AB196" s="236"/>
      <c r="AC196" s="236"/>
      <c r="AD196" s="236"/>
      <c r="AE196" s="237"/>
      <c r="AF196" s="237"/>
      <c r="AG196" s="236"/>
      <c r="AH196" s="236"/>
      <c r="AI196" s="236"/>
      <c r="AJ196" s="236"/>
      <c r="AK196" s="236"/>
      <c r="AL196" s="238"/>
      <c r="AM196" s="138"/>
      <c r="AN196" s="138"/>
      <c r="AO196" s="138"/>
    </row>
    <row r="197" spans="1:104" ht="131.25" hidden="1">
      <c r="A197" s="241"/>
      <c r="B197" s="242"/>
      <c r="C197" s="245"/>
      <c r="D197" s="244" t="s">
        <v>48</v>
      </c>
      <c r="E197" s="235"/>
      <c r="F197" s="235"/>
      <c r="G197" s="235"/>
      <c r="H197" s="235"/>
      <c r="I197" s="236"/>
      <c r="J197" s="236"/>
      <c r="K197" s="236"/>
      <c r="L197" s="236"/>
      <c r="M197" s="236"/>
      <c r="N197" s="236"/>
      <c r="O197" s="235"/>
      <c r="P197" s="235"/>
      <c r="Q197" s="236"/>
      <c r="R197" s="236"/>
      <c r="S197" s="236"/>
      <c r="T197" s="236"/>
      <c r="U197" s="236"/>
      <c r="V197" s="236"/>
      <c r="W197" s="235"/>
      <c r="X197" s="235"/>
      <c r="Y197" s="236"/>
      <c r="Z197" s="236"/>
      <c r="AA197" s="236"/>
      <c r="AB197" s="236"/>
      <c r="AC197" s="236"/>
      <c r="AD197" s="236"/>
      <c r="AE197" s="237"/>
      <c r="AF197" s="237"/>
      <c r="AG197" s="236"/>
      <c r="AH197" s="236"/>
      <c r="AI197" s="236"/>
      <c r="AJ197" s="236"/>
      <c r="AK197" s="236"/>
      <c r="AL197" s="238"/>
      <c r="AM197" s="215"/>
      <c r="AN197" s="215"/>
      <c r="AO197" s="215"/>
    </row>
    <row r="198" spans="1:104" ht="26.25" hidden="1">
      <c r="A198" s="218" t="s">
        <v>22</v>
      </c>
      <c r="B198" s="219"/>
      <c r="C198" s="177"/>
      <c r="D198" s="177"/>
      <c r="E198" s="220"/>
      <c r="F198" s="220"/>
      <c r="G198" s="220"/>
      <c r="H198" s="220"/>
      <c r="I198" s="177"/>
      <c r="J198" s="177"/>
      <c r="K198" s="177"/>
      <c r="L198" s="221"/>
      <c r="M198" s="221"/>
      <c r="N198" s="221"/>
      <c r="O198" s="220"/>
      <c r="P198" s="220"/>
      <c r="Q198" s="221"/>
      <c r="R198" s="221"/>
      <c r="S198" s="221"/>
      <c r="T198" s="221"/>
      <c r="U198" s="221"/>
      <c r="V198" s="221"/>
      <c r="W198" s="220"/>
      <c r="X198" s="220"/>
      <c r="Y198" s="221"/>
      <c r="Z198" s="221"/>
      <c r="AA198" s="221"/>
      <c r="AB198" s="221"/>
      <c r="AC198" s="221"/>
      <c r="AD198" s="221"/>
      <c r="AE198" s="222"/>
      <c r="AF198" s="222"/>
      <c r="AG198" s="221"/>
      <c r="AH198" s="221"/>
      <c r="AI198" s="221"/>
      <c r="AJ198" s="221"/>
      <c r="AK198" s="221"/>
      <c r="AL198" s="223"/>
      <c r="AM198" s="116"/>
      <c r="AN198" s="116"/>
      <c r="AO198" s="116"/>
    </row>
    <row r="199" spans="1:104" ht="26.25" hidden="1">
      <c r="A199" s="246" t="s">
        <v>51</v>
      </c>
      <c r="B199" s="247"/>
      <c r="C199" s="247"/>
      <c r="D199" s="239" t="s">
        <v>24</v>
      </c>
      <c r="E199" s="228"/>
      <c r="F199" s="228"/>
      <c r="G199" s="228"/>
      <c r="H199" s="228"/>
      <c r="I199" s="248"/>
      <c r="J199" s="248"/>
      <c r="K199" s="248"/>
      <c r="L199" s="248"/>
      <c r="M199" s="248"/>
      <c r="N199" s="248"/>
      <c r="O199" s="228"/>
      <c r="P199" s="228"/>
      <c r="Q199" s="248"/>
      <c r="R199" s="248"/>
      <c r="S199" s="248"/>
      <c r="T199" s="248"/>
      <c r="U199" s="248"/>
      <c r="V199" s="248"/>
      <c r="W199" s="228"/>
      <c r="X199" s="228"/>
      <c r="Y199" s="248"/>
      <c r="Z199" s="248"/>
      <c r="AA199" s="248"/>
      <c r="AB199" s="248"/>
      <c r="AC199" s="248"/>
      <c r="AD199" s="248"/>
      <c r="AE199" s="230"/>
      <c r="AF199" s="230"/>
      <c r="AG199" s="248"/>
      <c r="AH199" s="248"/>
      <c r="AI199" s="248"/>
      <c r="AJ199" s="248"/>
      <c r="AK199" s="248"/>
      <c r="AL199" s="249"/>
      <c r="AM199" s="163"/>
      <c r="AN199" s="163"/>
      <c r="AO199" s="163"/>
    </row>
    <row r="200" spans="1:104" ht="105" hidden="1">
      <c r="A200" s="207"/>
      <c r="B200" s="208"/>
      <c r="C200" s="208"/>
      <c r="D200" s="227" t="s">
        <v>18</v>
      </c>
      <c r="E200" s="235"/>
      <c r="F200" s="235"/>
      <c r="G200" s="235"/>
      <c r="H200" s="235"/>
      <c r="I200" s="237"/>
      <c r="J200" s="237"/>
      <c r="K200" s="237"/>
      <c r="L200" s="237"/>
      <c r="M200" s="237"/>
      <c r="N200" s="237"/>
      <c r="O200" s="235"/>
      <c r="P200" s="235"/>
      <c r="Q200" s="237"/>
      <c r="R200" s="237"/>
      <c r="S200" s="237"/>
      <c r="T200" s="237"/>
      <c r="U200" s="237"/>
      <c r="V200" s="237"/>
      <c r="W200" s="235"/>
      <c r="X200" s="235"/>
      <c r="Y200" s="237"/>
      <c r="Z200" s="237"/>
      <c r="AA200" s="237"/>
      <c r="AB200" s="237"/>
      <c r="AC200" s="237"/>
      <c r="AD200" s="237"/>
      <c r="AE200" s="237"/>
      <c r="AF200" s="237"/>
      <c r="AG200" s="237"/>
      <c r="AH200" s="237"/>
      <c r="AI200" s="237"/>
      <c r="AJ200" s="237"/>
      <c r="AK200" s="237"/>
      <c r="AL200" s="250"/>
      <c r="AM200" s="138"/>
      <c r="AN200" s="138"/>
      <c r="AO200" s="138"/>
    </row>
    <row r="201" spans="1:104" ht="131.25" hidden="1">
      <c r="A201" s="207"/>
      <c r="B201" s="208"/>
      <c r="C201" s="208"/>
      <c r="D201" s="239" t="s">
        <v>19</v>
      </c>
      <c r="E201" s="235"/>
      <c r="F201" s="235"/>
      <c r="G201" s="235"/>
      <c r="H201" s="235"/>
      <c r="I201" s="236"/>
      <c r="J201" s="236"/>
      <c r="K201" s="236"/>
      <c r="L201" s="236"/>
      <c r="M201" s="236"/>
      <c r="N201" s="236"/>
      <c r="O201" s="235"/>
      <c r="P201" s="235"/>
      <c r="Q201" s="236"/>
      <c r="R201" s="236"/>
      <c r="S201" s="236"/>
      <c r="T201" s="236"/>
      <c r="U201" s="236"/>
      <c r="V201" s="236"/>
      <c r="W201" s="235"/>
      <c r="X201" s="235"/>
      <c r="Y201" s="236"/>
      <c r="Z201" s="236"/>
      <c r="AA201" s="236"/>
      <c r="AB201" s="236"/>
      <c r="AC201" s="236"/>
      <c r="AD201" s="236"/>
      <c r="AE201" s="237"/>
      <c r="AF201" s="237"/>
      <c r="AG201" s="236"/>
      <c r="AH201" s="236"/>
      <c r="AI201" s="236"/>
      <c r="AJ201" s="236"/>
      <c r="AK201" s="236"/>
      <c r="AL201" s="238"/>
      <c r="AM201" s="138"/>
      <c r="AN201" s="138"/>
      <c r="AO201" s="138"/>
    </row>
    <row r="202" spans="1:104" ht="78.75" hidden="1">
      <c r="A202" s="207"/>
      <c r="B202" s="208"/>
      <c r="C202" s="208"/>
      <c r="D202" s="239" t="s">
        <v>29</v>
      </c>
      <c r="E202" s="235"/>
      <c r="F202" s="235"/>
      <c r="G202" s="235"/>
      <c r="H202" s="235"/>
      <c r="I202" s="236"/>
      <c r="J202" s="236"/>
      <c r="K202" s="236"/>
      <c r="L202" s="236"/>
      <c r="M202" s="236"/>
      <c r="N202" s="236"/>
      <c r="O202" s="235"/>
      <c r="P202" s="235"/>
      <c r="Q202" s="236"/>
      <c r="R202" s="236"/>
      <c r="S202" s="236"/>
      <c r="T202" s="236"/>
      <c r="U202" s="236"/>
      <c r="V202" s="236"/>
      <c r="W202" s="235"/>
      <c r="X202" s="235"/>
      <c r="Y202" s="236"/>
      <c r="Z202" s="236"/>
      <c r="AA202" s="236"/>
      <c r="AB202" s="236"/>
      <c r="AC202" s="236"/>
      <c r="AD202" s="236"/>
      <c r="AE202" s="237"/>
      <c r="AF202" s="237"/>
      <c r="AG202" s="236"/>
      <c r="AH202" s="236"/>
      <c r="AI202" s="236"/>
      <c r="AJ202" s="236"/>
      <c r="AK202" s="236"/>
      <c r="AL202" s="238"/>
      <c r="AM202" s="138"/>
      <c r="AN202" s="138"/>
      <c r="AO202" s="138"/>
    </row>
    <row r="203" spans="1:104" ht="131.25" hidden="1">
      <c r="A203" s="207"/>
      <c r="B203" s="208"/>
      <c r="C203" s="208"/>
      <c r="D203" s="240" t="s">
        <v>30</v>
      </c>
      <c r="E203" s="235"/>
      <c r="F203" s="235"/>
      <c r="G203" s="235"/>
      <c r="H203" s="235"/>
      <c r="I203" s="236"/>
      <c r="J203" s="236"/>
      <c r="K203" s="236"/>
      <c r="L203" s="236"/>
      <c r="M203" s="236"/>
      <c r="N203" s="236"/>
      <c r="O203" s="235"/>
      <c r="P203" s="235"/>
      <c r="Q203" s="236"/>
      <c r="R203" s="236"/>
      <c r="S203" s="236"/>
      <c r="T203" s="236"/>
      <c r="U203" s="236"/>
      <c r="V203" s="236"/>
      <c r="W203" s="235"/>
      <c r="X203" s="235"/>
      <c r="Y203" s="236"/>
      <c r="Z203" s="236"/>
      <c r="AA203" s="236"/>
      <c r="AB203" s="236"/>
      <c r="AC203" s="236"/>
      <c r="AD203" s="236"/>
      <c r="AE203" s="237"/>
      <c r="AF203" s="237"/>
      <c r="AG203" s="236"/>
      <c r="AH203" s="236"/>
      <c r="AI203" s="236"/>
      <c r="AJ203" s="236"/>
      <c r="AK203" s="236"/>
      <c r="AL203" s="238"/>
      <c r="AM203" s="138"/>
      <c r="AN203" s="138"/>
      <c r="AO203" s="138"/>
    </row>
    <row r="204" spans="1:104" ht="105" hidden="1">
      <c r="A204" s="207"/>
      <c r="B204" s="208"/>
      <c r="C204" s="208"/>
      <c r="D204" s="244" t="s">
        <v>20</v>
      </c>
      <c r="E204" s="235"/>
      <c r="F204" s="235"/>
      <c r="G204" s="235"/>
      <c r="H204" s="235"/>
      <c r="I204" s="236"/>
      <c r="J204" s="236"/>
      <c r="K204" s="236"/>
      <c r="L204" s="236"/>
      <c r="M204" s="236"/>
      <c r="N204" s="236"/>
      <c r="O204" s="235"/>
      <c r="P204" s="235"/>
      <c r="Q204" s="236"/>
      <c r="R204" s="236"/>
      <c r="S204" s="236"/>
      <c r="T204" s="236"/>
      <c r="U204" s="236"/>
      <c r="V204" s="236"/>
      <c r="W204" s="235"/>
      <c r="X204" s="235"/>
      <c r="Y204" s="236"/>
      <c r="Z204" s="236"/>
      <c r="AA204" s="236"/>
      <c r="AB204" s="236"/>
      <c r="AC204" s="236"/>
      <c r="AD204" s="236"/>
      <c r="AE204" s="237"/>
      <c r="AF204" s="237"/>
      <c r="AG204" s="236"/>
      <c r="AH204" s="236"/>
      <c r="AI204" s="236"/>
      <c r="AJ204" s="236"/>
      <c r="AK204" s="236"/>
      <c r="AL204" s="238"/>
      <c r="AM204" s="138"/>
      <c r="AN204" s="138"/>
      <c r="AO204" s="138"/>
    </row>
    <row r="205" spans="1:104" s="26" customFormat="1" ht="131.25" hidden="1">
      <c r="A205" s="251"/>
      <c r="B205" s="252"/>
      <c r="C205" s="252"/>
      <c r="D205" s="244" t="s">
        <v>48</v>
      </c>
      <c r="E205" s="193"/>
      <c r="F205" s="193"/>
      <c r="G205" s="193"/>
      <c r="H205" s="193"/>
      <c r="I205" s="236"/>
      <c r="J205" s="236"/>
      <c r="K205" s="236"/>
      <c r="L205" s="236"/>
      <c r="M205" s="236"/>
      <c r="N205" s="236"/>
      <c r="O205" s="193"/>
      <c r="P205" s="193"/>
      <c r="Q205" s="236"/>
      <c r="R205" s="236"/>
      <c r="S205" s="236"/>
      <c r="T205" s="236"/>
      <c r="U205" s="236"/>
      <c r="V205" s="236"/>
      <c r="W205" s="193"/>
      <c r="X205" s="193"/>
      <c r="Y205" s="236"/>
      <c r="Z205" s="236"/>
      <c r="AA205" s="236"/>
      <c r="AB205" s="236"/>
      <c r="AC205" s="236"/>
      <c r="AD205" s="236"/>
      <c r="AE205" s="237"/>
      <c r="AF205" s="237"/>
      <c r="AG205" s="236"/>
      <c r="AH205" s="236"/>
      <c r="AI205" s="236"/>
      <c r="AJ205" s="236"/>
      <c r="AK205" s="236"/>
      <c r="AL205" s="238"/>
      <c r="AM205" s="138"/>
      <c r="AN205" s="138"/>
      <c r="AO205" s="138"/>
    </row>
    <row r="206" spans="1:104" ht="26.25" hidden="1">
      <c r="A206" s="119" t="s">
        <v>52</v>
      </c>
      <c r="B206" s="120"/>
      <c r="C206" s="121"/>
      <c r="D206" s="244"/>
      <c r="E206" s="235"/>
      <c r="F206" s="235"/>
      <c r="G206" s="235"/>
      <c r="H206" s="235"/>
      <c r="I206" s="236"/>
      <c r="J206" s="236"/>
      <c r="K206" s="236"/>
      <c r="L206" s="236"/>
      <c r="M206" s="236"/>
      <c r="N206" s="236"/>
      <c r="O206" s="235"/>
      <c r="P206" s="235"/>
      <c r="Q206" s="236"/>
      <c r="R206" s="236"/>
      <c r="S206" s="236"/>
      <c r="T206" s="236"/>
      <c r="U206" s="236"/>
      <c r="V206" s="236"/>
      <c r="W206" s="235"/>
      <c r="X206" s="235"/>
      <c r="Y206" s="236"/>
      <c r="Z206" s="236"/>
      <c r="AA206" s="236"/>
      <c r="AB206" s="236"/>
      <c r="AC206" s="236"/>
      <c r="AD206" s="236"/>
      <c r="AE206" s="237"/>
      <c r="AF206" s="237"/>
      <c r="AG206" s="236"/>
      <c r="AH206" s="236"/>
      <c r="AI206" s="236"/>
      <c r="AJ206" s="236"/>
      <c r="AK206" s="236"/>
      <c r="AL206" s="223"/>
      <c r="AM206" s="163"/>
      <c r="AN206" s="163"/>
      <c r="AO206" s="163"/>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row>
    <row r="207" spans="1:104" ht="26.25" hidden="1">
      <c r="A207" s="246" t="s">
        <v>53</v>
      </c>
      <c r="B207" s="247"/>
      <c r="C207" s="247"/>
      <c r="D207" s="239" t="s">
        <v>24</v>
      </c>
      <c r="E207" s="228"/>
      <c r="F207" s="228"/>
      <c r="G207" s="228"/>
      <c r="H207" s="228"/>
      <c r="I207" s="248"/>
      <c r="J207" s="248"/>
      <c r="K207" s="248"/>
      <c r="L207" s="248"/>
      <c r="M207" s="248"/>
      <c r="N207" s="248"/>
      <c r="O207" s="228"/>
      <c r="P207" s="228"/>
      <c r="Q207" s="248"/>
      <c r="R207" s="248"/>
      <c r="S207" s="248"/>
      <c r="T207" s="248"/>
      <c r="U207" s="248"/>
      <c r="V207" s="248"/>
      <c r="W207" s="228"/>
      <c r="X207" s="228"/>
      <c r="Y207" s="248"/>
      <c r="Z207" s="248"/>
      <c r="AA207" s="248"/>
      <c r="AB207" s="248"/>
      <c r="AC207" s="248"/>
      <c r="AD207" s="248"/>
      <c r="AE207" s="230"/>
      <c r="AF207" s="230"/>
      <c r="AG207" s="248"/>
      <c r="AH207" s="248"/>
      <c r="AI207" s="248"/>
      <c r="AJ207" s="248"/>
      <c r="AK207" s="248"/>
      <c r="AL207" s="249"/>
      <c r="AM207" s="163"/>
      <c r="AN207" s="163"/>
      <c r="AO207" s="163"/>
    </row>
    <row r="208" spans="1:104" ht="105" hidden="1">
      <c r="A208" s="207"/>
      <c r="B208" s="208"/>
      <c r="C208" s="208"/>
      <c r="D208" s="227" t="s">
        <v>18</v>
      </c>
      <c r="E208" s="235"/>
      <c r="F208" s="235"/>
      <c r="G208" s="235"/>
      <c r="H208" s="235"/>
      <c r="I208" s="237"/>
      <c r="J208" s="237"/>
      <c r="K208" s="237"/>
      <c r="L208" s="237"/>
      <c r="M208" s="237"/>
      <c r="N208" s="237"/>
      <c r="O208" s="235"/>
      <c r="P208" s="235"/>
      <c r="Q208" s="237"/>
      <c r="R208" s="237"/>
      <c r="S208" s="237"/>
      <c r="T208" s="237"/>
      <c r="U208" s="237"/>
      <c r="V208" s="237"/>
      <c r="W208" s="235"/>
      <c r="X208" s="235"/>
      <c r="Y208" s="237"/>
      <c r="Z208" s="237"/>
      <c r="AA208" s="237"/>
      <c r="AB208" s="237"/>
      <c r="AC208" s="237"/>
      <c r="AD208" s="237"/>
      <c r="AE208" s="237"/>
      <c r="AF208" s="237"/>
      <c r="AG208" s="237"/>
      <c r="AH208" s="237"/>
      <c r="AI208" s="237"/>
      <c r="AJ208" s="237"/>
      <c r="AK208" s="237"/>
      <c r="AL208" s="250"/>
      <c r="AM208" s="138"/>
      <c r="AN208" s="138"/>
      <c r="AO208" s="138"/>
    </row>
    <row r="209" spans="1:104" ht="131.25" hidden="1">
      <c r="A209" s="207"/>
      <c r="B209" s="208"/>
      <c r="C209" s="208"/>
      <c r="D209" s="239" t="s">
        <v>19</v>
      </c>
      <c r="E209" s="235"/>
      <c r="F209" s="235"/>
      <c r="G209" s="235"/>
      <c r="H209" s="235"/>
      <c r="I209" s="236"/>
      <c r="J209" s="236"/>
      <c r="K209" s="236"/>
      <c r="L209" s="236"/>
      <c r="M209" s="236"/>
      <c r="N209" s="236"/>
      <c r="O209" s="235"/>
      <c r="P209" s="235"/>
      <c r="Q209" s="236"/>
      <c r="R209" s="236"/>
      <c r="S209" s="236"/>
      <c r="T209" s="236"/>
      <c r="U209" s="236"/>
      <c r="V209" s="236"/>
      <c r="W209" s="235"/>
      <c r="X209" s="235"/>
      <c r="Y209" s="236"/>
      <c r="Z209" s="236"/>
      <c r="AA209" s="236"/>
      <c r="AB209" s="236"/>
      <c r="AC209" s="236"/>
      <c r="AD209" s="236"/>
      <c r="AE209" s="237"/>
      <c r="AF209" s="237"/>
      <c r="AG209" s="236"/>
      <c r="AH209" s="236"/>
      <c r="AI209" s="236"/>
      <c r="AJ209" s="236"/>
      <c r="AK209" s="236"/>
      <c r="AL209" s="238"/>
      <c r="AM209" s="138"/>
      <c r="AN209" s="138"/>
      <c r="AO209" s="138"/>
    </row>
    <row r="210" spans="1:104" ht="78.75" hidden="1">
      <c r="A210" s="207"/>
      <c r="B210" s="208"/>
      <c r="C210" s="208"/>
      <c r="D210" s="239" t="s">
        <v>29</v>
      </c>
      <c r="E210" s="235"/>
      <c r="F210" s="235"/>
      <c r="G210" s="235"/>
      <c r="H210" s="235"/>
      <c r="I210" s="236"/>
      <c r="J210" s="236"/>
      <c r="K210" s="236"/>
      <c r="L210" s="236"/>
      <c r="M210" s="236"/>
      <c r="N210" s="236"/>
      <c r="O210" s="235"/>
      <c r="P210" s="235"/>
      <c r="Q210" s="236"/>
      <c r="R210" s="236"/>
      <c r="S210" s="236"/>
      <c r="T210" s="236"/>
      <c r="U210" s="236"/>
      <c r="V210" s="236"/>
      <c r="W210" s="235"/>
      <c r="X210" s="235"/>
      <c r="Y210" s="236"/>
      <c r="Z210" s="236"/>
      <c r="AA210" s="236"/>
      <c r="AB210" s="236"/>
      <c r="AC210" s="236"/>
      <c r="AD210" s="236"/>
      <c r="AE210" s="237"/>
      <c r="AF210" s="237"/>
      <c r="AG210" s="236"/>
      <c r="AH210" s="236"/>
      <c r="AI210" s="236"/>
      <c r="AJ210" s="236"/>
      <c r="AK210" s="236"/>
      <c r="AL210" s="238"/>
      <c r="AM210" s="138"/>
      <c r="AN210" s="138"/>
      <c r="AO210" s="138"/>
    </row>
    <row r="211" spans="1:104" ht="131.25" hidden="1">
      <c r="A211" s="207"/>
      <c r="B211" s="208"/>
      <c r="C211" s="208"/>
      <c r="D211" s="240" t="s">
        <v>30</v>
      </c>
      <c r="E211" s="235"/>
      <c r="F211" s="235"/>
      <c r="G211" s="235"/>
      <c r="H211" s="235"/>
      <c r="I211" s="236"/>
      <c r="J211" s="236"/>
      <c r="K211" s="236"/>
      <c r="L211" s="236"/>
      <c r="M211" s="236"/>
      <c r="N211" s="236"/>
      <c r="O211" s="235"/>
      <c r="P211" s="235"/>
      <c r="Q211" s="236"/>
      <c r="R211" s="236"/>
      <c r="S211" s="236"/>
      <c r="T211" s="236"/>
      <c r="U211" s="236"/>
      <c r="V211" s="236"/>
      <c r="W211" s="235"/>
      <c r="X211" s="235"/>
      <c r="Y211" s="236"/>
      <c r="Z211" s="236"/>
      <c r="AA211" s="236"/>
      <c r="AB211" s="236"/>
      <c r="AC211" s="236"/>
      <c r="AD211" s="236"/>
      <c r="AE211" s="237"/>
      <c r="AF211" s="237"/>
      <c r="AG211" s="236"/>
      <c r="AH211" s="236"/>
      <c r="AI211" s="236"/>
      <c r="AJ211" s="236"/>
      <c r="AK211" s="236"/>
      <c r="AL211" s="238"/>
      <c r="AM211" s="138"/>
      <c r="AN211" s="138"/>
      <c r="AO211" s="138"/>
    </row>
    <row r="212" spans="1:104" ht="105" hidden="1">
      <c r="A212" s="207"/>
      <c r="B212" s="208"/>
      <c r="C212" s="208"/>
      <c r="D212" s="244" t="s">
        <v>20</v>
      </c>
      <c r="E212" s="235"/>
      <c r="F212" s="235"/>
      <c r="G212" s="235"/>
      <c r="H212" s="235"/>
      <c r="I212" s="236"/>
      <c r="J212" s="236"/>
      <c r="K212" s="236"/>
      <c r="L212" s="236"/>
      <c r="M212" s="236"/>
      <c r="N212" s="236"/>
      <c r="O212" s="235"/>
      <c r="P212" s="235"/>
      <c r="Q212" s="236"/>
      <c r="R212" s="236"/>
      <c r="S212" s="236"/>
      <c r="T212" s="236"/>
      <c r="U212" s="236"/>
      <c r="V212" s="236"/>
      <c r="W212" s="235"/>
      <c r="X212" s="235"/>
      <c r="Y212" s="236"/>
      <c r="Z212" s="236"/>
      <c r="AA212" s="236"/>
      <c r="AB212" s="236"/>
      <c r="AC212" s="236"/>
      <c r="AD212" s="236"/>
      <c r="AE212" s="237"/>
      <c r="AF212" s="237"/>
      <c r="AG212" s="236"/>
      <c r="AH212" s="236"/>
      <c r="AI212" s="236"/>
      <c r="AJ212" s="236"/>
      <c r="AK212" s="236"/>
      <c r="AL212" s="238"/>
      <c r="AM212" s="138"/>
      <c r="AN212" s="138"/>
      <c r="AO212" s="138"/>
    </row>
    <row r="213" spans="1:104" s="26" customFormat="1" ht="131.25" hidden="1">
      <c r="A213" s="251"/>
      <c r="B213" s="252"/>
      <c r="C213" s="252"/>
      <c r="D213" s="244" t="s">
        <v>48</v>
      </c>
      <c r="E213" s="193"/>
      <c r="F213" s="193"/>
      <c r="G213" s="193"/>
      <c r="H213" s="193"/>
      <c r="I213" s="236"/>
      <c r="J213" s="236"/>
      <c r="K213" s="236"/>
      <c r="L213" s="236"/>
      <c r="M213" s="236"/>
      <c r="N213" s="236"/>
      <c r="O213" s="193"/>
      <c r="P213" s="193"/>
      <c r="Q213" s="236"/>
      <c r="R213" s="236"/>
      <c r="S213" s="236"/>
      <c r="T213" s="236"/>
      <c r="U213" s="236"/>
      <c r="V213" s="236"/>
      <c r="W213" s="193"/>
      <c r="X213" s="193"/>
      <c r="Y213" s="236"/>
      <c r="Z213" s="236"/>
      <c r="AA213" s="236"/>
      <c r="AB213" s="236"/>
      <c r="AC213" s="236"/>
      <c r="AD213" s="236"/>
      <c r="AE213" s="237"/>
      <c r="AF213" s="237"/>
      <c r="AG213" s="236"/>
      <c r="AH213" s="236"/>
      <c r="AI213" s="236"/>
      <c r="AJ213" s="236"/>
      <c r="AK213" s="236"/>
      <c r="AL213" s="238"/>
      <c r="AM213" s="138"/>
      <c r="AN213" s="138"/>
      <c r="AO213" s="138"/>
    </row>
    <row r="214" spans="1:104" ht="26.25" hidden="1">
      <c r="A214" s="253" t="s">
        <v>54</v>
      </c>
      <c r="B214" s="254"/>
      <c r="C214" s="255"/>
      <c r="D214" s="244"/>
      <c r="E214" s="193"/>
      <c r="F214" s="193"/>
      <c r="G214" s="193"/>
      <c r="H214" s="193"/>
      <c r="I214" s="236"/>
      <c r="J214" s="236"/>
      <c r="K214" s="236"/>
      <c r="L214" s="236"/>
      <c r="M214" s="236"/>
      <c r="N214" s="236"/>
      <c r="O214" s="193"/>
      <c r="P214" s="193"/>
      <c r="Q214" s="236"/>
      <c r="R214" s="236"/>
      <c r="S214" s="236"/>
      <c r="T214" s="236"/>
      <c r="U214" s="236"/>
      <c r="V214" s="236"/>
      <c r="W214" s="193"/>
      <c r="X214" s="193"/>
      <c r="Y214" s="236"/>
      <c r="Z214" s="236"/>
      <c r="AA214" s="236"/>
      <c r="AB214" s="236"/>
      <c r="AC214" s="236"/>
      <c r="AD214" s="236"/>
      <c r="AE214" s="237"/>
      <c r="AF214" s="237"/>
      <c r="AG214" s="236"/>
      <c r="AH214" s="236"/>
      <c r="AI214" s="236"/>
      <c r="AJ214" s="236"/>
      <c r="AK214" s="236"/>
      <c r="AL214" s="256"/>
      <c r="AM214" s="163"/>
      <c r="AN214" s="163"/>
      <c r="AO214" s="163"/>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row>
    <row r="215" spans="1:104" s="30" customFormat="1" ht="26.25">
      <c r="A215" s="257"/>
      <c r="B215" s="257" t="s">
        <v>41</v>
      </c>
      <c r="C215" s="257"/>
      <c r="D215" s="258"/>
      <c r="E215" s="259"/>
      <c r="F215" s="259"/>
      <c r="G215" s="259"/>
      <c r="H215" s="259"/>
      <c r="I215" s="260"/>
      <c r="J215" s="260"/>
      <c r="K215" s="260"/>
      <c r="L215" s="260"/>
      <c r="M215" s="260"/>
      <c r="N215" s="260"/>
      <c r="O215" s="259"/>
      <c r="P215" s="259"/>
      <c r="Q215" s="260"/>
      <c r="R215" s="260"/>
      <c r="S215" s="260"/>
      <c r="T215" s="260"/>
      <c r="U215" s="260"/>
      <c r="V215" s="260"/>
      <c r="W215" s="259"/>
      <c r="X215" s="259"/>
      <c r="Y215" s="260"/>
      <c r="Z215" s="260"/>
      <c r="AA215" s="260"/>
      <c r="AB215" s="260"/>
      <c r="AC215" s="260"/>
      <c r="AD215" s="260"/>
      <c r="AE215" s="261"/>
      <c r="AF215" s="261"/>
      <c r="AG215" s="260"/>
      <c r="AH215" s="260"/>
      <c r="AI215" s="260"/>
      <c r="AJ215" s="260"/>
      <c r="AK215" s="260"/>
      <c r="AL215" s="262"/>
      <c r="AM215" s="263"/>
      <c r="AN215" s="263"/>
      <c r="AO215" s="263"/>
    </row>
    <row r="216" spans="1:104" s="30" customFormat="1" ht="41.25" customHeight="1">
      <c r="A216" s="257"/>
      <c r="B216" s="264" t="s">
        <v>64</v>
      </c>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row>
    <row r="217" spans="1:104" ht="28.5" customHeight="1">
      <c r="A217" s="109"/>
      <c r="B217" s="265" t="s">
        <v>63</v>
      </c>
      <c r="C217" s="265"/>
      <c r="D217" s="265"/>
      <c r="E217" s="265"/>
      <c r="F217" s="265"/>
      <c r="G217" s="265"/>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65"/>
      <c r="AF217" s="265"/>
      <c r="AG217" s="265"/>
      <c r="AH217" s="265"/>
      <c r="AI217" s="265"/>
      <c r="AJ217" s="265"/>
      <c r="AK217" s="265"/>
      <c r="AL217" s="265"/>
      <c r="AM217" s="265"/>
      <c r="AN217" s="265"/>
      <c r="AO217" s="265"/>
    </row>
    <row r="218" spans="1:104" ht="26.25">
      <c r="A218" s="109" t="s">
        <v>36</v>
      </c>
      <c r="B218" s="109"/>
      <c r="C218" s="109"/>
      <c r="D218" s="110"/>
      <c r="E218" s="111"/>
      <c r="F218" s="266"/>
      <c r="G218" s="266"/>
      <c r="H218" s="266"/>
      <c r="I218" s="109" t="s">
        <v>37</v>
      </c>
      <c r="J218" s="266"/>
      <c r="K218" s="266"/>
      <c r="L218" s="266"/>
      <c r="M218" s="111" t="s">
        <v>85</v>
      </c>
      <c r="N218" s="266"/>
      <c r="O218" s="266"/>
      <c r="P218" s="266"/>
      <c r="Q218" s="266"/>
      <c r="R218" s="266"/>
      <c r="S218" s="111"/>
      <c r="T218" s="111"/>
      <c r="U218" s="111"/>
      <c r="V218" s="111"/>
      <c r="W218" s="111"/>
      <c r="X218" s="111"/>
      <c r="Y218" s="111"/>
      <c r="Z218" s="111"/>
      <c r="AA218" s="111"/>
      <c r="AB218" s="111"/>
      <c r="AC218" s="111"/>
      <c r="AD218" s="111"/>
      <c r="AE218" s="111"/>
      <c r="AF218" s="111"/>
      <c r="AG218" s="111"/>
      <c r="AH218" s="111"/>
      <c r="AI218" s="111"/>
      <c r="AJ218" s="111"/>
      <c r="AK218" s="111"/>
      <c r="AL218" s="109"/>
      <c r="AM218" s="109"/>
      <c r="AN218" s="109"/>
      <c r="AO218" s="109"/>
    </row>
    <row r="219" spans="1:104" ht="26.25">
      <c r="A219" s="109"/>
      <c r="B219" s="109"/>
      <c r="C219" s="109"/>
      <c r="D219" s="110"/>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09"/>
      <c r="AM219" s="109"/>
      <c r="AN219" s="109"/>
      <c r="AO219" s="109"/>
    </row>
    <row r="220" spans="1:104" ht="26.25">
      <c r="A220" s="109" t="s">
        <v>25</v>
      </c>
      <c r="B220" s="109"/>
      <c r="C220" s="109"/>
      <c r="D220" s="110"/>
      <c r="E220" s="111"/>
      <c r="F220" s="111"/>
      <c r="G220" s="111"/>
      <c r="H220" s="111"/>
      <c r="I220" s="109"/>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09"/>
      <c r="AM220" s="109"/>
      <c r="AN220" s="109"/>
      <c r="AO220" s="109"/>
    </row>
    <row r="221" spans="1:104" ht="26.25">
      <c r="A221" s="109" t="s">
        <v>31</v>
      </c>
      <c r="B221" s="109" t="s">
        <v>143</v>
      </c>
      <c r="C221" s="109"/>
      <c r="D221" s="110"/>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09"/>
      <c r="AM221" s="109"/>
      <c r="AN221" s="109"/>
      <c r="AO221" s="109"/>
    </row>
    <row r="222" spans="1:104" ht="26.25">
      <c r="A222" s="109"/>
      <c r="B222" s="109"/>
      <c r="C222" s="109"/>
      <c r="D222" s="110"/>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09"/>
      <c r="AM222" s="109"/>
      <c r="AN222" s="109"/>
      <c r="AO222" s="109"/>
    </row>
    <row r="223" spans="1:104" ht="26.25">
      <c r="A223" s="267" t="s">
        <v>229</v>
      </c>
      <c r="B223" s="267"/>
      <c r="C223" s="267"/>
      <c r="D223" s="268"/>
      <c r="E223" s="268"/>
      <c r="F223" s="268"/>
      <c r="G223" s="268"/>
      <c r="H223" s="268"/>
      <c r="I223" s="268"/>
      <c r="J223" s="268"/>
      <c r="K223" s="268"/>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09"/>
      <c r="AM223" s="109"/>
      <c r="AN223" s="109"/>
      <c r="AO223" s="109"/>
    </row>
    <row r="224" spans="1:104" ht="26.25">
      <c r="A224" s="109"/>
      <c r="B224" s="109"/>
      <c r="C224" s="109"/>
      <c r="D224" s="110"/>
      <c r="E224" s="111"/>
      <c r="F224" s="266"/>
      <c r="G224" s="266"/>
      <c r="H224" s="266"/>
      <c r="I224" s="109"/>
      <c r="J224" s="266"/>
      <c r="K224" s="266"/>
      <c r="L224" s="266"/>
      <c r="M224" s="266"/>
      <c r="N224" s="266"/>
      <c r="O224" s="266"/>
      <c r="P224" s="266"/>
      <c r="Q224" s="266"/>
      <c r="R224" s="266"/>
      <c r="S224" s="111"/>
      <c r="T224" s="111"/>
      <c r="U224" s="111"/>
      <c r="V224" s="111"/>
      <c r="W224" s="111"/>
      <c r="X224" s="111"/>
      <c r="Y224" s="111"/>
      <c r="Z224" s="111"/>
      <c r="AA224" s="111"/>
      <c r="AB224" s="111"/>
      <c r="AC224" s="111"/>
      <c r="AD224" s="111"/>
      <c r="AE224" s="111"/>
      <c r="AF224" s="111"/>
      <c r="AG224" s="111"/>
      <c r="AH224" s="111"/>
      <c r="AI224" s="111"/>
      <c r="AJ224" s="111"/>
      <c r="AK224" s="111"/>
      <c r="AL224" s="109"/>
      <c r="AM224" s="109"/>
      <c r="AN224" s="109"/>
      <c r="AO224" s="109"/>
    </row>
    <row r="225" spans="1:41" ht="26.25">
      <c r="A225" s="109"/>
      <c r="B225" s="109"/>
      <c r="C225" s="109"/>
      <c r="D225" s="110"/>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09"/>
      <c r="AM225" s="109"/>
      <c r="AN225" s="109"/>
      <c r="AO225" s="109"/>
    </row>
  </sheetData>
  <mergeCells count="176">
    <mergeCell ref="C42:C44"/>
    <mergeCell ref="C45:C47"/>
    <mergeCell ref="A45:A47"/>
    <mergeCell ref="B45:B47"/>
    <mergeCell ref="A23:C25"/>
    <mergeCell ref="A12:AK12"/>
    <mergeCell ref="A11:AL11"/>
    <mergeCell ref="A84:AL84"/>
    <mergeCell ref="A75:A77"/>
    <mergeCell ref="B75:B77"/>
    <mergeCell ref="C75:C77"/>
    <mergeCell ref="A78:A80"/>
    <mergeCell ref="B78:B80"/>
    <mergeCell ref="C78:C80"/>
    <mergeCell ref="A66:A68"/>
    <mergeCell ref="B66:B68"/>
    <mergeCell ref="C66:C68"/>
    <mergeCell ref="A69:A71"/>
    <mergeCell ref="B69:B71"/>
    <mergeCell ref="C69:C71"/>
    <mergeCell ref="A72:A74"/>
    <mergeCell ref="B72:B74"/>
    <mergeCell ref="B57:B59"/>
    <mergeCell ref="C57:C59"/>
    <mergeCell ref="A60:A62"/>
    <mergeCell ref="A63:A65"/>
    <mergeCell ref="B63:B65"/>
    <mergeCell ref="C63:C65"/>
    <mergeCell ref="A48:A50"/>
    <mergeCell ref="B48:B50"/>
    <mergeCell ref="C48:C50"/>
    <mergeCell ref="A51:A53"/>
    <mergeCell ref="B51:B53"/>
    <mergeCell ref="C51:C53"/>
    <mergeCell ref="A54:A56"/>
    <mergeCell ref="B54:B56"/>
    <mergeCell ref="C54:C56"/>
    <mergeCell ref="C36:C38"/>
    <mergeCell ref="A39:A41"/>
    <mergeCell ref="B39:B41"/>
    <mergeCell ref="C39:C41"/>
    <mergeCell ref="A42:A44"/>
    <mergeCell ref="B42:B44"/>
    <mergeCell ref="B60:B62"/>
    <mergeCell ref="C60:C62"/>
    <mergeCell ref="A123:A125"/>
    <mergeCell ref="B123:B125"/>
    <mergeCell ref="C123:C125"/>
    <mergeCell ref="B108:B110"/>
    <mergeCell ref="C108:C110"/>
    <mergeCell ref="A105:A107"/>
    <mergeCell ref="B105:B107"/>
    <mergeCell ref="C105:C107"/>
    <mergeCell ref="A99:A101"/>
    <mergeCell ref="B99:B101"/>
    <mergeCell ref="C99:C101"/>
    <mergeCell ref="A102:A104"/>
    <mergeCell ref="B102:B104"/>
    <mergeCell ref="C102:C104"/>
    <mergeCell ref="C72:C74"/>
    <mergeCell ref="A57:A59"/>
    <mergeCell ref="C30:C32"/>
    <mergeCell ref="A33:A35"/>
    <mergeCell ref="B33:B35"/>
    <mergeCell ref="C33:C35"/>
    <mergeCell ref="A36:A38"/>
    <mergeCell ref="B36:B38"/>
    <mergeCell ref="A108:A110"/>
    <mergeCell ref="A192:B197"/>
    <mergeCell ref="C192:C197"/>
    <mergeCell ref="A186:C191"/>
    <mergeCell ref="A135:A137"/>
    <mergeCell ref="B135:B137"/>
    <mergeCell ref="C135:C137"/>
    <mergeCell ref="A141:AK141"/>
    <mergeCell ref="A142:AL142"/>
    <mergeCell ref="A169:A173"/>
    <mergeCell ref="B169:B173"/>
    <mergeCell ref="C169:C173"/>
    <mergeCell ref="A166:AK166"/>
    <mergeCell ref="A167:AL167"/>
    <mergeCell ref="A168:AL168"/>
    <mergeCell ref="A174:A178"/>
    <mergeCell ref="B174:B178"/>
    <mergeCell ref="C174:C178"/>
    <mergeCell ref="S3:T3"/>
    <mergeCell ref="U3:V3"/>
    <mergeCell ref="AG3:AH3"/>
    <mergeCell ref="AI3:AJ3"/>
    <mergeCell ref="AK3:AL3"/>
    <mergeCell ref="AC3:AD3"/>
    <mergeCell ref="AE3:AF3"/>
    <mergeCell ref="A87:A89"/>
    <mergeCell ref="B87:B89"/>
    <mergeCell ref="C87:C89"/>
    <mergeCell ref="A14:A16"/>
    <mergeCell ref="B14:B16"/>
    <mergeCell ref="C14:C16"/>
    <mergeCell ref="A17:A19"/>
    <mergeCell ref="B17:B19"/>
    <mergeCell ref="C17:C19"/>
    <mergeCell ref="A20:A22"/>
    <mergeCell ref="B20:B22"/>
    <mergeCell ref="C20:C22"/>
    <mergeCell ref="A27:A29"/>
    <mergeCell ref="B27:B29"/>
    <mergeCell ref="C27:C29"/>
    <mergeCell ref="A30:A32"/>
    <mergeCell ref="B30:B32"/>
    <mergeCell ref="AM3:AM4"/>
    <mergeCell ref="AN3:AN4"/>
    <mergeCell ref="A199:C205"/>
    <mergeCell ref="A206:C206"/>
    <mergeCell ref="A214:C214"/>
    <mergeCell ref="AO3:AO4"/>
    <mergeCell ref="A2:A4"/>
    <mergeCell ref="B2:B4"/>
    <mergeCell ref="C2:C4"/>
    <mergeCell ref="D2:D4"/>
    <mergeCell ref="I3:J3"/>
    <mergeCell ref="K3:L3"/>
    <mergeCell ref="A132:AK132"/>
    <mergeCell ref="A133:AL133"/>
    <mergeCell ref="Y3:Z3"/>
    <mergeCell ref="AA3:AB3"/>
    <mergeCell ref="E3:H3"/>
    <mergeCell ref="W3:X3"/>
    <mergeCell ref="M3:N3"/>
    <mergeCell ref="A5:C10"/>
    <mergeCell ref="A85:AK85"/>
    <mergeCell ref="A152:AL152"/>
    <mergeCell ref="O3:P3"/>
    <mergeCell ref="Q3:R3"/>
    <mergeCell ref="A81:C83"/>
    <mergeCell ref="A90:C92"/>
    <mergeCell ref="A111:C113"/>
    <mergeCell ref="B153:B155"/>
    <mergeCell ref="C153:C155"/>
    <mergeCell ref="A143:AL143"/>
    <mergeCell ref="A150:AK150"/>
    <mergeCell ref="A151:AL151"/>
    <mergeCell ref="A144:A146"/>
    <mergeCell ref="B144:B146"/>
    <mergeCell ref="C144:C146"/>
    <mergeCell ref="A153:A155"/>
    <mergeCell ref="A126:A128"/>
    <mergeCell ref="B126:B128"/>
    <mergeCell ref="C126:C128"/>
    <mergeCell ref="A114:AK114"/>
    <mergeCell ref="A115:AL115"/>
    <mergeCell ref="A117:A119"/>
    <mergeCell ref="B117:B119"/>
    <mergeCell ref="C117:C119"/>
    <mergeCell ref="A116:AL116"/>
    <mergeCell ref="A120:A122"/>
    <mergeCell ref="B120:B122"/>
    <mergeCell ref="C120:C122"/>
    <mergeCell ref="A138:C140"/>
    <mergeCell ref="A147:C149"/>
    <mergeCell ref="A156:C158"/>
    <mergeCell ref="A159:AL159"/>
    <mergeCell ref="A163:C165"/>
    <mergeCell ref="A179:C183"/>
    <mergeCell ref="A223:K223"/>
    <mergeCell ref="A93:AK93"/>
    <mergeCell ref="A94:AL94"/>
    <mergeCell ref="A96:A98"/>
    <mergeCell ref="B96:B98"/>
    <mergeCell ref="C96:C98"/>
    <mergeCell ref="A160:A162"/>
    <mergeCell ref="B160:B162"/>
    <mergeCell ref="C160:C162"/>
    <mergeCell ref="B217:AO217"/>
    <mergeCell ref="B216:AO216"/>
    <mergeCell ref="A207:C213"/>
    <mergeCell ref="A129:C131"/>
  </mergeCells>
  <conditionalFormatting sqref="AP85 CO85 EN85 GM85">
    <cfRule type="cellIs" dxfId="8" priority="1878" operator="notEqual">
      <formula>AO85</formula>
    </cfRule>
  </conditionalFormatting>
  <conditionalFormatting sqref="E185:E215 J181:Q181 I180:M182 N182 O180:AK182 F179:F182 I179:AK179 AA174 AC174 AK174 W174:Y174 F174:F177 I174:U174 AE174:AI174 AK169 W169:Y169 F169:F172 I169:U169 AA169:AI169 AA163:AA165 F163:F165 W163:Y165 I163:U165 AC163:AG165 AI163:AK165 U160 AA160 AC160 AI160 AK160 W160:Y160 AE160:AG160 I160:S160 AA153 W153:Y153 I153:U153 AC153:AG153 AI153:AK153 F147:F148 I147:AK148 AK144 F144:F145 I144:AI144 AK138:AK139 F138:F139 I138:AI139 AK135 F135:F136 I135:AI135 AA129:AA131 F129:F131 I129:Q131 S129:Y131 AC129:AK131 I126 K126 M126 O126 Q126 S126 U126 W126 Y126 AA126 AC126 AE126 AG126 AI126 AK126 I123 K123 M123 O123 Q123 S123 U123 W123 Y123 AA123 AC123 AE123 AG123 AI123 AK123 AA120 AC120 AI120 AK120 F120:F122 AE120:AG120 I120:Q120 S120:Y120 AA117 AC117 E117:E142 F117:F118 AE117:AG117 I117:Q117 S117:Y117 AI117:AK117 E114:E115 I111:AK112 F110:F112 K108 M108 O108 Q108 S108 U108 W108 Y108 AA108 AC108 AE108 AG108 AI108 AK108 I105 K105 M105 O105 Q105 S105 U105 W105 Y105 AA105 AC105 AE105 AG105 AI105 AK105 I102 K102 M102 O102 Q102 S102 U102 W102 Y102 AC102 AE102 AG102 AI102 AK102 AA102 I81:AL83 I99 K99 M99 S99 U99 F99:F100 O99:Q99 W99:AK99 F96:F97 I96:AK96 F90:F91 I90:AC91 AE90:AK91 F88 E87:F87 I87:AC87 AE87:AK87 F54 F51 I14:AL14 I48:AL48 O7:P8 I17:AL17 I20:AL20 I23:AL23 I27:AL27 I30:AL30 I33:AL33 I36:AL36 I39:AL39 I45:AL45 I42:AL42 I51:AL51 I54:AL54 I57:AL57 I60:AL60 I63:AL63 I66:AL66 I69:AL69 I72:AL72 I75:AL75 I78:AL78 AA156 W156:Y156 I156:U156 AC156:AG156 AI156:AK156 E144:E158 F153:F158 E160:F162 E5:F6 I5:AK5 W7:X8 E10 AE7:AF8 F14 F17 F30 F20 F27 F23 F33 F36 F39 F42 F45 F48 F57 F60 F63 F66 F69 F72 F75 F78 F81 F102 F104:F105 I108 F107:F108 E14:E83 E89:F89 E92:F92 E88:E112 E119:F119 E121:F121 E124:F124 E127:F127 E137:F137 E156:F158 E165:F165 E163:E183">
    <cfRule type="cellIs" dxfId="7" priority="1879" operator="notEqual">
      <formula>#REF!</formula>
    </cfRule>
  </conditionalFormatting>
  <conditionalFormatting sqref="AP93:AP94 CO93:CO94 EN93:EN94 GM93:GM94">
    <cfRule type="cellIs" dxfId="6" priority="1832" operator="notEqual">
      <formula>AO93</formula>
    </cfRule>
  </conditionalFormatting>
  <conditionalFormatting sqref="AP114:AP115 CO114:CO115 EN114:EN115 GM114:GM115">
    <cfRule type="cellIs" dxfId="5" priority="1666" operator="notEqual">
      <formula>AO114</formula>
    </cfRule>
  </conditionalFormatting>
  <conditionalFormatting sqref="AP132:AP133 CO132:CO133 EN132:EN133 GM132:GM133">
    <cfRule type="cellIs" dxfId="4" priority="1470" operator="notEqual">
      <formula>AO132</formula>
    </cfRule>
  </conditionalFormatting>
  <conditionalFormatting sqref="AP141:AP142 CO141:CO142 EN141:EN142 GM141:GM142">
    <cfRule type="cellIs" dxfId="3" priority="1424" operator="notEqual">
      <formula>AO141</formula>
    </cfRule>
  </conditionalFormatting>
  <conditionalFormatting sqref="AP150:AP151 CO150:CO151 EN150:EN151 GM150:GM151">
    <cfRule type="cellIs" dxfId="2" priority="1378" operator="notEqual">
      <formula>AO150</formula>
    </cfRule>
  </conditionalFormatting>
  <conditionalFormatting sqref="AP166:AP167 CO166:CO167 EN166:EN167 GM166:GM167">
    <cfRule type="cellIs" dxfId="1" priority="1272" operator="notEqual">
      <formula>AO166</formula>
    </cfRule>
  </conditionalFormatting>
  <conditionalFormatting sqref="Q172:S172">
    <cfRule type="cellIs" dxfId="0" priority="1" operator="notEqual">
      <formula>#REF!</formula>
    </cfRule>
  </conditionalFormatting>
  <pageMargins left="0.19685039370078741" right="0.19685039370078741" top="0.19685039370078741" bottom="0.19685039370078741" header="0.11811023622047245" footer="0.11811023622047245"/>
  <pageSetup paperSize="9" scale="13" fitToHeight="11" orientation="landscape" r:id="rId1"/>
  <rowBreaks count="2" manualBreakCount="2">
    <brk id="120" max="40" man="1"/>
    <brk id="165" max="40" man="1"/>
  </rowBreaks>
</worksheet>
</file>

<file path=xl/worksheets/sheet3.xml><?xml version="1.0" encoding="utf-8"?>
<worksheet xmlns="http://schemas.openxmlformats.org/spreadsheetml/2006/main" xmlns:r="http://schemas.openxmlformats.org/officeDocument/2006/relationships">
  <dimension ref="B2:K54"/>
  <sheetViews>
    <sheetView workbookViewId="0">
      <selection activeCell="K11" sqref="K11"/>
    </sheetView>
  </sheetViews>
  <sheetFormatPr defaultRowHeight="15"/>
  <cols>
    <col min="2" max="2" width="5.7109375" customWidth="1"/>
    <col min="3" max="3" width="32.85546875" customWidth="1"/>
    <col min="4" max="4" width="13.140625" customWidth="1"/>
    <col min="5" max="5" width="24.7109375" customWidth="1"/>
    <col min="6" max="6" width="22.42578125" customWidth="1"/>
    <col min="7" max="7" width="33.28515625" customWidth="1"/>
  </cols>
  <sheetData>
    <row r="2" spans="2:11" ht="1.5" customHeight="1"/>
    <row r="3" spans="2:11" hidden="1"/>
    <row r="4" spans="2:11" ht="62.25" customHeight="1">
      <c r="B4" s="82" t="s">
        <v>147</v>
      </c>
      <c r="C4" s="82"/>
      <c r="D4" s="82"/>
      <c r="E4" s="82"/>
      <c r="F4" s="82"/>
      <c r="G4" s="82"/>
      <c r="H4" s="65"/>
      <c r="I4" s="65"/>
      <c r="J4" s="65"/>
      <c r="K4" s="65"/>
    </row>
    <row r="5" spans="2:11">
      <c r="B5" s="7"/>
      <c r="C5" s="3"/>
      <c r="D5" s="3"/>
      <c r="E5" s="3"/>
      <c r="F5" s="3"/>
      <c r="G5" s="3"/>
    </row>
    <row r="6" spans="2:11">
      <c r="B6" s="83" t="s">
        <v>0</v>
      </c>
      <c r="C6" s="83" t="s">
        <v>32</v>
      </c>
      <c r="D6" s="83" t="s">
        <v>39</v>
      </c>
      <c r="E6" s="83" t="s">
        <v>43</v>
      </c>
      <c r="F6" s="83" t="s">
        <v>246</v>
      </c>
      <c r="G6" s="83" t="s">
        <v>247</v>
      </c>
      <c r="H6" s="11"/>
      <c r="I6" s="11"/>
      <c r="J6" s="11"/>
      <c r="K6" s="11"/>
    </row>
    <row r="7" spans="2:11" ht="36" customHeight="1">
      <c r="B7" s="84"/>
      <c r="C7" s="84"/>
      <c r="D7" s="85"/>
      <c r="E7" s="84"/>
      <c r="F7" s="85"/>
      <c r="G7" s="84"/>
      <c r="H7" s="11"/>
      <c r="I7" s="11"/>
      <c r="J7" s="11"/>
      <c r="K7" s="11"/>
    </row>
    <row r="8" spans="2:11" ht="18.75">
      <c r="B8" s="86" t="s">
        <v>45</v>
      </c>
      <c r="C8" s="86"/>
      <c r="D8" s="86"/>
      <c r="E8" s="86"/>
      <c r="F8" s="86"/>
      <c r="G8" s="60"/>
    </row>
    <row r="9" spans="2:11" ht="35.25" customHeight="1">
      <c r="B9" s="87" t="s">
        <v>33</v>
      </c>
      <c r="C9" s="88" t="s">
        <v>148</v>
      </c>
      <c r="D9" s="89" t="s">
        <v>149</v>
      </c>
      <c r="E9" s="90">
        <v>1582</v>
      </c>
      <c r="F9" s="90">
        <v>1614</v>
      </c>
      <c r="G9" s="87"/>
    </row>
    <row r="10" spans="2:11" ht="65.25" customHeight="1">
      <c r="B10" s="87" t="s">
        <v>34</v>
      </c>
      <c r="C10" s="91" t="s">
        <v>150</v>
      </c>
      <c r="D10" s="89" t="s">
        <v>151</v>
      </c>
      <c r="E10" s="90">
        <v>4027</v>
      </c>
      <c r="F10" s="90">
        <v>4140</v>
      </c>
      <c r="G10" s="87"/>
    </row>
    <row r="11" spans="2:11" ht="49.5" customHeight="1">
      <c r="B11" s="87" t="s">
        <v>35</v>
      </c>
      <c r="C11" s="91" t="s">
        <v>152</v>
      </c>
      <c r="D11" s="89" t="s">
        <v>153</v>
      </c>
      <c r="E11" s="90">
        <v>13930</v>
      </c>
      <c r="F11" s="90">
        <v>14234.6</v>
      </c>
      <c r="G11" s="87"/>
    </row>
    <row r="12" spans="2:11" ht="48" customHeight="1">
      <c r="B12" s="89" t="s">
        <v>90</v>
      </c>
      <c r="C12" s="92" t="s">
        <v>94</v>
      </c>
      <c r="D12" s="93"/>
      <c r="E12" s="94"/>
      <c r="F12" s="94"/>
      <c r="G12" s="95"/>
    </row>
    <row r="13" spans="2:11" ht="20.25" customHeight="1">
      <c r="B13" s="96" t="s">
        <v>79</v>
      </c>
      <c r="C13" s="97" t="s">
        <v>86</v>
      </c>
      <c r="D13" s="98" t="s">
        <v>95</v>
      </c>
      <c r="E13" s="96">
        <v>131</v>
      </c>
      <c r="F13" s="96">
        <v>135</v>
      </c>
      <c r="G13" s="99"/>
    </row>
    <row r="14" spans="2:11" ht="20.25" customHeight="1">
      <c r="B14" s="96" t="s">
        <v>166</v>
      </c>
      <c r="C14" s="97" t="s">
        <v>87</v>
      </c>
      <c r="D14" s="98" t="s">
        <v>95</v>
      </c>
      <c r="E14" s="96">
        <v>18</v>
      </c>
      <c r="F14" s="96">
        <v>20</v>
      </c>
      <c r="G14" s="99"/>
    </row>
    <row r="15" spans="2:11" ht="48.75" customHeight="1">
      <c r="B15" s="96" t="s">
        <v>159</v>
      </c>
      <c r="C15" s="97" t="s">
        <v>96</v>
      </c>
      <c r="D15" s="98"/>
      <c r="E15" s="96"/>
      <c r="F15" s="96"/>
      <c r="G15" s="99"/>
    </row>
    <row r="16" spans="2:11" ht="33.75" customHeight="1">
      <c r="B16" s="96" t="s">
        <v>80</v>
      </c>
      <c r="C16" s="97" t="s">
        <v>88</v>
      </c>
      <c r="D16" s="98" t="s">
        <v>95</v>
      </c>
      <c r="E16" s="96">
        <v>902.6</v>
      </c>
      <c r="F16" s="96">
        <v>929</v>
      </c>
      <c r="G16" s="99"/>
    </row>
    <row r="17" spans="2:7" ht="15.75">
      <c r="B17" s="96" t="s">
        <v>91</v>
      </c>
      <c r="C17" s="97" t="s">
        <v>89</v>
      </c>
      <c r="D17" s="98" t="s">
        <v>95</v>
      </c>
      <c r="E17" s="96">
        <v>1014</v>
      </c>
      <c r="F17" s="96">
        <v>1044</v>
      </c>
      <c r="G17" s="99"/>
    </row>
    <row r="18" spans="2:7" ht="33.75" customHeight="1">
      <c r="B18" s="96" t="s">
        <v>92</v>
      </c>
      <c r="C18" s="97" t="s">
        <v>97</v>
      </c>
      <c r="D18" s="98" t="s">
        <v>98</v>
      </c>
      <c r="E18" s="96">
        <v>28</v>
      </c>
      <c r="F18" s="96">
        <v>29</v>
      </c>
      <c r="G18" s="99"/>
    </row>
    <row r="19" spans="2:7" ht="19.5" customHeight="1">
      <c r="B19" s="96" t="s">
        <v>93</v>
      </c>
      <c r="C19" s="97" t="s">
        <v>99</v>
      </c>
      <c r="D19" s="98" t="s">
        <v>95</v>
      </c>
      <c r="E19" s="96">
        <v>191</v>
      </c>
      <c r="F19" s="96">
        <v>200</v>
      </c>
      <c r="G19" s="99"/>
    </row>
    <row r="20" spans="2:7" ht="35.25" customHeight="1">
      <c r="B20" s="96" t="s">
        <v>167</v>
      </c>
      <c r="C20" s="97" t="s">
        <v>100</v>
      </c>
      <c r="D20" s="98" t="s">
        <v>95</v>
      </c>
      <c r="E20" s="96">
        <v>37</v>
      </c>
      <c r="F20" s="96">
        <v>43</v>
      </c>
      <c r="G20" s="99"/>
    </row>
    <row r="21" spans="2:7" ht="32.25" customHeight="1">
      <c r="B21" s="96" t="s">
        <v>168</v>
      </c>
      <c r="C21" s="97" t="s">
        <v>101</v>
      </c>
      <c r="D21" s="98" t="s">
        <v>95</v>
      </c>
      <c r="E21" s="96">
        <v>5.5</v>
      </c>
      <c r="F21" s="96">
        <v>5.8</v>
      </c>
      <c r="G21" s="99"/>
    </row>
    <row r="22" spans="2:7" ht="67.5" customHeight="1">
      <c r="B22" s="96" t="s">
        <v>169</v>
      </c>
      <c r="C22" s="97" t="s">
        <v>102</v>
      </c>
      <c r="D22" s="98" t="s">
        <v>95</v>
      </c>
      <c r="E22" s="96">
        <v>102</v>
      </c>
      <c r="F22" s="96">
        <v>104</v>
      </c>
      <c r="G22" s="99"/>
    </row>
    <row r="23" spans="2:7" ht="97.5" customHeight="1">
      <c r="B23" s="96">
        <v>10</v>
      </c>
      <c r="C23" s="97" t="s">
        <v>248</v>
      </c>
      <c r="D23" s="98" t="s">
        <v>112</v>
      </c>
      <c r="E23" s="96" t="s">
        <v>249</v>
      </c>
      <c r="F23" s="96">
        <v>50</v>
      </c>
      <c r="G23" s="99"/>
    </row>
    <row r="24" spans="2:7" ht="49.5" customHeight="1">
      <c r="B24" s="96">
        <v>11</v>
      </c>
      <c r="C24" s="97" t="s">
        <v>103</v>
      </c>
      <c r="D24" s="98" t="s">
        <v>104</v>
      </c>
      <c r="E24" s="96">
        <v>3.2</v>
      </c>
      <c r="F24" s="96">
        <v>3.8</v>
      </c>
      <c r="G24" s="99"/>
    </row>
    <row r="25" spans="2:7" ht="18.75">
      <c r="B25" s="100" t="s">
        <v>46</v>
      </c>
      <c r="C25" s="101"/>
      <c r="D25" s="101"/>
      <c r="E25" s="101"/>
      <c r="F25" s="101"/>
      <c r="G25" s="59"/>
    </row>
    <row r="26" spans="2:7" ht="48.75" customHeight="1">
      <c r="B26" s="102" t="s">
        <v>33</v>
      </c>
      <c r="C26" s="91" t="s">
        <v>154</v>
      </c>
      <c r="D26" s="89" t="s">
        <v>155</v>
      </c>
      <c r="E26" s="90">
        <v>443</v>
      </c>
      <c r="F26" s="90">
        <v>451</v>
      </c>
      <c r="G26" s="89"/>
    </row>
    <row r="27" spans="2:7" ht="98.25" customHeight="1">
      <c r="B27" s="89" t="s">
        <v>34</v>
      </c>
      <c r="C27" s="91" t="s">
        <v>156</v>
      </c>
      <c r="D27" s="89" t="s">
        <v>14</v>
      </c>
      <c r="E27" s="90">
        <v>9.92</v>
      </c>
      <c r="F27" s="90">
        <v>10.119999999999999</v>
      </c>
      <c r="G27" s="103"/>
    </row>
    <row r="28" spans="2:7" ht="65.25" customHeight="1">
      <c r="B28" s="102" t="s">
        <v>35</v>
      </c>
      <c r="C28" s="91" t="s">
        <v>157</v>
      </c>
      <c r="D28" s="89" t="s">
        <v>14</v>
      </c>
      <c r="E28" s="90">
        <v>1</v>
      </c>
      <c r="F28" s="90">
        <v>1</v>
      </c>
      <c r="G28" s="89"/>
    </row>
    <row r="29" spans="2:7" ht="114" customHeight="1">
      <c r="B29" s="89" t="s">
        <v>90</v>
      </c>
      <c r="C29" s="91" t="s">
        <v>158</v>
      </c>
      <c r="D29" s="89" t="s">
        <v>149</v>
      </c>
      <c r="E29" s="90">
        <v>24.02</v>
      </c>
      <c r="F29" s="90">
        <v>24.78</v>
      </c>
      <c r="G29" s="103"/>
    </row>
    <row r="30" spans="2:7" ht="65.25" customHeight="1">
      <c r="B30" s="102" t="s">
        <v>159</v>
      </c>
      <c r="C30" s="91" t="s">
        <v>160</v>
      </c>
      <c r="D30" s="89" t="s">
        <v>149</v>
      </c>
      <c r="E30" s="90">
        <v>38</v>
      </c>
      <c r="F30" s="90">
        <v>40</v>
      </c>
      <c r="G30" s="89"/>
    </row>
    <row r="31" spans="2:7" ht="126.75" customHeight="1">
      <c r="B31" s="89" t="s">
        <v>92</v>
      </c>
      <c r="C31" s="91" t="s">
        <v>161</v>
      </c>
      <c r="D31" s="89"/>
      <c r="E31" s="90">
        <v>88.34</v>
      </c>
      <c r="F31" s="90">
        <v>99.09</v>
      </c>
      <c r="G31" s="103"/>
    </row>
    <row r="32" spans="2:7" ht="81" customHeight="1">
      <c r="B32" s="102" t="s">
        <v>93</v>
      </c>
      <c r="C32" s="91" t="s">
        <v>162</v>
      </c>
      <c r="D32" s="89" t="s">
        <v>163</v>
      </c>
      <c r="E32" s="90">
        <v>5.5</v>
      </c>
      <c r="F32" s="90">
        <v>6.5</v>
      </c>
      <c r="G32" s="89"/>
    </row>
    <row r="33" spans="2:11" ht="63" customHeight="1">
      <c r="B33" s="89" t="s">
        <v>164</v>
      </c>
      <c r="C33" s="91" t="s">
        <v>165</v>
      </c>
      <c r="D33" s="89" t="s">
        <v>14</v>
      </c>
      <c r="E33" s="102">
        <v>0</v>
      </c>
      <c r="F33" s="90">
        <v>2.4</v>
      </c>
      <c r="G33" s="103"/>
    </row>
    <row r="34" spans="2:11" ht="78.75" customHeight="1">
      <c r="B34" s="83" t="s">
        <v>169</v>
      </c>
      <c r="C34" s="97" t="s">
        <v>109</v>
      </c>
      <c r="D34" s="93"/>
      <c r="E34" s="95"/>
      <c r="F34" s="95"/>
      <c r="G34" s="99"/>
    </row>
    <row r="35" spans="2:11" ht="18" customHeight="1">
      <c r="B35" s="104"/>
      <c r="C35" s="97" t="s">
        <v>105</v>
      </c>
      <c r="D35" s="93" t="s">
        <v>14</v>
      </c>
      <c r="E35" s="96">
        <v>51.6</v>
      </c>
      <c r="F35" s="96">
        <v>51.6</v>
      </c>
      <c r="G35" s="99"/>
    </row>
    <row r="36" spans="2:11" ht="15.75">
      <c r="B36" s="84"/>
      <c r="C36" s="97" t="s">
        <v>106</v>
      </c>
      <c r="D36" s="93" t="s">
        <v>14</v>
      </c>
      <c r="E36" s="96">
        <v>13.3</v>
      </c>
      <c r="F36" s="96">
        <v>13.4</v>
      </c>
      <c r="G36" s="99"/>
    </row>
    <row r="37" spans="2:11" ht="78.75" customHeight="1">
      <c r="B37" s="83" t="s">
        <v>170</v>
      </c>
      <c r="C37" s="97" t="s">
        <v>110</v>
      </c>
      <c r="D37" s="93"/>
      <c r="E37" s="96"/>
      <c r="F37" s="96"/>
      <c r="G37" s="99"/>
    </row>
    <row r="38" spans="2:11" ht="33" customHeight="1">
      <c r="B38" s="104"/>
      <c r="C38" s="97" t="s">
        <v>107</v>
      </c>
      <c r="D38" s="93" t="s">
        <v>14</v>
      </c>
      <c r="E38" s="96">
        <v>17.14</v>
      </c>
      <c r="F38" s="96">
        <v>17.52</v>
      </c>
      <c r="G38" s="99"/>
    </row>
    <row r="39" spans="2:11" ht="34.5" customHeight="1">
      <c r="B39" s="84"/>
      <c r="C39" s="97" t="s">
        <v>108</v>
      </c>
      <c r="D39" s="93" t="s">
        <v>14</v>
      </c>
      <c r="E39" s="96">
        <v>9.5</v>
      </c>
      <c r="F39" s="96">
        <v>9.6</v>
      </c>
      <c r="G39" s="99"/>
    </row>
    <row r="40" spans="2:11" ht="49.5" customHeight="1">
      <c r="B40" s="105" t="s">
        <v>171</v>
      </c>
      <c r="C40" s="97" t="s">
        <v>111</v>
      </c>
      <c r="D40" s="93" t="s">
        <v>112</v>
      </c>
      <c r="E40" s="96">
        <v>77</v>
      </c>
      <c r="F40" s="96">
        <v>77</v>
      </c>
      <c r="G40" s="99"/>
    </row>
    <row r="41" spans="2:11" ht="51.75" customHeight="1">
      <c r="B41" s="105" t="s">
        <v>172</v>
      </c>
      <c r="C41" s="97" t="s">
        <v>113</v>
      </c>
      <c r="D41" s="93" t="s">
        <v>95</v>
      </c>
      <c r="E41" s="96">
        <v>1399</v>
      </c>
      <c r="F41" s="96">
        <v>1415</v>
      </c>
      <c r="G41" s="99"/>
    </row>
    <row r="42" spans="2:11" ht="63.75" customHeight="1">
      <c r="B42" s="105" t="s">
        <v>173</v>
      </c>
      <c r="C42" s="97" t="s">
        <v>114</v>
      </c>
      <c r="D42" s="93" t="s">
        <v>98</v>
      </c>
      <c r="E42" s="96">
        <v>4</v>
      </c>
      <c r="F42" s="96">
        <v>5</v>
      </c>
      <c r="G42" s="99"/>
    </row>
    <row r="43" spans="2:11" ht="48" customHeight="1">
      <c r="B43" s="105" t="s">
        <v>174</v>
      </c>
      <c r="C43" s="97" t="s">
        <v>115</v>
      </c>
      <c r="D43" s="93" t="s">
        <v>98</v>
      </c>
      <c r="E43" s="96">
        <v>190</v>
      </c>
      <c r="F43" s="96">
        <v>195</v>
      </c>
      <c r="G43" s="99"/>
    </row>
    <row r="44" spans="2:11" ht="48.75" customHeight="1">
      <c r="B44" s="105" t="s">
        <v>175</v>
      </c>
      <c r="C44" s="97" t="s">
        <v>116</v>
      </c>
      <c r="D44" s="93" t="s">
        <v>117</v>
      </c>
      <c r="E44" s="96">
        <v>17895</v>
      </c>
      <c r="F44" s="96">
        <v>19729</v>
      </c>
      <c r="G44" s="99"/>
    </row>
    <row r="45" spans="2:11" ht="81" customHeight="1">
      <c r="B45" s="105">
        <v>15</v>
      </c>
      <c r="C45" s="97" t="s">
        <v>250</v>
      </c>
      <c r="D45" s="93" t="s">
        <v>98</v>
      </c>
      <c r="E45" s="106" t="s">
        <v>249</v>
      </c>
      <c r="F45" s="96">
        <v>1</v>
      </c>
      <c r="G45" s="99"/>
    </row>
    <row r="46" spans="2:11" ht="114" customHeight="1">
      <c r="B46" s="105">
        <v>16</v>
      </c>
      <c r="C46" s="97" t="s">
        <v>118</v>
      </c>
      <c r="D46" s="93" t="s">
        <v>112</v>
      </c>
      <c r="E46" s="96">
        <v>6</v>
      </c>
      <c r="F46" s="96">
        <v>6</v>
      </c>
      <c r="G46" s="99"/>
    </row>
    <row r="47" spans="2:11" ht="25.5">
      <c r="B47" s="32"/>
      <c r="C47" s="33" t="s">
        <v>41</v>
      </c>
      <c r="D47" s="33"/>
      <c r="E47" s="34"/>
      <c r="F47" s="34"/>
      <c r="G47" s="34"/>
      <c r="H47" s="35"/>
      <c r="I47" s="35"/>
      <c r="J47" s="35"/>
      <c r="K47" s="35"/>
    </row>
    <row r="48" spans="2:11">
      <c r="B48" s="32"/>
      <c r="C48" s="76" t="s">
        <v>65</v>
      </c>
      <c r="D48" s="77"/>
      <c r="E48" s="77"/>
      <c r="F48" s="77"/>
      <c r="G48" s="77"/>
      <c r="H48" s="35"/>
      <c r="I48" s="35"/>
      <c r="J48" s="35"/>
      <c r="K48" s="35"/>
    </row>
    <row r="49" spans="2:11">
      <c r="B49" s="8"/>
      <c r="C49" s="27"/>
      <c r="D49" s="28"/>
      <c r="E49" s="28"/>
      <c r="F49" s="28"/>
      <c r="G49" s="28"/>
    </row>
    <row r="50" spans="2:11" ht="15.75">
      <c r="B50" s="107" t="s">
        <v>36</v>
      </c>
      <c r="C50" s="107"/>
      <c r="D50" s="107"/>
      <c r="E50" s="108" t="s">
        <v>85</v>
      </c>
      <c r="F50" s="9"/>
      <c r="G50" s="10"/>
      <c r="H50" s="1"/>
      <c r="I50" s="1"/>
      <c r="J50" s="1"/>
      <c r="K50" s="1"/>
    </row>
    <row r="51" spans="2:11">
      <c r="B51" s="1"/>
      <c r="C51" s="1"/>
      <c r="D51" s="1"/>
      <c r="E51" s="2"/>
      <c r="F51" s="9"/>
      <c r="G51" s="9"/>
      <c r="H51" s="1"/>
      <c r="I51" s="1"/>
      <c r="J51" s="1"/>
      <c r="K51" s="1"/>
    </row>
    <row r="52" spans="2:11">
      <c r="B52" s="1" t="s">
        <v>25</v>
      </c>
      <c r="C52" s="1"/>
      <c r="D52" s="1"/>
      <c r="E52" s="2"/>
      <c r="F52" s="9"/>
      <c r="G52" s="9"/>
      <c r="H52" s="1"/>
      <c r="I52" s="1"/>
      <c r="J52" s="1"/>
      <c r="K52" s="1"/>
    </row>
    <row r="53" spans="2:11">
      <c r="B53" s="1" t="s">
        <v>251</v>
      </c>
      <c r="C53" s="1"/>
      <c r="D53" s="1"/>
      <c r="E53" s="2"/>
      <c r="F53" s="9"/>
      <c r="G53" s="9"/>
      <c r="H53" s="1"/>
      <c r="I53" s="1"/>
      <c r="J53" s="1"/>
      <c r="K53" s="1"/>
    </row>
    <row r="54" spans="2:11">
      <c r="B54" s="1" t="s">
        <v>31</v>
      </c>
      <c r="C54" s="1" t="s">
        <v>143</v>
      </c>
      <c r="D54" s="1"/>
      <c r="E54" s="2"/>
      <c r="F54" s="9"/>
      <c r="G54" s="9"/>
      <c r="H54" s="1"/>
      <c r="I54" s="1"/>
      <c r="J54" s="1"/>
      <c r="K54" s="1"/>
    </row>
  </sheetData>
  <mergeCells count="12">
    <mergeCell ref="B8:F8"/>
    <mergeCell ref="B25:F25"/>
    <mergeCell ref="B34:B36"/>
    <mergeCell ref="B37:B39"/>
    <mergeCell ref="C48:G48"/>
    <mergeCell ref="B4:K4"/>
    <mergeCell ref="B6:B7"/>
    <mergeCell ref="C6:C7"/>
    <mergeCell ref="D6:D7"/>
    <mergeCell ref="E6:E7"/>
    <mergeCell ref="F6:F7"/>
    <mergeCell ref="G6:G7"/>
  </mergeCells>
  <pageMargins left="0.7" right="0.7" top="0.75" bottom="0.75" header="0.3" footer="0.3"/>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vt:lpstr>
      <vt:lpstr>финансирование мероприятий</vt:lpstr>
      <vt:lpstr>показатели</vt:lpstr>
      <vt:lpstr>'финансирование мероприятий'!Заголовки_для_печати</vt:lpstr>
      <vt:lpstr>Титул!Область_печати</vt:lpstr>
      <vt:lpstr>'финансирование мероприятий'!Область_печати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Колесова Татьяна Анатольевна</cp:lastModifiedBy>
  <cp:lastPrinted>2015-06-11T07:30:23Z</cp:lastPrinted>
  <dcterms:created xsi:type="dcterms:W3CDTF">2012-04-09T03:09:53Z</dcterms:created>
  <dcterms:modified xsi:type="dcterms:W3CDTF">2015-06-11T08:55:35Z</dcterms:modified>
</cp:coreProperties>
</file>