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5480" windowHeight="5310" tabRatio="862" firstSheet="3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4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таб.3'!$A$9:$BB$144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таб.3'!$6:$9</definedName>
    <definedName name="_xlnm.Print_Area" localSheetId="2">'Выполнение работ'!$A$1:$Q$81</definedName>
    <definedName name="_xlnm.Print_Area" localSheetId="5">'Показатели таб.4'!$A$1:$AQ$28</definedName>
    <definedName name="_xlnm.Print_Area" localSheetId="6">'пояснения таб. 5'!$A$1:$C$26</definedName>
    <definedName name="_xlnm.Print_Area" localSheetId="4">'Финансирование таб.3'!$A$1:$BB$159</definedName>
  </definedNames>
  <calcPr calcId="125725"/>
</workbook>
</file>

<file path=xl/calcChain.xml><?xml version="1.0" encoding="utf-8"?>
<calcChain xmlns="http://schemas.openxmlformats.org/spreadsheetml/2006/main">
  <c r="P94" i="13"/>
  <c r="P93"/>
  <c r="P92"/>
  <c r="P91"/>
  <c r="P90"/>
  <c r="P89"/>
  <c r="P88"/>
  <c r="P87"/>
  <c r="P18"/>
  <c r="P17"/>
  <c r="P15"/>
  <c r="L139"/>
  <c r="J21"/>
  <c r="I135"/>
  <c r="I130" s="1"/>
  <c r="K129" l="1"/>
  <c r="F20"/>
  <c r="G20"/>
  <c r="H20"/>
  <c r="I20"/>
  <c r="J20"/>
  <c r="K20"/>
  <c r="L20"/>
  <c r="M20"/>
  <c r="N20"/>
  <c r="O20"/>
  <c r="P20"/>
  <c r="Q20"/>
  <c r="Q21"/>
  <c r="H22"/>
  <c r="I22"/>
  <c r="J22"/>
  <c r="N22"/>
  <c r="O22"/>
  <c r="P22"/>
  <c r="Q22"/>
  <c r="E20"/>
  <c r="P82"/>
  <c r="P81"/>
  <c r="P79"/>
  <c r="P78"/>
  <c r="P85"/>
  <c r="O86"/>
  <c r="P86"/>
  <c r="Q126"/>
  <c r="Q124" s="1"/>
  <c r="P131"/>
  <c r="P129"/>
  <c r="G74"/>
  <c r="G28"/>
  <c r="G30"/>
  <c r="G34"/>
  <c r="G36"/>
  <c r="Q40"/>
  <c r="E41"/>
  <c r="P36"/>
  <c r="P34"/>
  <c r="P48"/>
  <c r="P45" s="1"/>
  <c r="P43" s="1"/>
  <c r="O45"/>
  <c r="O43" s="1"/>
  <c r="O46"/>
  <c r="F48"/>
  <c r="F45" s="1"/>
  <c r="F47"/>
  <c r="I134"/>
  <c r="J134"/>
  <c r="K134"/>
  <c r="L134"/>
  <c r="M134"/>
  <c r="N134"/>
  <c r="O134"/>
  <c r="Q134"/>
  <c r="R134"/>
  <c r="S134"/>
  <c r="T134"/>
  <c r="U134"/>
  <c r="V134"/>
  <c r="W134"/>
  <c r="L135"/>
  <c r="N135"/>
  <c r="O135"/>
  <c r="Q135"/>
  <c r="R135"/>
  <c r="S135"/>
  <c r="T135"/>
  <c r="U135"/>
  <c r="V135"/>
  <c r="W135"/>
  <c r="H135"/>
  <c r="H134"/>
  <c r="M28"/>
  <c r="N28"/>
  <c r="O28"/>
  <c r="P28"/>
  <c r="Q28"/>
  <c r="R28"/>
  <c r="S28"/>
  <c r="R25"/>
  <c r="S25"/>
  <c r="T25"/>
  <c r="U25"/>
  <c r="V25"/>
  <c r="W25"/>
  <c r="O25"/>
  <c r="Q25"/>
  <c r="P27"/>
  <c r="P25" s="1"/>
  <c r="O34"/>
  <c r="P135" l="1"/>
  <c r="AY133"/>
  <c r="AP133"/>
  <c r="AK133"/>
  <c r="AJ133"/>
  <c r="AF133"/>
  <c r="AE133"/>
  <c r="AA133"/>
  <c r="X133"/>
  <c r="W133"/>
  <c r="U133"/>
  <c r="T133"/>
  <c r="Q133"/>
  <c r="O133"/>
  <c r="P143" l="1"/>
  <c r="P148"/>
  <c r="P147"/>
  <c r="P142"/>
  <c r="R91"/>
  <c r="S91"/>
  <c r="U91"/>
  <c r="V91"/>
  <c r="X91"/>
  <c r="AA91"/>
  <c r="AB91"/>
  <c r="AC91"/>
  <c r="AD91"/>
  <c r="AF91"/>
  <c r="AG91"/>
  <c r="AH91"/>
  <c r="AI91"/>
  <c r="AK91"/>
  <c r="AL91"/>
  <c r="AM91"/>
  <c r="AN91"/>
  <c r="AP91"/>
  <c r="AQ91"/>
  <c r="AR91"/>
  <c r="AS91"/>
  <c r="AU91"/>
  <c r="AV91"/>
  <c r="AW91"/>
  <c r="AX91"/>
  <c r="AZ91"/>
  <c r="H92"/>
  <c r="I92"/>
  <c r="R92"/>
  <c r="S92"/>
  <c r="U92"/>
  <c r="V92"/>
  <c r="X92"/>
  <c r="Y92"/>
  <c r="AA92"/>
  <c r="AB92"/>
  <c r="AC92"/>
  <c r="AD92"/>
  <c r="AF92"/>
  <c r="AG92"/>
  <c r="AH92"/>
  <c r="AI92"/>
  <c r="AK92"/>
  <c r="AL92"/>
  <c r="AM92"/>
  <c r="AN92"/>
  <c r="AP92"/>
  <c r="AQ92"/>
  <c r="AR92"/>
  <c r="AS92"/>
  <c r="AU92"/>
  <c r="AV92"/>
  <c r="AW92"/>
  <c r="AX92"/>
  <c r="AZ92"/>
  <c r="R93"/>
  <c r="S93"/>
  <c r="U93"/>
  <c r="V93"/>
  <c r="X93"/>
  <c r="AA93"/>
  <c r="AB93"/>
  <c r="AC93"/>
  <c r="AD93"/>
  <c r="AF93"/>
  <c r="AG93"/>
  <c r="AH93"/>
  <c r="AI93"/>
  <c r="AK93"/>
  <c r="AL93"/>
  <c r="AM93"/>
  <c r="AN93"/>
  <c r="AP93"/>
  <c r="AQ93"/>
  <c r="AR93"/>
  <c r="AS93"/>
  <c r="AU93"/>
  <c r="AV93"/>
  <c r="AW93"/>
  <c r="AX93"/>
  <c r="AZ93"/>
  <c r="R94"/>
  <c r="S94"/>
  <c r="U94"/>
  <c r="V94"/>
  <c r="X94"/>
  <c r="Y94"/>
  <c r="AA94"/>
  <c r="AB94"/>
  <c r="AC94"/>
  <c r="AD94"/>
  <c r="AF94"/>
  <c r="AG94"/>
  <c r="AH94"/>
  <c r="AI94"/>
  <c r="AK94"/>
  <c r="AL94"/>
  <c r="AM94"/>
  <c r="AN94"/>
  <c r="AP94"/>
  <c r="AQ94"/>
  <c r="AR94"/>
  <c r="AS94"/>
  <c r="AU94"/>
  <c r="AV94"/>
  <c r="AW94"/>
  <c r="AX94"/>
  <c r="AZ94"/>
  <c r="R73"/>
  <c r="S73"/>
  <c r="U73"/>
  <c r="V73"/>
  <c r="F74"/>
  <c r="H74"/>
  <c r="I74"/>
  <c r="J74"/>
  <c r="K74"/>
  <c r="L74"/>
  <c r="N74"/>
  <c r="O74"/>
  <c r="Q74"/>
  <c r="R74"/>
  <c r="S74"/>
  <c r="T74"/>
  <c r="U74"/>
  <c r="V74"/>
  <c r="W74"/>
  <c r="H75"/>
  <c r="H73" s="1"/>
  <c r="I75"/>
  <c r="O75"/>
  <c r="Q75"/>
  <c r="Q73" s="1"/>
  <c r="R75"/>
  <c r="S75"/>
  <c r="T75"/>
  <c r="U75"/>
  <c r="V75"/>
  <c r="W75"/>
  <c r="W73" s="1"/>
  <c r="H137"/>
  <c r="I137"/>
  <c r="J137"/>
  <c r="H139"/>
  <c r="I139"/>
  <c r="J139"/>
  <c r="Q139"/>
  <c r="Q137" s="1"/>
  <c r="H124"/>
  <c r="I124"/>
  <c r="J124"/>
  <c r="H126"/>
  <c r="I126"/>
  <c r="J126"/>
  <c r="O126"/>
  <c r="O139" s="1"/>
  <c r="P126"/>
  <c r="P124" s="1"/>
  <c r="H17"/>
  <c r="I17"/>
  <c r="J17"/>
  <c r="G15"/>
  <c r="H15"/>
  <c r="I15"/>
  <c r="J15"/>
  <c r="H45"/>
  <c r="I45"/>
  <c r="J45"/>
  <c r="L45"/>
  <c r="L75" s="1"/>
  <c r="N45"/>
  <c r="N75" s="1"/>
  <c r="N73" s="1"/>
  <c r="H43"/>
  <c r="I43"/>
  <c r="J43"/>
  <c r="N43"/>
  <c r="N126" s="1"/>
  <c r="G48"/>
  <c r="F43"/>
  <c r="F126" s="1"/>
  <c r="H16"/>
  <c r="K48"/>
  <c r="K45" s="1"/>
  <c r="E36"/>
  <c r="E34" s="1"/>
  <c r="X74"/>
  <c r="Y74"/>
  <c r="Z74"/>
  <c r="AA74"/>
  <c r="AB74"/>
  <c r="AC74"/>
  <c r="AD74"/>
  <c r="AE74"/>
  <c r="AF74"/>
  <c r="AG74"/>
  <c r="AH74"/>
  <c r="AI74"/>
  <c r="AJ74"/>
  <c r="K135"/>
  <c r="I133"/>
  <c r="N86"/>
  <c r="L86"/>
  <c r="I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L130"/>
  <c r="L21" s="1"/>
  <c r="K148"/>
  <c r="M148" s="1"/>
  <c r="K147"/>
  <c r="M147" s="1"/>
  <c r="K144"/>
  <c r="K86" s="1"/>
  <c r="K143"/>
  <c r="K142"/>
  <c r="K85"/>
  <c r="K82"/>
  <c r="M82" s="1"/>
  <c r="N81"/>
  <c r="Q81"/>
  <c r="T81"/>
  <c r="W81"/>
  <c r="Z81"/>
  <c r="AE81"/>
  <c r="AJ81"/>
  <c r="AO81"/>
  <c r="AT81"/>
  <c r="AY81"/>
  <c r="M79"/>
  <c r="K78"/>
  <c r="M78" s="1"/>
  <c r="M27"/>
  <c r="M135" s="1"/>
  <c r="M144"/>
  <c r="M143"/>
  <c r="P75" l="1"/>
  <c r="E27"/>
  <c r="O137"/>
  <c r="I73"/>
  <c r="L73"/>
  <c r="K75"/>
  <c r="K17"/>
  <c r="K15" s="1"/>
  <c r="K43"/>
  <c r="K126" s="1"/>
  <c r="M48"/>
  <c r="M45" s="1"/>
  <c r="L43"/>
  <c r="L126" s="1"/>
  <c r="L17"/>
  <c r="L15" s="1"/>
  <c r="O124"/>
  <c r="F139"/>
  <c r="F137" s="1"/>
  <c r="F124"/>
  <c r="N139"/>
  <c r="N137" s="1"/>
  <c r="N124"/>
  <c r="T73"/>
  <c r="O73"/>
  <c r="P73" s="1"/>
  <c r="K131"/>
  <c r="K22" s="1"/>
  <c r="M142"/>
  <c r="K130"/>
  <c r="F143"/>
  <c r="H147"/>
  <c r="H144"/>
  <c r="H86" s="1"/>
  <c r="H143"/>
  <c r="AZ19"/>
  <c r="I129"/>
  <c r="L129"/>
  <c r="M129" s="1"/>
  <c r="N129"/>
  <c r="O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I21"/>
  <c r="Q130"/>
  <c r="X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I131"/>
  <c r="L131"/>
  <c r="N131"/>
  <c r="O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H131"/>
  <c r="H129"/>
  <c r="T130"/>
  <c r="X75"/>
  <c r="Z75"/>
  <c r="AA75"/>
  <c r="AB75"/>
  <c r="AC75"/>
  <c r="AD75"/>
  <c r="AI75"/>
  <c r="AJ75"/>
  <c r="AL75"/>
  <c r="AM75"/>
  <c r="AO75"/>
  <c r="AP75"/>
  <c r="AR75"/>
  <c r="AS75"/>
  <c r="AU75"/>
  <c r="AV75"/>
  <c r="AX75"/>
  <c r="AY75"/>
  <c r="AK11"/>
  <c r="AL11"/>
  <c r="AM11"/>
  <c r="AN11"/>
  <c r="AP11"/>
  <c r="AQ11"/>
  <c r="AR11"/>
  <c r="AS11"/>
  <c r="AU11"/>
  <c r="AV11"/>
  <c r="AW11"/>
  <c r="AX11"/>
  <c r="AZ11"/>
  <c r="AK12"/>
  <c r="AL12"/>
  <c r="AM12"/>
  <c r="AN12"/>
  <c r="AP12"/>
  <c r="AQ12"/>
  <c r="AR12"/>
  <c r="AS12"/>
  <c r="AU12"/>
  <c r="AV12"/>
  <c r="AW12"/>
  <c r="AX12"/>
  <c r="AZ12"/>
  <c r="AZ13"/>
  <c r="AA11"/>
  <c r="AB11"/>
  <c r="AC11"/>
  <c r="AD11"/>
  <c r="AF11"/>
  <c r="AG11"/>
  <c r="AH11"/>
  <c r="AI11"/>
  <c r="AA12"/>
  <c r="AB12"/>
  <c r="AC12"/>
  <c r="AD12"/>
  <c r="AF12"/>
  <c r="AG12"/>
  <c r="AH12"/>
  <c r="AI12"/>
  <c r="I11"/>
  <c r="R11"/>
  <c r="S11"/>
  <c r="U11"/>
  <c r="V11"/>
  <c r="X11"/>
  <c r="Y11"/>
  <c r="X12"/>
  <c r="Y12"/>
  <c r="H11"/>
  <c r="X20"/>
  <c r="Y20"/>
  <c r="AA20"/>
  <c r="AB20"/>
  <c r="AC20"/>
  <c r="AD20"/>
  <c r="AF20"/>
  <c r="AG20"/>
  <c r="AH20"/>
  <c r="AI20"/>
  <c r="AK20"/>
  <c r="AL20"/>
  <c r="AM20"/>
  <c r="AN20"/>
  <c r="AP20"/>
  <c r="AQ20"/>
  <c r="AR20"/>
  <c r="AS20"/>
  <c r="AU20"/>
  <c r="AV20"/>
  <c r="AW20"/>
  <c r="AX20"/>
  <c r="AZ20"/>
  <c r="BA20"/>
  <c r="X21"/>
  <c r="Y21"/>
  <c r="AA21"/>
  <c r="AB21"/>
  <c r="AC21"/>
  <c r="AD21"/>
  <c r="AF21"/>
  <c r="AG21"/>
  <c r="AH21"/>
  <c r="AI21"/>
  <c r="AK21"/>
  <c r="AL21"/>
  <c r="AM21"/>
  <c r="AN21"/>
  <c r="AP21"/>
  <c r="AQ21"/>
  <c r="AR21"/>
  <c r="AS21"/>
  <c r="AU21"/>
  <c r="AV21"/>
  <c r="AW21"/>
  <c r="AX21"/>
  <c r="AZ21"/>
  <c r="BA21"/>
  <c r="W22"/>
  <c r="W13" s="1"/>
  <c r="X22"/>
  <c r="X19" s="1"/>
  <c r="Y22"/>
  <c r="Y19" s="1"/>
  <c r="Z22"/>
  <c r="Z13" s="1"/>
  <c r="AA22"/>
  <c r="AA19" s="1"/>
  <c r="AB22"/>
  <c r="AB19" s="1"/>
  <c r="AC22"/>
  <c r="AC19" s="1"/>
  <c r="AD22"/>
  <c r="AD19" s="1"/>
  <c r="AE22"/>
  <c r="AE13" s="1"/>
  <c r="AF22"/>
  <c r="AF19" s="1"/>
  <c r="AG22"/>
  <c r="AG19" s="1"/>
  <c r="AH22"/>
  <c r="AH19" s="1"/>
  <c r="AI22"/>
  <c r="AI19" s="1"/>
  <c r="AJ22"/>
  <c r="AJ13" s="1"/>
  <c r="AK22"/>
  <c r="AK13" s="1"/>
  <c r="AL22"/>
  <c r="AL19" s="1"/>
  <c r="AM22"/>
  <c r="AM13" s="1"/>
  <c r="AM10" s="1"/>
  <c r="AN22"/>
  <c r="AN19" s="1"/>
  <c r="AO22"/>
  <c r="AO13" s="1"/>
  <c r="AP22"/>
  <c r="AP13" s="1"/>
  <c r="AP10" s="1"/>
  <c r="AQ22"/>
  <c r="AQ19" s="1"/>
  <c r="AR22"/>
  <c r="AR13" s="1"/>
  <c r="AR10" s="1"/>
  <c r="AS22"/>
  <c r="AS19" s="1"/>
  <c r="AT22"/>
  <c r="AT13" s="1"/>
  <c r="AU22"/>
  <c r="AU13" s="1"/>
  <c r="AU10" s="1"/>
  <c r="AV22"/>
  <c r="AV19" s="1"/>
  <c r="AW22"/>
  <c r="AW13" s="1"/>
  <c r="AX22"/>
  <c r="AX19" s="1"/>
  <c r="AY22"/>
  <c r="AY13" s="1"/>
  <c r="AZ22"/>
  <c r="BA22"/>
  <c r="R20"/>
  <c r="S20"/>
  <c r="U20"/>
  <c r="V20"/>
  <c r="R21"/>
  <c r="R12" s="1"/>
  <c r="S21"/>
  <c r="S12" s="1"/>
  <c r="U21"/>
  <c r="U12" s="1"/>
  <c r="V21"/>
  <c r="V12" s="1"/>
  <c r="Q13"/>
  <c r="R22"/>
  <c r="R19" s="1"/>
  <c r="S22"/>
  <c r="S19" s="1"/>
  <c r="T22"/>
  <c r="T13" s="1"/>
  <c r="U22"/>
  <c r="U19" s="1"/>
  <c r="V22"/>
  <c r="I16"/>
  <c r="J16"/>
  <c r="K16"/>
  <c r="L16"/>
  <c r="M16"/>
  <c r="N16"/>
  <c r="O16"/>
  <c r="I12"/>
  <c r="L12"/>
  <c r="N17"/>
  <c r="O17"/>
  <c r="F17" s="1"/>
  <c r="F15" s="1"/>
  <c r="I18"/>
  <c r="J18"/>
  <c r="O18"/>
  <c r="O15" s="1"/>
  <c r="H18"/>
  <c r="J27"/>
  <c r="J85"/>
  <c r="J82"/>
  <c r="J79"/>
  <c r="J147"/>
  <c r="J144"/>
  <c r="J86" s="1"/>
  <c r="J143"/>
  <c r="F138"/>
  <c r="F140"/>
  <c r="F148"/>
  <c r="F147"/>
  <c r="F146"/>
  <c r="F144"/>
  <c r="F142"/>
  <c r="F136"/>
  <c r="F127"/>
  <c r="F125"/>
  <c r="F86"/>
  <c r="F85"/>
  <c r="F83"/>
  <c r="F82"/>
  <c r="F79"/>
  <c r="F78"/>
  <c r="F29"/>
  <c r="F30"/>
  <c r="F32"/>
  <c r="F33"/>
  <c r="F35"/>
  <c r="F36"/>
  <c r="F38"/>
  <c r="F39"/>
  <c r="F41"/>
  <c r="F42"/>
  <c r="F44"/>
  <c r="F50"/>
  <c r="F51"/>
  <c r="G51" s="1"/>
  <c r="F53"/>
  <c r="F54"/>
  <c r="G54" s="1"/>
  <c r="F56"/>
  <c r="F57"/>
  <c r="G57" s="1"/>
  <c r="F59"/>
  <c r="F60"/>
  <c r="F62"/>
  <c r="F63"/>
  <c r="F65"/>
  <c r="F66"/>
  <c r="F68"/>
  <c r="F69"/>
  <c r="G69" s="1"/>
  <c r="F71"/>
  <c r="F72"/>
  <c r="G72" s="1"/>
  <c r="F27"/>
  <c r="F75" s="1"/>
  <c r="H89"/>
  <c r="H93" s="1"/>
  <c r="H90"/>
  <c r="H94" s="1"/>
  <c r="H91" s="1"/>
  <c r="I89"/>
  <c r="I93" s="1"/>
  <c r="J93" s="1"/>
  <c r="H34"/>
  <c r="I34"/>
  <c r="J34"/>
  <c r="L34"/>
  <c r="F34" s="1"/>
  <c r="M34"/>
  <c r="I88"/>
  <c r="K88"/>
  <c r="K92" s="1"/>
  <c r="L88"/>
  <c r="N88"/>
  <c r="O88"/>
  <c r="O92" s="1"/>
  <c r="Q88"/>
  <c r="Q92" s="1"/>
  <c r="R88"/>
  <c r="S88"/>
  <c r="T88"/>
  <c r="T92" s="1"/>
  <c r="U88"/>
  <c r="V88"/>
  <c r="V87" s="1"/>
  <c r="W88"/>
  <c r="W92" s="1"/>
  <c r="X88"/>
  <c r="Y88"/>
  <c r="Z88"/>
  <c r="Z92" s="1"/>
  <c r="AA88"/>
  <c r="AB88"/>
  <c r="AC88"/>
  <c r="AD88"/>
  <c r="AD87" s="1"/>
  <c r="AE88"/>
  <c r="AE92" s="1"/>
  <c r="AF88"/>
  <c r="AG88"/>
  <c r="AH88"/>
  <c r="AI88"/>
  <c r="AJ88"/>
  <c r="AJ92" s="1"/>
  <c r="AK88"/>
  <c r="AL88"/>
  <c r="AM88"/>
  <c r="AN88"/>
  <c r="AN87" s="1"/>
  <c r="AO88"/>
  <c r="AO92" s="1"/>
  <c r="AP88"/>
  <c r="AQ88"/>
  <c r="AR88"/>
  <c r="AS88"/>
  <c r="AT88"/>
  <c r="AT92" s="1"/>
  <c r="AU88"/>
  <c r="AV88"/>
  <c r="AW88"/>
  <c r="AX88"/>
  <c r="AX87" s="1"/>
  <c r="AY88"/>
  <c r="AY92" s="1"/>
  <c r="AZ88"/>
  <c r="H88"/>
  <c r="E78"/>
  <c r="E45"/>
  <c r="E75" s="1"/>
  <c r="AZ135"/>
  <c r="G45" l="1"/>
  <c r="G43" s="1"/>
  <c r="G126" s="1"/>
  <c r="G139" s="1"/>
  <c r="G137" s="1"/>
  <c r="P137"/>
  <c r="P139"/>
  <c r="M130"/>
  <c r="M21" s="1"/>
  <c r="K21"/>
  <c r="M131"/>
  <c r="M22" s="1"/>
  <c r="L22"/>
  <c r="J89"/>
  <c r="L92"/>
  <c r="M92" s="1"/>
  <c r="M88"/>
  <c r="J135"/>
  <c r="J75"/>
  <c r="J73" s="1"/>
  <c r="L124"/>
  <c r="L137"/>
  <c r="K139"/>
  <c r="K137" s="1"/>
  <c r="K124"/>
  <c r="K73"/>
  <c r="M17"/>
  <c r="M15" s="1"/>
  <c r="M43"/>
  <c r="M126" s="1"/>
  <c r="G75"/>
  <c r="N92"/>
  <c r="O13"/>
  <c r="F73"/>
  <c r="J131"/>
  <c r="F145"/>
  <c r="F141"/>
  <c r="V19"/>
  <c r="Y75"/>
  <c r="Y93" s="1"/>
  <c r="Y91" s="1"/>
  <c r="I13"/>
  <c r="X13"/>
  <c r="X10" s="1"/>
  <c r="U13"/>
  <c r="U10" s="1"/>
  <c r="R13"/>
  <c r="R10" s="1"/>
  <c r="AH13"/>
  <c r="AF13"/>
  <c r="AF10" s="1"/>
  <c r="AC13"/>
  <c r="AC10" s="1"/>
  <c r="AA13"/>
  <c r="AA10" s="1"/>
  <c r="AX13"/>
  <c r="AX10" s="1"/>
  <c r="AV13"/>
  <c r="AV10" s="1"/>
  <c r="AW10" s="1"/>
  <c r="AS13"/>
  <c r="AS10" s="1"/>
  <c r="AQ13"/>
  <c r="AN13"/>
  <c r="AL13"/>
  <c r="AL10" s="1"/>
  <c r="AN10" s="1"/>
  <c r="AW19"/>
  <c r="AU19"/>
  <c r="AR19"/>
  <c r="AP19"/>
  <c r="AM19"/>
  <c r="AK19"/>
  <c r="Y13"/>
  <c r="V13"/>
  <c r="S13"/>
  <c r="AI13"/>
  <c r="AI10" s="1"/>
  <c r="AG13"/>
  <c r="AG10" s="1"/>
  <c r="AD13"/>
  <c r="AD10" s="1"/>
  <c r="AB13"/>
  <c r="H13"/>
  <c r="I10"/>
  <c r="I19"/>
  <c r="K11"/>
  <c r="AY20"/>
  <c r="AT20"/>
  <c r="AO20"/>
  <c r="AJ20"/>
  <c r="AE20"/>
  <c r="Z20"/>
  <c r="W20"/>
  <c r="T20"/>
  <c r="N11"/>
  <c r="G78"/>
  <c r="L11"/>
  <c r="Y87"/>
  <c r="AS87"/>
  <c r="E88"/>
  <c r="F88"/>
  <c r="F92" s="1"/>
  <c r="AI87"/>
  <c r="S87"/>
  <c r="AZ129"/>
  <c r="G27"/>
  <c r="H87"/>
  <c r="G124" l="1"/>
  <c r="M139"/>
  <c r="M137" s="1"/>
  <c r="M124"/>
  <c r="P11"/>
  <c r="O11"/>
  <c r="J13"/>
  <c r="M11"/>
  <c r="AY11"/>
  <c r="AT11"/>
  <c r="AO11"/>
  <c r="AJ11"/>
  <c r="AE11"/>
  <c r="Z11"/>
  <c r="W11"/>
  <c r="T11"/>
  <c r="Q11"/>
  <c r="G88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H81"/>
  <c r="E68"/>
  <c r="N67"/>
  <c r="L67"/>
  <c r="K67"/>
  <c r="I67"/>
  <c r="F67" s="1"/>
  <c r="H67"/>
  <c r="E67"/>
  <c r="E53"/>
  <c r="N52"/>
  <c r="L52"/>
  <c r="K52"/>
  <c r="I52"/>
  <c r="F52" s="1"/>
  <c r="H52"/>
  <c r="E52"/>
  <c r="E47"/>
  <c r="N46"/>
  <c r="L46"/>
  <c r="K46"/>
  <c r="K13" s="1"/>
  <c r="I46"/>
  <c r="H46"/>
  <c r="E46"/>
  <c r="H55"/>
  <c r="I55"/>
  <c r="K55"/>
  <c r="L55"/>
  <c r="N55"/>
  <c r="E56"/>
  <c r="E55" s="1"/>
  <c r="H58"/>
  <c r="I58"/>
  <c r="K58"/>
  <c r="L58"/>
  <c r="N58"/>
  <c r="E59"/>
  <c r="E60"/>
  <c r="H61"/>
  <c r="I61"/>
  <c r="K61"/>
  <c r="L61"/>
  <c r="N61"/>
  <c r="E62"/>
  <c r="E63"/>
  <c r="H64"/>
  <c r="I64"/>
  <c r="K64"/>
  <c r="L64"/>
  <c r="N64"/>
  <c r="E65"/>
  <c r="E66"/>
  <c r="N36"/>
  <c r="N34" s="1"/>
  <c r="E74"/>
  <c r="AY40"/>
  <c r="AJ40"/>
  <c r="W40"/>
  <c r="AD128"/>
  <c r="AI128"/>
  <c r="AN128"/>
  <c r="AR128"/>
  <c r="AS128"/>
  <c r="AX128"/>
  <c r="H141"/>
  <c r="I141"/>
  <c r="K141"/>
  <c r="L141"/>
  <c r="N141"/>
  <c r="O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H145"/>
  <c r="J145" s="1"/>
  <c r="I145"/>
  <c r="K145"/>
  <c r="M145" s="1"/>
  <c r="L145"/>
  <c r="N145"/>
  <c r="O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E148"/>
  <c r="E147"/>
  <c r="E146"/>
  <c r="E144"/>
  <c r="E143"/>
  <c r="E142"/>
  <c r="E136"/>
  <c r="E127"/>
  <c r="E140" s="1"/>
  <c r="E125"/>
  <c r="E138" s="1"/>
  <c r="AZ131"/>
  <c r="N70"/>
  <c r="L70"/>
  <c r="K70"/>
  <c r="I70"/>
  <c r="F70" s="1"/>
  <c r="H70"/>
  <c r="N49"/>
  <c r="L49"/>
  <c r="K49"/>
  <c r="I49"/>
  <c r="F49" s="1"/>
  <c r="H49"/>
  <c r="N37"/>
  <c r="L37"/>
  <c r="K37"/>
  <c r="I37"/>
  <c r="F37" s="1"/>
  <c r="H37"/>
  <c r="L40"/>
  <c r="K40"/>
  <c r="I40"/>
  <c r="F40" s="1"/>
  <c r="H40"/>
  <c r="N31"/>
  <c r="L31"/>
  <c r="K31"/>
  <c r="I31"/>
  <c r="F31" s="1"/>
  <c r="H31"/>
  <c r="L28"/>
  <c r="K28"/>
  <c r="I28"/>
  <c r="F28" s="1"/>
  <c r="H28"/>
  <c r="F25"/>
  <c r="H25"/>
  <c r="I25"/>
  <c r="K25"/>
  <c r="L25"/>
  <c r="N25"/>
  <c r="H84"/>
  <c r="I84"/>
  <c r="K84"/>
  <c r="L84"/>
  <c r="N84"/>
  <c r="O84"/>
  <c r="Q84"/>
  <c r="R84"/>
  <c r="T84"/>
  <c r="U84"/>
  <c r="W84"/>
  <c r="X84"/>
  <c r="Z84"/>
  <c r="AA84"/>
  <c r="AB84"/>
  <c r="AC84"/>
  <c r="AE84"/>
  <c r="AF84"/>
  <c r="AG84"/>
  <c r="AH84"/>
  <c r="AJ84"/>
  <c r="AK84"/>
  <c r="AL84"/>
  <c r="AM84"/>
  <c r="AO84"/>
  <c r="AP84"/>
  <c r="AQ84"/>
  <c r="AR84"/>
  <c r="AT84"/>
  <c r="AU84"/>
  <c r="AV84"/>
  <c r="AW84"/>
  <c r="AY84"/>
  <c r="AZ84"/>
  <c r="I81"/>
  <c r="J81" s="1"/>
  <c r="K81"/>
  <c r="L81"/>
  <c r="M81" s="1"/>
  <c r="O81"/>
  <c r="R81"/>
  <c r="U81"/>
  <c r="X81"/>
  <c r="AA81"/>
  <c r="AB81"/>
  <c r="AC81"/>
  <c r="AF81"/>
  <c r="AG81"/>
  <c r="AH81"/>
  <c r="AK81"/>
  <c r="AL81"/>
  <c r="AM81"/>
  <c r="AP81"/>
  <c r="AQ81"/>
  <c r="AR81"/>
  <c r="AU81"/>
  <c r="AV81"/>
  <c r="AW81"/>
  <c r="AZ81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I90"/>
  <c r="I94" s="1"/>
  <c r="K90"/>
  <c r="K94" s="1"/>
  <c r="L90"/>
  <c r="N90"/>
  <c r="N94" s="1"/>
  <c r="O90"/>
  <c r="O94" s="1"/>
  <c r="Q90"/>
  <c r="Q94" s="1"/>
  <c r="R90"/>
  <c r="T90"/>
  <c r="T94" s="1"/>
  <c r="U90"/>
  <c r="W90"/>
  <c r="W94" s="1"/>
  <c r="X90"/>
  <c r="Z90"/>
  <c r="Z94" s="1"/>
  <c r="AA90"/>
  <c r="AB90"/>
  <c r="AC90"/>
  <c r="AE90"/>
  <c r="AE94" s="1"/>
  <c r="AF90"/>
  <c r="AG90"/>
  <c r="AH90"/>
  <c r="AJ90"/>
  <c r="AJ94" s="1"/>
  <c r="AK90"/>
  <c r="AL90"/>
  <c r="AM90"/>
  <c r="AO90"/>
  <c r="AO94" s="1"/>
  <c r="AP90"/>
  <c r="AQ90"/>
  <c r="AR90"/>
  <c r="AT90"/>
  <c r="AT94" s="1"/>
  <c r="AU90"/>
  <c r="AV90"/>
  <c r="AW90"/>
  <c r="AY90"/>
  <c r="AY94" s="1"/>
  <c r="K89"/>
  <c r="K93" s="1"/>
  <c r="L89"/>
  <c r="N89"/>
  <c r="N93" s="1"/>
  <c r="N91" s="1"/>
  <c r="O89"/>
  <c r="Q89"/>
  <c r="R89"/>
  <c r="T89"/>
  <c r="U89"/>
  <c r="W89"/>
  <c r="X89"/>
  <c r="Z89"/>
  <c r="AA89"/>
  <c r="AB89"/>
  <c r="AC89"/>
  <c r="AE89"/>
  <c r="AF89"/>
  <c r="AG89"/>
  <c r="AH89"/>
  <c r="AJ89"/>
  <c r="AK89"/>
  <c r="AL89"/>
  <c r="AM89"/>
  <c r="AO89"/>
  <c r="AP89"/>
  <c r="AQ89"/>
  <c r="AR89"/>
  <c r="AT89"/>
  <c r="AU89"/>
  <c r="AV89"/>
  <c r="AW89"/>
  <c r="AY89"/>
  <c r="AZ89"/>
  <c r="E86"/>
  <c r="G86" s="1"/>
  <c r="E83"/>
  <c r="E85"/>
  <c r="E82"/>
  <c r="E79"/>
  <c r="E26"/>
  <c r="E29"/>
  <c r="E32"/>
  <c r="E33"/>
  <c r="E35"/>
  <c r="E38"/>
  <c r="E39"/>
  <c r="E42"/>
  <c r="E44"/>
  <c r="E50"/>
  <c r="E71"/>
  <c r="E25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P141" i="13" l="1"/>
  <c r="P145"/>
  <c r="M84"/>
  <c r="J84"/>
  <c r="N18"/>
  <c r="P46"/>
  <c r="J25"/>
  <c r="M25"/>
  <c r="P77"/>
  <c r="M77"/>
  <c r="K91"/>
  <c r="M89"/>
  <c r="L93"/>
  <c r="M93" s="1"/>
  <c r="P84"/>
  <c r="L13"/>
  <c r="F46"/>
  <c r="M46"/>
  <c r="G46"/>
  <c r="AY21"/>
  <c r="AY12" s="1"/>
  <c r="AY93"/>
  <c r="AY91" s="1"/>
  <c r="AT21"/>
  <c r="AT12" s="1"/>
  <c r="AT93"/>
  <c r="AT91" s="1"/>
  <c r="AO21"/>
  <c r="AO12" s="1"/>
  <c r="AO93"/>
  <c r="AO91" s="1"/>
  <c r="AJ21"/>
  <c r="AJ12" s="1"/>
  <c r="AJ93"/>
  <c r="AJ91" s="1"/>
  <c r="AE21"/>
  <c r="AE12" s="1"/>
  <c r="AE93"/>
  <c r="AE91"/>
  <c r="Z21"/>
  <c r="Z12" s="1"/>
  <c r="Z93"/>
  <c r="Z91" s="1"/>
  <c r="W21"/>
  <c r="W12" s="1"/>
  <c r="W93"/>
  <c r="W91" s="1"/>
  <c r="T21"/>
  <c r="T12" s="1"/>
  <c r="T93"/>
  <c r="T91" s="1"/>
  <c r="O93"/>
  <c r="O91" s="1"/>
  <c r="E92"/>
  <c r="E73"/>
  <c r="G73" s="1"/>
  <c r="N13"/>
  <c r="P13" s="1"/>
  <c r="N15"/>
  <c r="J94"/>
  <c r="I91"/>
  <c r="J91" s="1"/>
  <c r="J141"/>
  <c r="M90"/>
  <c r="L94"/>
  <c r="M141"/>
  <c r="G148"/>
  <c r="G147"/>
  <c r="G146"/>
  <c r="G144"/>
  <c r="G142"/>
  <c r="E141"/>
  <c r="Q12"/>
  <c r="Q93"/>
  <c r="Q91" s="1"/>
  <c r="M13"/>
  <c r="J90"/>
  <c r="E90"/>
  <c r="E94" s="1"/>
  <c r="G143"/>
  <c r="F77"/>
  <c r="J77"/>
  <c r="E84"/>
  <c r="G85"/>
  <c r="E81"/>
  <c r="G82"/>
  <c r="Q19"/>
  <c r="AY19"/>
  <c r="AY10"/>
  <c r="AZ10" s="1"/>
  <c r="AT19"/>
  <c r="AT10"/>
  <c r="AO10"/>
  <c r="AQ10" s="1"/>
  <c r="AO19"/>
  <c r="AJ19"/>
  <c r="AJ10"/>
  <c r="AK10" s="1"/>
  <c r="AE10"/>
  <c r="AE19"/>
  <c r="Z10"/>
  <c r="AB10" s="1"/>
  <c r="Z19"/>
  <c r="W10"/>
  <c r="Y10" s="1"/>
  <c r="T10"/>
  <c r="V10" s="1"/>
  <c r="Q10"/>
  <c r="S10" s="1"/>
  <c r="N87"/>
  <c r="E77"/>
  <c r="G79"/>
  <c r="K12"/>
  <c r="K19"/>
  <c r="L10"/>
  <c r="L19"/>
  <c r="AY87"/>
  <c r="AV87"/>
  <c r="AT87"/>
  <c r="AQ87"/>
  <c r="AO87"/>
  <c r="AL87"/>
  <c r="AJ87"/>
  <c r="AG87"/>
  <c r="AE87"/>
  <c r="AB87"/>
  <c r="Z87"/>
  <c r="W87"/>
  <c r="T87"/>
  <c r="Q87"/>
  <c r="K87"/>
  <c r="E89"/>
  <c r="E93" s="1"/>
  <c r="F90"/>
  <c r="I87"/>
  <c r="J87" s="1"/>
  <c r="G41"/>
  <c r="F84"/>
  <c r="F134"/>
  <c r="F55"/>
  <c r="G55" s="1"/>
  <c r="G67"/>
  <c r="AZ87"/>
  <c r="AW87"/>
  <c r="AU87"/>
  <c r="AR87"/>
  <c r="AP87"/>
  <c r="AM87"/>
  <c r="AK87"/>
  <c r="AH87"/>
  <c r="AF87"/>
  <c r="AC87"/>
  <c r="AA87"/>
  <c r="X87"/>
  <c r="U87"/>
  <c r="R87"/>
  <c r="O87"/>
  <c r="L87"/>
  <c r="F89"/>
  <c r="F93" s="1"/>
  <c r="F81"/>
  <c r="G25"/>
  <c r="E134"/>
  <c r="G134" s="1"/>
  <c r="G52"/>
  <c r="F64"/>
  <c r="F58"/>
  <c r="E64"/>
  <c r="F61"/>
  <c r="E131"/>
  <c r="E22" s="1"/>
  <c r="E61"/>
  <c r="E58"/>
  <c r="E145"/>
  <c r="E70"/>
  <c r="G70" s="1"/>
  <c r="E49"/>
  <c r="G49" s="1"/>
  <c r="E43"/>
  <c r="E126" s="1"/>
  <c r="E40"/>
  <c r="E37"/>
  <c r="E31"/>
  <c r="E28"/>
  <c r="AZ130"/>
  <c r="AZ128" s="1"/>
  <c r="C14" i="8"/>
  <c r="D14" s="1"/>
  <c r="C19"/>
  <c r="D19" s="1"/>
  <c r="C24"/>
  <c r="D5"/>
  <c r="T19" i="13" l="1"/>
  <c r="W19"/>
  <c r="G77"/>
  <c r="G92"/>
  <c r="E139"/>
  <c r="E17"/>
  <c r="L91"/>
  <c r="M91" s="1"/>
  <c r="M94"/>
  <c r="G84"/>
  <c r="E91"/>
  <c r="G90"/>
  <c r="G94" s="1"/>
  <c r="F94"/>
  <c r="F91" s="1"/>
  <c r="M19"/>
  <c r="G81"/>
  <c r="G89"/>
  <c r="G93" s="1"/>
  <c r="M12"/>
  <c r="K10"/>
  <c r="M10" s="1"/>
  <c r="G145"/>
  <c r="G141"/>
  <c r="E13"/>
  <c r="E124"/>
  <c r="F87"/>
  <c r="E87"/>
  <c r="F131"/>
  <c r="F22" s="1"/>
  <c r="D24" i="8"/>
  <c r="G91" i="13" l="1"/>
  <c r="E15"/>
  <c r="E137"/>
  <c r="G87"/>
  <c r="G131"/>
  <c r="G22" s="1"/>
  <c r="F13"/>
  <c r="G13" s="1"/>
  <c r="F129"/>
  <c r="F11" l="1"/>
  <c r="E129" l="1"/>
  <c r="G129" l="1"/>
  <c r="E11" l="1"/>
  <c r="G11" l="1"/>
  <c r="H130" l="1"/>
  <c r="J130" l="1"/>
  <c r="H21"/>
  <c r="H133"/>
  <c r="H19" l="1"/>
  <c r="J19" s="1"/>
  <c r="H12"/>
  <c r="H128"/>
  <c r="J12" l="1"/>
  <c r="H10"/>
  <c r="J10" s="1"/>
  <c r="O130"/>
  <c r="L133"/>
  <c r="O128" l="1"/>
  <c r="O21"/>
  <c r="N133"/>
  <c r="P133" s="1"/>
  <c r="N130"/>
  <c r="K133"/>
  <c r="M133" s="1"/>
  <c r="J133"/>
  <c r="F133"/>
  <c r="L128"/>
  <c r="N128" l="1"/>
  <c r="P128" s="1"/>
  <c r="N21"/>
  <c r="P130"/>
  <c r="P21" s="1"/>
  <c r="O12"/>
  <c r="O19"/>
  <c r="I128"/>
  <c r="J128" s="1"/>
  <c r="K128"/>
  <c r="M128" s="1"/>
  <c r="N12" l="1"/>
  <c r="N10" s="1"/>
  <c r="N19"/>
  <c r="P19" s="1"/>
  <c r="O10"/>
  <c r="X73"/>
  <c r="P12" l="1"/>
  <c r="P10"/>
  <c r="X135"/>
  <c r="X128" l="1"/>
  <c r="Q128" l="1"/>
  <c r="S130" l="1"/>
  <c r="S128" s="1"/>
  <c r="U130"/>
  <c r="R130"/>
  <c r="V130"/>
  <c r="V128" s="1"/>
  <c r="U128" l="1"/>
  <c r="R128" l="1"/>
  <c r="T128"/>
  <c r="Y73"/>
  <c r="AI73"/>
  <c r="AD73"/>
  <c r="AL135"/>
  <c r="AL73"/>
  <c r="AR73"/>
  <c r="AW73"/>
  <c r="AF73"/>
  <c r="AF135"/>
  <c r="AO73"/>
  <c r="Z73"/>
  <c r="AG73"/>
  <c r="AT73"/>
  <c r="AB73"/>
  <c r="AN135"/>
  <c r="W130"/>
  <c r="AQ73"/>
  <c r="AE135"/>
  <c r="AV135"/>
  <c r="AV73"/>
  <c r="AX73"/>
  <c r="AX135"/>
  <c r="AM135"/>
  <c r="AH73"/>
  <c r="AS73"/>
  <c r="AY73"/>
  <c r="AU73"/>
  <c r="AA73"/>
  <c r="AC73"/>
  <c r="AP135" l="1"/>
  <c r="AS135"/>
  <c r="AJ135"/>
  <c r="AC135"/>
  <c r="AH135"/>
  <c r="AG135"/>
  <c r="AD135"/>
  <c r="Z135"/>
  <c r="AP128"/>
  <c r="AJ128"/>
  <c r="AK128"/>
  <c r="AA135"/>
  <c r="AU135"/>
  <c r="AY135"/>
  <c r="Z128"/>
  <c r="AO135"/>
  <c r="AW135"/>
  <c r="AR135"/>
  <c r="AE73"/>
  <c r="AN73"/>
  <c r="AK73"/>
  <c r="AJ73"/>
  <c r="AM73"/>
  <c r="AP73"/>
  <c r="AH128"/>
  <c r="AV128"/>
  <c r="AQ135"/>
  <c r="AT135"/>
  <c r="AL128"/>
  <c r="AI135"/>
  <c r="Y135"/>
  <c r="Y130" s="1"/>
  <c r="Y128" s="1"/>
  <c r="AK135"/>
  <c r="F135" l="1"/>
  <c r="E135"/>
  <c r="E133" s="1"/>
  <c r="G133" s="1"/>
  <c r="AT128"/>
  <c r="AU128"/>
  <c r="AB128"/>
  <c r="AE128"/>
  <c r="AM128"/>
  <c r="AA128"/>
  <c r="AG128"/>
  <c r="AY128"/>
  <c r="AO128"/>
  <c r="AQ128"/>
  <c r="AF128"/>
  <c r="AW128"/>
  <c r="G135" l="1"/>
  <c r="AC128"/>
  <c r="F128" s="1"/>
  <c r="F130"/>
  <c r="F21" s="1"/>
  <c r="W128"/>
  <c r="E130"/>
  <c r="E128" l="1"/>
  <c r="G128" s="1"/>
  <c r="E21"/>
  <c r="F19"/>
  <c r="G130"/>
  <c r="G21" s="1"/>
  <c r="E12" l="1"/>
  <c r="E10" s="1"/>
  <c r="E19"/>
  <c r="F12"/>
  <c r="F10" s="1"/>
  <c r="G19"/>
  <c r="G10" l="1"/>
  <c r="G12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<sst xmlns="http://schemas.openxmlformats.org/spreadsheetml/2006/main" count="803" uniqueCount="369">
  <si>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</si>
  <si>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</si>
  <si>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</si>
  <si>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</si>
  <si>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</si>
  <si>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</si>
  <si>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</si>
  <si>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</si>
  <si>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</si>
  <si>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</si>
  <si>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</si>
  <si>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</si>
  <si>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</si>
  <si>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</si>
  <si>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</si>
  <si>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</si>
  <si>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</si>
  <si>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</si>
  <si>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</si>
  <si>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</si>
  <si>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</si>
  <si>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</si>
  <si>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</si>
  <si>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</si>
  <si>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</si>
  <si>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</si>
  <si>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</si>
  <si>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</si>
  <si>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</si>
  <si>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</si>
  <si>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</si>
  <si>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</si>
  <si>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</si>
  <si>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</si>
  <si>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</si>
  <si>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</si>
  <si>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</si>
  <si>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</si>
  <si>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</si>
  <si>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</si>
  <si>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</si>
  <si>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</si>
  <si>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</si>
  <si>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</si>
  <si>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</si>
  <si>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</si>
  <si>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</si>
  <si>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</si>
  <si>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</si>
  <si>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</si>
  <si>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</si>
  <si>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</si>
  <si>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</si>
  <si>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</si>
  <si>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</si>
  <si>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</si>
  <si>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</si>
  <si>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</si>
  <si>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</si>
  <si>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</si>
  <si>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</si>
  <si>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</si>
  <si>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</si>
  <si>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</si>
  <si>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</si>
  <si>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</si>
  <si>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</si>
  <si>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</si>
  <si>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</si>
  <si>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</si>
  <si>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</si>
  <si>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</si>
  <si>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</si>
  <si>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</si>
  <si>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</si>
  <si>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</si>
  <si>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</si>
  <si>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</si>
  <si>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</si>
  <si>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</si>
  <si>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</si>
  <si>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</si>
  <si>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</si>
  <si>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</si>
  <si>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</si>
  <si>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</si>
  <si>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</si>
  <si>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</si>
  <si>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</si>
  <si>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</si>
  <si>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</si>
  <si>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</si>
  <si>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</si>
  <si>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</si>
  <si>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</si>
  <si>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</si>
  <si>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</si>
  <si>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</si>
  <si>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</si>
  <si>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</si>
  <si>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</si>
  <si>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</si>
  <si>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</si>
  <si>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</si>
  <si>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</si>
  <si>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</si>
  <si>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</si>
  <si>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</si>
  <si>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</si>
  <si>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</si>
  <si>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</si>
  <si>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</si>
  <si>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</si>
  <si>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</si>
  <si>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</si>
  <si>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</si>
  <si>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</si>
  <si>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</si>
  <si>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</si>
  <si>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</si>
  <si>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</si>
  <si>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</si>
  <si>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</si>
  <si>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</si>
  <si>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</si>
  <si>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</si>
  <si>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</si>
  <si>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</si>
  <si>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</si>
  <si>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</si>
  <si>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</si>
  <si>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</si>
  <si>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</si>
  <si>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</si>
  <si>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</si>
  <si>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</si>
  <si>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</si>
  <si>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</si>
  <si>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</si>
  <si>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</si>
  <si>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</si>
  <si>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</si>
  <si>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</si>
  <si>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</si>
  <si>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</si>
  <si>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</si>
  <si>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</si>
  <si>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</si>
  <si>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</si>
  <si>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</si>
  <si>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</si>
  <si>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</si>
  <si>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</si>
  <si>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</si>
  <si>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</si>
  <si>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</si>
  <si>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</si>
  <si>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</si>
  <si>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</si>
  <si>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</si>
  <si>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</si>
  <si>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</si>
  <si>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</si>
  <si>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</si>
  <si>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</si>
  <si>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</si>
  <si>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</si>
  <si>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</si>
  <si>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</si>
  <si>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</si>
  <si>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</si>
  <si>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</si>
  <si>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</si>
  <si>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</si>
  <si>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</si>
  <si>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</si>
  <si>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</si>
  <si>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</si>
  <si>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</si>
  <si>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</si>
  <si>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</si>
  <si>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</si>
  <si>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</si>
  <si>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</si>
  <si>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</si>
  <si>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</si>
  <si>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</si>
  <si>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</si>
  <si>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</si>
  <si>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</si>
  <si>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</si>
  <si>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</si>
  <si>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</si>
  <si>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</si>
  <si>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</si>
  <si>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</si>
  <si>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</si>
  <si>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</si>
  <si>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</si>
  <si>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</si>
  <si>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</si>
  <si>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</si>
  <si>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</si>
  <si>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</si>
  <si>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</si>
  <si>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</si>
  <si>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</si>
  <si>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</si>
  <si>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</si>
  <si>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</si>
  <si>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</si>
  <si>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</si>
  <si>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</si>
  <si>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</si>
  <si>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</si>
  <si>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</si>
  <si>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</si>
  <si>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</si>
  <si>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</si>
  <si>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</si>
  <si>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</si>
  <si>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</si>
  <si>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</si>
  <si>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</si>
  <si>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</si>
  <si>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</si>
  <si>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</si>
  <si>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</si>
  <si>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</si>
  <si>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</si>
  <si>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</si>
  <si>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</si>
  <si>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</si>
  <si>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</si>
  <si>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</si>
  <si>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</si>
  <si>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</si>
  <si>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</si>
  <si>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</si>
  <si>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</si>
  <si>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</si>
  <si>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</si>
  <si>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</si>
  <si>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</si>
  <si>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</si>
  <si>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</si>
  <si>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</si>
  <si>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</si>
  <si>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</si>
  <si>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</si>
  <si>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</si>
  <si>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</si>
  <si>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</si>
  <si>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</si>
  <si>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</si>
  <si>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</si>
  <si>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</si>
  <si>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</si>
  <si>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</si>
  <si>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</si>
  <si>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</si>
  <si>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</si>
  <si>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</si>
  <si>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</si>
  <si>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</si>
  <si>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</si>
  <si>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</si>
  <si>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</si>
  <si>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</si>
  <si>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</si>
  <si>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</si>
  <si>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</si>
  <si>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</si>
  <si>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</si>
  <si>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</si>
  <si>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</si>
  <si>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</si>
  <si>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</si>
  <si>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</si>
  <si>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</si>
  <si>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Подпрограмма1</t>
  </si>
  <si>
    <t>(наименование мероприятия)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</si>
  <si>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</si>
  <si>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</si>
  <si>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</si>
  <si>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</si>
  <si>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</si>
  <si>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</si>
  <si>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</si>
  <si>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</si>
  <si>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</si>
  <si>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</si>
  <si>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</si>
  <si>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</si>
  <si>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</si>
  <si>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</si>
  <si>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</si>
  <si>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</si>
  <si>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</si>
  <si>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</si>
  <si>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</si>
  <si>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1.2</t>
  </si>
  <si>
    <t>Поощрение кандидатов и участников всероссийских и международных соревнований</t>
  </si>
  <si>
    <t>1.3</t>
  </si>
  <si>
    <t>1.4</t>
  </si>
  <si>
    <t>Приобретение инвен-таря и оборудования</t>
  </si>
  <si>
    <t>1.5</t>
  </si>
  <si>
    <t>1.6</t>
  </si>
  <si>
    <t>1.7</t>
  </si>
  <si>
    <t xml:space="preserve">Строительство, ре-конструкция и капи-тальный ремонт объ-ектов спорта </t>
  </si>
  <si>
    <t>1.7.1</t>
  </si>
  <si>
    <t>1.7.2</t>
  </si>
  <si>
    <t>1.7.3</t>
  </si>
  <si>
    <t>1.7.4</t>
  </si>
  <si>
    <t>1.7.5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</si>
  <si>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</si>
  <si>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Строительство крыто-го хоккейного корта в            пгт. Излучинске</t>
  </si>
  <si>
    <t xml:space="preserve">1.7.4. Крытый хоккейный корт в пгт. Новоаган-ске </t>
  </si>
  <si>
    <t>Замена напольного покрытия терафлекс на спортивный паркет в игровом зале Дворца спорта «Олимп» му-ниципального авто-номного образова-тельного учреждения дополнительного об-разования детей «Но-воаганская детская-юношеская спортив-ная школа «Олимп»</t>
  </si>
  <si>
    <t>1.7.6</t>
  </si>
  <si>
    <t>1.7.7</t>
  </si>
  <si>
    <t xml:space="preserve">2 резервные скважины (питьевая, пожарная) на объекте «Загородный стационарный лагерь круглосуточного пребывания детей «Лесная сказка», пгт. Излучинск </t>
  </si>
  <si>
    <t xml:space="preserve">Отсыпка и установка забора для безопасно-сти отдыха детей на объекте «Загородный стационарный лагерь круглосуточного пре-бывания детей «Лес-ная сказка», пгт. Из-лучинск 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</si>
  <si>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</si>
  <si>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</si>
  <si>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>ИТОГО по задаче 1:</t>
  </si>
  <si>
    <t>Задача 2. Реализация учебно-тренировочных программ в отделениях спортивных школ по видам спорта с привлечением максимально большого числа детей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</si>
  <si>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</si>
  <si>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2.1</t>
  </si>
  <si>
    <t>2.2</t>
  </si>
  <si>
    <t>2.3</t>
  </si>
  <si>
    <t>Сохранение кадрового потенциала</t>
  </si>
  <si>
    <t>Улучшение матери-ально-технической базы учреждений</t>
  </si>
  <si>
    <t>Обеспечение учреж-дений коммунальны-ми услугами, услуга-ми связи, транспорт-ными услугами и про-чими услугами</t>
  </si>
  <si>
    <t>ИТОГО по задаче 2:</t>
  </si>
  <si>
    <t>иные внебюджетные источники</t>
  </si>
  <si>
    <t>план
на 2015 год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</si>
  <si>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</si>
  <si>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</si>
  <si>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</si>
  <si>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</si>
  <si>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</si>
  <si>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</si>
  <si>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</si>
  <si>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</si>
  <si>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</si>
  <si>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</si>
  <si>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 xml:space="preserve">Руководитель  </t>
  </si>
  <si>
    <t>С.Г.Белянкин</t>
  </si>
  <si>
    <t>Специалист  Департамента финансов</t>
  </si>
  <si>
    <t>В.В.Шадрина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</si>
  <si>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</si>
  <si>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</si>
  <si>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</si>
  <si>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-</t>
  </si>
  <si>
    <t>Т.С. Савченко</t>
  </si>
  <si>
    <t>Б.А.Ненашев</t>
  </si>
  <si>
    <t>СОГЛАСОВАНО:</t>
  </si>
  <si>
    <t xml:space="preserve"> ГРАФИК </t>
  </si>
  <si>
    <t xml:space="preserve"> реализации в  2015 году муниципальной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</si>
  <si>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</si>
  <si>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</si>
  <si>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</si>
  <si>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 xml:space="preserve">Руководитель программы </t>
  </si>
  <si>
    <t>_______________________________</t>
  </si>
  <si>
    <t xml:space="preserve">Исполняющий обязанности заместителя главы </t>
  </si>
  <si>
    <t>администрации района по социальным вопросам</t>
  </si>
  <si>
    <t>__________________________________Н.В.Алексеёнок</t>
  </si>
  <si>
    <t>тел. 47-47-69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</si>
</sst>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1" formatCode="#,##0.00_р_."/>
  </numFmts>
  <fonts count="4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9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2" fillId="0" borderId="0" xfId="0" applyFont="1"/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4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52" xfId="0" applyNumberFormat="1" applyFont="1" applyFill="1" applyBorder="1" applyAlignment="1" applyProtection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57" xfId="0" applyNumberFormat="1" applyFont="1" applyFill="1" applyBorder="1" applyAlignment="1" applyProtection="1">
      <alignment horizontal="center" vertical="center" wrapText="1"/>
    </xf>
    <xf numFmtId="0" fontId="19" fillId="0" borderId="40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69" fontId="19" fillId="0" borderId="38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35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56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62" xfId="2" applyNumberFormat="1" applyFont="1" applyFill="1" applyBorder="1" applyAlignment="1" applyProtection="1">
      <alignment horizontal="right" vertical="top" wrapText="1"/>
    </xf>
    <xf numFmtId="10" fontId="19" fillId="0" borderId="37" xfId="2" applyNumberFormat="1" applyFont="1" applyFill="1" applyBorder="1" applyAlignment="1" applyProtection="1">
      <alignment horizontal="right" vertical="top" wrapText="1"/>
    </xf>
    <xf numFmtId="10" fontId="19" fillId="0" borderId="65" xfId="2" applyNumberFormat="1" applyFont="1" applyFill="1" applyBorder="1" applyAlignment="1" applyProtection="1">
      <alignment horizontal="right" vertical="top" wrapText="1"/>
    </xf>
    <xf numFmtId="169" fontId="19" fillId="0" borderId="64" xfId="2" applyNumberFormat="1" applyFont="1" applyFill="1" applyBorder="1" applyAlignment="1" applyProtection="1">
      <alignment horizontal="right" vertical="top" wrapText="1"/>
    </xf>
    <xf numFmtId="169" fontId="19" fillId="0" borderId="29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169" fontId="19" fillId="0" borderId="35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0" xfId="2" applyNumberFormat="1" applyFont="1" applyFill="1" applyBorder="1" applyAlignment="1" applyProtection="1">
      <alignment horizontal="right" vertical="top" wrapText="1"/>
    </xf>
    <xf numFmtId="10" fontId="18" fillId="0" borderId="38" xfId="2" applyNumberFormat="1" applyFont="1" applyFill="1" applyBorder="1" applyAlignment="1" applyProtection="1">
      <alignment horizontal="right" vertical="top" wrapText="1"/>
    </xf>
    <xf numFmtId="10" fontId="18" fillId="0" borderId="55" xfId="2" applyNumberFormat="1" applyFont="1" applyFill="1" applyBorder="1" applyAlignment="1" applyProtection="1">
      <alignment horizontal="right" vertical="top" wrapText="1"/>
    </xf>
    <xf numFmtId="169" fontId="18" fillId="0" borderId="47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8" xfId="2" applyNumberFormat="1" applyFont="1" applyFill="1" applyBorder="1" applyAlignment="1" applyProtection="1">
      <alignment horizontal="right" vertical="top" wrapText="1"/>
    </xf>
    <xf numFmtId="10" fontId="19" fillId="0" borderId="55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54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59" xfId="2" applyNumberFormat="1" applyFont="1" applyFill="1" applyBorder="1" applyAlignment="1" applyProtection="1">
      <alignment horizontal="right" vertical="top" wrapText="1"/>
    </xf>
    <xf numFmtId="169" fontId="18" fillId="0" borderId="39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4" fontId="19" fillId="0" borderId="41" xfId="0" applyNumberFormat="1" applyFont="1" applyFill="1" applyBorder="1" applyAlignment="1" applyProtection="1">
      <alignment horizontal="left" vertical="center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13" xfId="2" applyNumberFormat="1" applyFont="1" applyFill="1" applyBorder="1" applyAlignment="1" applyProtection="1">
      <alignment horizontal="right" vertical="top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9" fontId="19" fillId="0" borderId="42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0" fontId="18" fillId="0" borderId="47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25" xfId="2" applyNumberFormat="1" applyFont="1" applyFill="1" applyBorder="1" applyAlignment="1" applyProtection="1">
      <alignment horizontal="right" vertical="top" wrapText="1"/>
    </xf>
    <xf numFmtId="169" fontId="19" fillId="0" borderId="13" xfId="2" applyNumberFormat="1" applyFont="1" applyFill="1" applyBorder="1" applyAlignment="1" applyProtection="1">
      <alignment horizontal="right" vertical="top" wrapText="1"/>
    </xf>
    <xf numFmtId="0" fontId="19" fillId="0" borderId="1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10" fontId="19" fillId="0" borderId="64" xfId="2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18" fillId="4" borderId="1" xfId="0" applyFont="1" applyFill="1" applyBorder="1" applyAlignment="1" applyProtection="1">
      <alignment horizontal="left" vertical="center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164" fontId="19" fillId="4" borderId="1" xfId="0" applyNumberFormat="1" applyFont="1" applyFill="1" applyBorder="1" applyAlignment="1" applyProtection="1">
      <alignment horizontal="left" vertical="center" wrapText="1"/>
    </xf>
    <xf numFmtId="10" fontId="19" fillId="4" borderId="1" xfId="2" applyNumberFormat="1" applyFont="1" applyFill="1" applyBorder="1" applyAlignment="1" applyProtection="1">
      <alignment horizontal="right" vertical="top"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0" fontId="20" fillId="5" borderId="5" xfId="0" applyFont="1" applyFill="1" applyBorder="1" applyAlignment="1">
      <alignment horizontal="center" wrapText="1"/>
    </xf>
    <xf numFmtId="169" fontId="19" fillId="5" borderId="42" xfId="2" applyNumberFormat="1" applyFont="1" applyFill="1" applyBorder="1" applyAlignment="1" applyProtection="1">
      <alignment horizontal="right" vertical="top" wrapText="1"/>
    </xf>
    <xf numFmtId="169" fontId="19" fillId="5" borderId="5" xfId="2" applyNumberFormat="1" applyFont="1" applyFill="1" applyBorder="1" applyAlignment="1" applyProtection="1">
      <alignment horizontal="right" vertical="top" wrapText="1"/>
    </xf>
    <xf numFmtId="10" fontId="19" fillId="5" borderId="6" xfId="2" applyNumberFormat="1" applyFont="1" applyFill="1" applyBorder="1" applyAlignment="1" applyProtection="1">
      <alignment horizontal="right" vertical="top" wrapText="1"/>
    </xf>
    <xf numFmtId="169" fontId="19" fillId="5" borderId="63" xfId="2" applyNumberFormat="1" applyFont="1" applyFill="1" applyBorder="1" applyAlignment="1" applyProtection="1">
      <alignment horizontal="right" vertical="top" wrapText="1"/>
    </xf>
    <xf numFmtId="10" fontId="19" fillId="5" borderId="54" xfId="2" applyNumberFormat="1" applyFont="1" applyFill="1" applyBorder="1" applyAlignment="1" applyProtection="1">
      <alignment horizontal="right" vertical="top" wrapText="1"/>
    </xf>
    <xf numFmtId="169" fontId="19" fillId="5" borderId="6" xfId="2" applyNumberFormat="1" applyFont="1" applyFill="1" applyBorder="1" applyAlignment="1" applyProtection="1">
      <alignment horizontal="right" vertical="top" wrapText="1"/>
    </xf>
    <xf numFmtId="169" fontId="19" fillId="5" borderId="3" xfId="2" applyNumberFormat="1" applyFont="1" applyFill="1" applyBorder="1" applyAlignment="1" applyProtection="1">
      <alignment horizontal="right" vertical="top" wrapText="1"/>
    </xf>
    <xf numFmtId="0" fontId="19" fillId="5" borderId="8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vertical="center"/>
    </xf>
    <xf numFmtId="164" fontId="20" fillId="5" borderId="1" xfId="0" applyNumberFormat="1" applyFont="1" applyFill="1" applyBorder="1" applyAlignment="1">
      <alignment horizontal="center" wrapText="1"/>
    </xf>
    <xf numFmtId="169" fontId="19" fillId="5" borderId="41" xfId="2" applyNumberFormat="1" applyFont="1" applyFill="1" applyBorder="1" applyAlignment="1" applyProtection="1">
      <alignment horizontal="right" vertical="top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0" fontId="19" fillId="5" borderId="2" xfId="2" applyNumberFormat="1" applyFont="1" applyFill="1" applyBorder="1" applyAlignment="1" applyProtection="1">
      <alignment horizontal="right" vertical="top" wrapText="1"/>
    </xf>
    <xf numFmtId="169" fontId="19" fillId="5" borderId="4" xfId="2" applyNumberFormat="1" applyFont="1" applyFill="1" applyBorder="1" applyAlignment="1" applyProtection="1">
      <alignment horizontal="right" vertical="top" wrapText="1"/>
    </xf>
    <xf numFmtId="10" fontId="19" fillId="5" borderId="7" xfId="2" applyNumberFormat="1" applyFont="1" applyFill="1" applyBorder="1" applyAlignment="1" applyProtection="1">
      <alignment horizontal="right" vertical="top" wrapText="1"/>
    </xf>
    <xf numFmtId="169" fontId="19" fillId="5" borderId="2" xfId="2" applyNumberFormat="1" applyFont="1" applyFill="1" applyBorder="1" applyAlignment="1" applyProtection="1">
      <alignment horizontal="right" vertical="top" wrapText="1"/>
    </xf>
    <xf numFmtId="0" fontId="20" fillId="5" borderId="1" xfId="0" applyFont="1" applyFill="1" applyBorder="1" applyAlignment="1">
      <alignment horizontal="center" wrapText="1"/>
    </xf>
    <xf numFmtId="10" fontId="18" fillId="5" borderId="6" xfId="2" applyNumberFormat="1" applyFont="1" applyFill="1" applyBorder="1" applyAlignment="1" applyProtection="1">
      <alignment horizontal="right" vertical="top" wrapText="1"/>
    </xf>
    <xf numFmtId="10" fontId="19" fillId="5" borderId="50" xfId="2" applyNumberFormat="1" applyFont="1" applyFill="1" applyBorder="1" applyAlignment="1" applyProtection="1">
      <alignment horizontal="right" vertical="top" wrapText="1"/>
    </xf>
    <xf numFmtId="0" fontId="20" fillId="5" borderId="1" xfId="0" applyFont="1" applyFill="1" applyBorder="1" applyAlignment="1" applyProtection="1">
      <alignment horizontal="center" wrapText="1"/>
      <protection locked="0"/>
    </xf>
    <xf numFmtId="164" fontId="20" fillId="6" borderId="1" xfId="0" applyNumberFormat="1" applyFont="1" applyFill="1" applyBorder="1" applyAlignment="1">
      <alignment horizontal="center" wrapText="1"/>
    </xf>
    <xf numFmtId="169" fontId="19" fillId="6" borderId="41" xfId="2" applyNumberFormat="1" applyFont="1" applyFill="1" applyBorder="1" applyAlignment="1" applyProtection="1">
      <alignment horizontal="right" vertical="top" wrapText="1"/>
    </xf>
    <xf numFmtId="10" fontId="18" fillId="6" borderId="6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0" fontId="19" fillId="6" borderId="50" xfId="2" applyNumberFormat="1" applyFont="1" applyFill="1" applyBorder="1" applyAlignment="1" applyProtection="1">
      <alignment horizontal="right" vertical="top" wrapText="1"/>
    </xf>
    <xf numFmtId="10" fontId="19" fillId="6" borderId="29" xfId="2" applyNumberFormat="1" applyFont="1" applyFill="1" applyBorder="1" applyAlignment="1" applyProtection="1">
      <alignment horizontal="right" vertical="top" wrapText="1"/>
    </xf>
    <xf numFmtId="0" fontId="20" fillId="6" borderId="1" xfId="0" applyFont="1" applyFill="1" applyBorder="1" applyAlignment="1" applyProtection="1">
      <alignment horizontal="center" wrapText="1"/>
      <protection locked="0"/>
    </xf>
    <xf numFmtId="10" fontId="19" fillId="6" borderId="7" xfId="2" applyNumberFormat="1" applyFont="1" applyFill="1" applyBorder="1" applyAlignment="1" applyProtection="1">
      <alignment horizontal="right" vertical="top" wrapText="1"/>
    </xf>
    <xf numFmtId="0" fontId="19" fillId="4" borderId="1" xfId="0" applyFont="1" applyFill="1" applyBorder="1" applyAlignment="1" applyProtection="1">
      <alignment horizontal="left" vertical="top" wrapText="1"/>
    </xf>
    <xf numFmtId="0" fontId="22" fillId="0" borderId="0" xfId="0" applyFont="1" applyFill="1" applyAlignment="1">
      <alignment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169" fontId="18" fillId="4" borderId="60" xfId="2" applyNumberFormat="1" applyFont="1" applyFill="1" applyBorder="1" applyAlignment="1" applyProtection="1">
      <alignment horizontal="right" vertical="top" wrapText="1"/>
    </xf>
    <xf numFmtId="10" fontId="18" fillId="4" borderId="55" xfId="2" applyNumberFormat="1" applyFont="1" applyFill="1" applyBorder="1" applyAlignment="1" applyProtection="1">
      <alignment horizontal="right" vertical="top" wrapText="1"/>
    </xf>
    <xf numFmtId="10" fontId="18" fillId="4" borderId="2" xfId="2" applyNumberFormat="1" applyFont="1" applyFill="1" applyBorder="1" applyAlignment="1" applyProtection="1">
      <alignment horizontal="right" vertical="top" wrapText="1"/>
    </xf>
    <xf numFmtId="10" fontId="18" fillId="4" borderId="7" xfId="2" applyNumberFormat="1" applyFont="1" applyFill="1" applyBorder="1" applyAlignment="1" applyProtection="1">
      <alignment horizontal="right" vertical="top" wrapText="1"/>
    </xf>
    <xf numFmtId="10" fontId="18" fillId="4" borderId="38" xfId="2" applyNumberFormat="1" applyFont="1" applyFill="1" applyBorder="1" applyAlignment="1" applyProtection="1">
      <alignment horizontal="right" vertical="top" wrapText="1"/>
    </xf>
    <xf numFmtId="10" fontId="18" fillId="4" borderId="47" xfId="2" applyNumberFormat="1" applyFont="1" applyFill="1" applyBorder="1" applyAlignment="1" applyProtection="1">
      <alignment horizontal="right" vertical="top" wrapText="1"/>
    </xf>
    <xf numFmtId="169" fontId="18" fillId="4" borderId="7" xfId="2" applyNumberFormat="1" applyFont="1" applyFill="1" applyBorder="1" applyAlignment="1" applyProtection="1">
      <alignment horizontal="right" vertical="top" wrapText="1"/>
    </xf>
    <xf numFmtId="164" fontId="19" fillId="4" borderId="41" xfId="0" applyNumberFormat="1" applyFont="1" applyFill="1" applyBorder="1" applyAlignment="1" applyProtection="1">
      <alignment horizontal="left" vertical="center" wrapText="1"/>
    </xf>
    <xf numFmtId="169" fontId="19" fillId="4" borderId="41" xfId="2" applyNumberFormat="1" applyFont="1" applyFill="1" applyBorder="1" applyAlignment="1" applyProtection="1">
      <alignment horizontal="right" vertical="top" wrapText="1"/>
    </xf>
    <xf numFmtId="10" fontId="19" fillId="4" borderId="41" xfId="2" applyNumberFormat="1" applyFont="1" applyFill="1" applyBorder="1" applyAlignment="1" applyProtection="1">
      <alignment horizontal="right" vertical="top" wrapText="1"/>
    </xf>
    <xf numFmtId="169" fontId="19" fillId="4" borderId="50" xfId="2" applyNumberFormat="1" applyFont="1" applyFill="1" applyBorder="1" applyAlignment="1" applyProtection="1">
      <alignment horizontal="right" vertical="top" wrapText="1"/>
    </xf>
    <xf numFmtId="10" fontId="19" fillId="4" borderId="56" xfId="2" applyNumberFormat="1" applyFont="1" applyFill="1" applyBorder="1" applyAlignment="1" applyProtection="1">
      <alignment horizontal="right" vertical="top" wrapText="1"/>
    </xf>
    <xf numFmtId="10" fontId="19" fillId="4" borderId="45" xfId="2" applyNumberFormat="1" applyFont="1" applyFill="1" applyBorder="1" applyAlignment="1" applyProtection="1">
      <alignment horizontal="right" vertical="top" wrapText="1"/>
    </xf>
    <xf numFmtId="10" fontId="19" fillId="4" borderId="51" xfId="2" applyNumberFormat="1" applyFont="1" applyFill="1" applyBorder="1" applyAlignment="1" applyProtection="1">
      <alignment horizontal="right" vertical="top" wrapText="1"/>
    </xf>
    <xf numFmtId="10" fontId="19" fillId="4" borderId="43" xfId="2" applyNumberFormat="1" applyFont="1" applyFill="1" applyBorder="1" applyAlignment="1" applyProtection="1">
      <alignment horizontal="right" vertical="top" wrapText="1"/>
    </xf>
    <xf numFmtId="10" fontId="19" fillId="4" borderId="48" xfId="2" applyNumberFormat="1" applyFont="1" applyFill="1" applyBorder="1" applyAlignment="1" applyProtection="1">
      <alignment horizontal="right" vertical="top" wrapText="1"/>
    </xf>
    <xf numFmtId="10" fontId="19" fillId="4" borderId="50" xfId="2" applyNumberFormat="1" applyFont="1" applyFill="1" applyBorder="1" applyAlignment="1" applyProtection="1">
      <alignment horizontal="right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69" fontId="19" fillId="4" borderId="51" xfId="2" applyNumberFormat="1" applyFont="1" applyFill="1" applyBorder="1" applyAlignment="1" applyProtection="1">
      <alignment horizontal="right" vertical="top" wrapText="1"/>
    </xf>
    <xf numFmtId="169" fontId="19" fillId="4" borderId="60" xfId="2" applyNumberFormat="1" applyFont="1" applyFill="1" applyBorder="1" applyAlignment="1" applyProtection="1">
      <alignment horizontal="right" vertical="top" wrapText="1"/>
    </xf>
    <xf numFmtId="10" fontId="19" fillId="4" borderId="55" xfId="2" applyNumberFormat="1" applyFont="1" applyFill="1" applyBorder="1" applyAlignment="1" applyProtection="1">
      <alignment horizontal="right" vertical="top" wrapText="1"/>
    </xf>
    <xf numFmtId="10" fontId="19" fillId="4" borderId="2" xfId="2" applyNumberFormat="1" applyFont="1" applyFill="1" applyBorder="1" applyAlignment="1" applyProtection="1">
      <alignment horizontal="right" vertical="top" wrapText="1"/>
    </xf>
    <xf numFmtId="10" fontId="19" fillId="4" borderId="7" xfId="2" applyNumberFormat="1" applyFont="1" applyFill="1" applyBorder="1" applyAlignment="1" applyProtection="1">
      <alignment horizontal="right" vertical="top" wrapText="1"/>
    </xf>
    <xf numFmtId="10" fontId="19" fillId="4" borderId="38" xfId="2" applyNumberFormat="1" applyFont="1" applyFill="1" applyBorder="1" applyAlignment="1" applyProtection="1">
      <alignment horizontal="right" vertical="top" wrapText="1"/>
    </xf>
    <xf numFmtId="10" fontId="19" fillId="4" borderId="47" xfId="2" applyNumberFormat="1" applyFont="1" applyFill="1" applyBorder="1" applyAlignment="1" applyProtection="1">
      <alignment horizontal="right" vertical="top" wrapText="1"/>
    </xf>
    <xf numFmtId="169" fontId="19" fillId="4" borderId="7" xfId="2" applyNumberFormat="1" applyFont="1" applyFill="1" applyBorder="1" applyAlignment="1" applyProtection="1">
      <alignment horizontal="right" vertical="top" wrapText="1"/>
    </xf>
    <xf numFmtId="0" fontId="19" fillId="4" borderId="10" xfId="0" applyFont="1" applyFill="1" applyBorder="1" applyAlignment="1" applyProtection="1">
      <alignment horizontal="left" vertical="top" wrapText="1"/>
    </xf>
    <xf numFmtId="0" fontId="19" fillId="4" borderId="8" xfId="0" applyFont="1" applyFill="1" applyBorder="1" applyAlignment="1" applyProtection="1">
      <alignment horizontal="left" vertical="top" wrapText="1"/>
    </xf>
    <xf numFmtId="0" fontId="19" fillId="4" borderId="5" xfId="0" applyFont="1" applyFill="1" applyBorder="1" applyAlignment="1" applyProtection="1">
      <alignment horizontal="left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64" fontId="19" fillId="4" borderId="8" xfId="0" applyNumberFormat="1" applyFont="1" applyFill="1" applyBorder="1" applyAlignment="1" applyProtection="1">
      <alignment horizontal="left" vertical="top" wrapText="1"/>
    </xf>
    <xf numFmtId="49" fontId="19" fillId="4" borderId="10" xfId="0" applyNumberFormat="1" applyFont="1" applyFill="1" applyBorder="1" applyAlignment="1" applyProtection="1">
      <alignment horizontal="center" vertical="top" wrapText="1"/>
    </xf>
    <xf numFmtId="49" fontId="19" fillId="4" borderId="8" xfId="0" applyNumberFormat="1" applyFont="1" applyFill="1" applyBorder="1" applyAlignment="1" applyProtection="1">
      <alignment horizontal="center" vertical="top" wrapText="1"/>
    </xf>
    <xf numFmtId="49" fontId="19" fillId="4" borderId="5" xfId="0" applyNumberFormat="1" applyFont="1" applyFill="1" applyBorder="1" applyAlignment="1" applyProtection="1">
      <alignment horizontal="center" vertical="top" wrapText="1"/>
    </xf>
    <xf numFmtId="164" fontId="19" fillId="4" borderId="5" xfId="0" applyNumberFormat="1" applyFont="1" applyFill="1" applyBorder="1" applyAlignment="1" applyProtection="1">
      <alignment horizontal="left" vertical="top" wrapText="1"/>
    </xf>
    <xf numFmtId="169" fontId="20" fillId="0" borderId="0" xfId="0" applyNumberFormat="1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20" fillId="0" borderId="0" xfId="0" applyNumberFormat="1" applyFont="1" applyFill="1" applyBorder="1" applyAlignment="1" applyProtection="1">
      <alignment horizontal="left" wrapText="1"/>
    </xf>
    <xf numFmtId="169" fontId="18" fillId="0" borderId="8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67" xfId="2" applyNumberFormat="1" applyFont="1" applyFill="1" applyBorder="1" applyAlignment="1" applyProtection="1">
      <alignment horizontal="right" vertical="top" wrapText="1"/>
    </xf>
    <xf numFmtId="10" fontId="18" fillId="0" borderId="68" xfId="2" applyNumberFormat="1" applyFont="1" applyFill="1" applyBorder="1" applyAlignment="1" applyProtection="1">
      <alignment horizontal="right" vertical="top" wrapText="1"/>
    </xf>
    <xf numFmtId="169" fontId="18" fillId="0" borderId="30" xfId="2" applyNumberFormat="1" applyFont="1" applyFill="1" applyBorder="1" applyAlignment="1" applyProtection="1">
      <alignment horizontal="right" vertical="top" wrapText="1"/>
    </xf>
    <xf numFmtId="10" fontId="18" fillId="0" borderId="29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8" fillId="5" borderId="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41" xfId="2" applyNumberFormat="1" applyFont="1" applyFill="1" applyBorder="1" applyAlignment="1" applyProtection="1">
      <alignment horizontal="right" vertical="top" wrapText="1"/>
    </xf>
    <xf numFmtId="164" fontId="19" fillId="0" borderId="2" xfId="2" applyNumberFormat="1" applyFont="1" applyFill="1" applyBorder="1" applyAlignment="1" applyProtection="1">
      <alignment horizontal="right" vertical="top" wrapText="1"/>
    </xf>
    <xf numFmtId="164" fontId="19" fillId="0" borderId="45" xfId="2" applyNumberFormat="1" applyFont="1" applyFill="1" applyBorder="1" applyAlignment="1" applyProtection="1">
      <alignment horizontal="right" vertical="top" wrapText="1"/>
    </xf>
    <xf numFmtId="164" fontId="19" fillId="0" borderId="44" xfId="2" applyNumberFormat="1" applyFont="1" applyFill="1" applyBorder="1" applyAlignment="1" applyProtection="1">
      <alignment horizontal="right" vertical="top" wrapText="1"/>
    </xf>
    <xf numFmtId="164" fontId="19" fillId="0" borderId="4" xfId="2" applyNumberFormat="1" applyFont="1" applyFill="1" applyBorder="1" applyAlignment="1" applyProtection="1">
      <alignment horizontal="right" vertical="top" wrapText="1"/>
    </xf>
    <xf numFmtId="164" fontId="18" fillId="4" borderId="4" xfId="2" applyNumberFormat="1" applyFont="1" applyFill="1" applyBorder="1" applyAlignment="1" applyProtection="1">
      <alignment horizontal="righ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64" fontId="19" fillId="4" borderId="41" xfId="2" applyNumberFormat="1" applyFont="1" applyFill="1" applyBorder="1" applyAlignment="1" applyProtection="1">
      <alignment horizontal="right" vertical="top" wrapText="1"/>
    </xf>
    <xf numFmtId="164" fontId="19" fillId="4" borderId="1" xfId="2" applyNumberFormat="1" applyFont="1" applyFill="1" applyBorder="1" applyAlignment="1" applyProtection="1">
      <alignment horizontal="right" vertical="top" wrapText="1"/>
    </xf>
    <xf numFmtId="164" fontId="18" fillId="0" borderId="34" xfId="2" applyNumberFormat="1" applyFont="1" applyFill="1" applyBorder="1" applyAlignment="1" applyProtection="1">
      <alignment horizontal="right" vertical="top" wrapText="1"/>
    </xf>
    <xf numFmtId="164" fontId="18" fillId="0" borderId="9" xfId="2" applyNumberFormat="1" applyFont="1" applyFill="1" applyBorder="1" applyAlignment="1" applyProtection="1">
      <alignment horizontal="right" vertical="top" wrapText="1"/>
    </xf>
    <xf numFmtId="164" fontId="19" fillId="5" borderId="41" xfId="2" applyNumberFormat="1" applyFont="1" applyFill="1" applyBorder="1" applyAlignment="1" applyProtection="1">
      <alignment horizontal="right" vertical="top" wrapText="1"/>
    </xf>
    <xf numFmtId="164" fontId="19" fillId="5" borderId="44" xfId="2" applyNumberFormat="1" applyFont="1" applyFill="1" applyBorder="1" applyAlignment="1" applyProtection="1">
      <alignment horizontal="right" vertical="top" wrapText="1"/>
    </xf>
    <xf numFmtId="164" fontId="19" fillId="5" borderId="4" xfId="2" applyNumberFormat="1" applyFont="1" applyFill="1" applyBorder="1" applyAlignment="1" applyProtection="1">
      <alignment horizontal="righ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34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38" xfId="2" applyNumberFormat="1" applyFont="1" applyFill="1" applyBorder="1" applyAlignment="1" applyProtection="1">
      <alignment horizontal="right" vertical="top" wrapText="1"/>
    </xf>
    <xf numFmtId="169" fontId="19" fillId="0" borderId="37" xfId="2" applyNumberFormat="1" applyFont="1" applyFill="1" applyBorder="1" applyAlignment="1" applyProtection="1">
      <alignment horizontal="righ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169" fontId="19" fillId="0" borderId="55" xfId="2" applyNumberFormat="1" applyFont="1" applyFill="1" applyBorder="1" applyAlignment="1" applyProtection="1">
      <alignment horizontal="right" vertical="top" wrapText="1"/>
    </xf>
    <xf numFmtId="169" fontId="20" fillId="0" borderId="0" xfId="0" applyNumberFormat="1" applyFont="1" applyFill="1" applyBorder="1" applyAlignment="1" applyProtection="1">
      <alignment horizontal="left"/>
    </xf>
    <xf numFmtId="171" fontId="30" fillId="0" borderId="0" xfId="0" applyNumberFormat="1" applyFont="1" applyFill="1" applyAlignment="1" applyProtection="1">
      <alignment horizontal="center" vertical="center"/>
    </xf>
    <xf numFmtId="171" fontId="30" fillId="0" borderId="0" xfId="0" applyNumberFormat="1" applyFont="1" applyFill="1" applyBorder="1" applyAlignment="1" applyProtection="1">
      <alignment horizontal="center" vertical="center"/>
    </xf>
    <xf numFmtId="171" fontId="31" fillId="0" borderId="0" xfId="0" applyNumberFormat="1" applyFont="1" applyFill="1" applyAlignment="1">
      <alignment horizontal="center" vertical="center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9" fillId="0" borderId="41" xfId="2" applyNumberFormat="1" applyFont="1" applyFill="1" applyBorder="1" applyAlignment="1" applyProtection="1">
      <alignment horizontal="right" vertical="top" wrapText="1"/>
    </xf>
    <xf numFmtId="2" fontId="20" fillId="0" borderId="0" xfId="0" applyNumberFormat="1" applyFont="1" applyFill="1" applyBorder="1" applyAlignment="1" applyProtection="1"/>
    <xf numFmtId="164" fontId="19" fillId="5" borderId="42" xfId="2" applyNumberFormat="1" applyFont="1" applyFill="1" applyBorder="1" applyAlignment="1" applyProtection="1">
      <alignment horizontal="right" vertical="top" wrapText="1"/>
    </xf>
    <xf numFmtId="164" fontId="19" fillId="5" borderId="1" xfId="2" applyNumberFormat="1" applyFont="1" applyFill="1" applyBorder="1" applyAlignment="1" applyProtection="1">
      <alignment horizontal="right" vertical="top" wrapText="1"/>
    </xf>
    <xf numFmtId="164" fontId="19" fillId="0" borderId="51" xfId="2" applyNumberFormat="1" applyFont="1" applyFill="1" applyBorder="1" applyAlignment="1" applyProtection="1">
      <alignment horizontal="right" vertical="top" wrapText="1"/>
    </xf>
    <xf numFmtId="164" fontId="18" fillId="0" borderId="6" xfId="2" applyNumberFormat="1" applyFont="1" applyFill="1" applyBorder="1" applyAlignment="1" applyProtection="1">
      <alignment horizontal="right" vertical="top" wrapText="1"/>
    </xf>
    <xf numFmtId="164" fontId="18" fillId="0" borderId="0" xfId="2" applyNumberFormat="1" applyFont="1" applyFill="1" applyBorder="1" applyAlignment="1" applyProtection="1">
      <alignment horizontal="right" vertical="top" wrapText="1"/>
    </xf>
    <xf numFmtId="164" fontId="19" fillId="0" borderId="7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2" fillId="0" borderId="0" xfId="0" applyFont="1"/>
    <xf numFmtId="0" fontId="34" fillId="0" borderId="0" xfId="0" applyFont="1" applyAlignment="1">
      <alignment vertical="top" wrapText="1"/>
    </xf>
    <xf numFmtId="0" fontId="3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top" justifyLastLine="1"/>
    </xf>
    <xf numFmtId="0" fontId="3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19" fillId="4" borderId="10" xfId="0" applyFont="1" applyFill="1" applyBorder="1" applyAlignment="1" applyProtection="1">
      <alignment horizontal="left" vertical="top" wrapText="1"/>
    </xf>
    <xf numFmtId="0" fontId="19" fillId="4" borderId="8" xfId="0" applyFont="1" applyFill="1" applyBorder="1" applyAlignment="1" applyProtection="1">
      <alignment horizontal="left" vertical="top" wrapText="1"/>
    </xf>
    <xf numFmtId="0" fontId="19" fillId="4" borderId="5" xfId="0" applyFont="1" applyFill="1" applyBorder="1" applyAlignment="1" applyProtection="1">
      <alignment horizontal="left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64" fontId="19" fillId="4" borderId="8" xfId="0" applyNumberFormat="1" applyFont="1" applyFill="1" applyBorder="1" applyAlignment="1" applyProtection="1">
      <alignment horizontal="left" vertical="top" wrapText="1"/>
    </xf>
    <xf numFmtId="164" fontId="19" fillId="4" borderId="5" xfId="0" applyNumberFormat="1" applyFont="1" applyFill="1" applyBorder="1" applyAlignment="1" applyProtection="1">
      <alignment horizontal="left" vertical="top"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49" fontId="19" fillId="4" borderId="10" xfId="0" applyNumberFormat="1" applyFont="1" applyFill="1" applyBorder="1" applyAlignment="1" applyProtection="1">
      <alignment horizontal="center" vertical="top" wrapText="1"/>
    </xf>
    <xf numFmtId="49" fontId="19" fillId="4" borderId="8" xfId="0" applyNumberFormat="1" applyFont="1" applyFill="1" applyBorder="1" applyAlignment="1" applyProtection="1">
      <alignment horizontal="center" vertical="top" wrapText="1"/>
    </xf>
    <xf numFmtId="49" fontId="19" fillId="4" borderId="5" xfId="0" applyNumberFormat="1" applyFont="1" applyFill="1" applyBorder="1" applyAlignment="1" applyProtection="1">
      <alignment horizontal="center" vertical="top" wrapText="1"/>
    </xf>
    <xf numFmtId="49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1" xfId="0" applyFont="1" applyFill="1" applyBorder="1" applyAlignment="1" applyProtection="1">
      <alignment horizontal="left" vertical="top" wrapText="1"/>
    </xf>
    <xf numFmtId="164" fontId="29" fillId="6" borderId="35" xfId="0" applyNumberFormat="1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 applyProtection="1">
      <alignment horizontal="left" vertical="top" wrapText="1"/>
    </xf>
    <xf numFmtId="0" fontId="19" fillId="6" borderId="8" xfId="0" applyFont="1" applyFill="1" applyBorder="1" applyAlignment="1" applyProtection="1">
      <alignment horizontal="left" vertical="top" wrapText="1"/>
    </xf>
    <xf numFmtId="0" fontId="19" fillId="6" borderId="5" xfId="0" applyFont="1" applyFill="1" applyBorder="1" applyAlignment="1" applyProtection="1">
      <alignment horizontal="left" vertical="top" wrapText="1"/>
    </xf>
    <xf numFmtId="164" fontId="19" fillId="0" borderId="28" xfId="0" applyNumberFormat="1" applyFont="1" applyFill="1" applyBorder="1" applyAlignment="1" applyProtection="1">
      <alignment horizontal="left" vertical="top" wrapText="1"/>
    </xf>
    <xf numFmtId="164" fontId="19" fillId="0" borderId="29" xfId="0" applyNumberFormat="1" applyFont="1" applyFill="1" applyBorder="1" applyAlignment="1" applyProtection="1">
      <alignment horizontal="left" vertical="top" wrapText="1"/>
    </xf>
    <xf numFmtId="164" fontId="19" fillId="0" borderId="30" xfId="0" applyNumberFormat="1" applyFont="1" applyFill="1" applyBorder="1" applyAlignment="1" applyProtection="1">
      <alignment horizontal="left" vertical="top" wrapText="1"/>
    </xf>
    <xf numFmtId="164" fontId="19" fillId="0" borderId="18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4" xfId="0" applyNumberFormat="1" applyFont="1" applyFill="1" applyBorder="1" applyAlignment="1" applyProtection="1">
      <alignment horizontal="left" vertical="top" wrapText="1"/>
    </xf>
    <xf numFmtId="164" fontId="19" fillId="0" borderId="24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23" xfId="0" applyFont="1" applyFill="1" applyBorder="1" applyAlignment="1" applyProtection="1">
      <alignment horizontal="center" vertical="top"/>
    </xf>
    <xf numFmtId="164" fontId="19" fillId="4" borderId="28" xfId="0" applyNumberFormat="1" applyFont="1" applyFill="1" applyBorder="1" applyAlignment="1" applyProtection="1">
      <alignment horizontal="left" vertical="top" wrapText="1"/>
    </xf>
    <xf numFmtId="164" fontId="19" fillId="4" borderId="29" xfId="0" applyNumberFormat="1" applyFont="1" applyFill="1" applyBorder="1" applyAlignment="1" applyProtection="1">
      <alignment horizontal="left" vertical="top" wrapText="1"/>
    </xf>
    <xf numFmtId="164" fontId="19" fillId="4" borderId="30" xfId="0" applyNumberFormat="1" applyFont="1" applyFill="1" applyBorder="1" applyAlignment="1" applyProtection="1">
      <alignment horizontal="left" vertical="top" wrapText="1"/>
    </xf>
    <xf numFmtId="164" fontId="19" fillId="4" borderId="18" xfId="0" applyNumberFormat="1" applyFont="1" applyFill="1" applyBorder="1" applyAlignment="1" applyProtection="1">
      <alignment horizontal="left" vertical="top" wrapText="1"/>
    </xf>
    <xf numFmtId="164" fontId="19" fillId="4" borderId="0" xfId="0" applyNumberFormat="1" applyFont="1" applyFill="1" applyBorder="1" applyAlignment="1" applyProtection="1">
      <alignment horizontal="left" vertical="top" wrapText="1"/>
    </xf>
    <xf numFmtId="164" fontId="19" fillId="4" borderId="14" xfId="0" applyNumberFormat="1" applyFont="1" applyFill="1" applyBorder="1" applyAlignment="1" applyProtection="1">
      <alignment horizontal="left" vertical="top" wrapText="1"/>
    </xf>
    <xf numFmtId="164" fontId="19" fillId="4" borderId="24" xfId="0" applyNumberFormat="1" applyFont="1" applyFill="1" applyBorder="1" applyAlignment="1" applyProtection="1">
      <alignment horizontal="left" vertical="top" wrapText="1"/>
    </xf>
    <xf numFmtId="164" fontId="19" fillId="4" borderId="6" xfId="0" applyNumberFormat="1" applyFont="1" applyFill="1" applyBorder="1" applyAlignment="1" applyProtection="1">
      <alignment horizontal="left" vertical="top" wrapText="1"/>
    </xf>
    <xf numFmtId="164" fontId="19" fillId="4" borderId="3" xfId="0" applyNumberFormat="1" applyFont="1" applyFill="1" applyBorder="1" applyAlignment="1" applyProtection="1">
      <alignment horizontal="left" vertical="top" wrapText="1"/>
    </xf>
    <xf numFmtId="0" fontId="19" fillId="4" borderId="10" xfId="0" applyFont="1" applyFill="1" applyBorder="1" applyAlignment="1" applyProtection="1">
      <alignment horizontal="center" vertical="top"/>
    </xf>
    <xf numFmtId="0" fontId="19" fillId="4" borderId="8" xfId="0" applyFont="1" applyFill="1" applyBorder="1" applyAlignment="1" applyProtection="1">
      <alignment horizontal="center" vertical="top"/>
    </xf>
    <xf numFmtId="0" fontId="19" fillId="4" borderId="5" xfId="0" applyFont="1" applyFill="1" applyBorder="1" applyAlignment="1" applyProtection="1">
      <alignment horizontal="center" vertical="top"/>
    </xf>
    <xf numFmtId="164" fontId="18" fillId="0" borderId="26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7" xfId="0" applyNumberFormat="1" applyFont="1" applyFill="1" applyBorder="1" applyAlignment="1" applyProtection="1">
      <alignment horizontal="left" vertical="top" wrapText="1"/>
    </xf>
    <xf numFmtId="164" fontId="19" fillId="0" borderId="2" xfId="0" applyNumberFormat="1" applyFont="1" applyFill="1" applyBorder="1" applyAlignment="1" applyProtection="1">
      <alignment horizontal="left" vertical="top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center" vertical="top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top" wrapText="1"/>
    </xf>
    <xf numFmtId="49" fontId="19" fillId="0" borderId="7" xfId="0" applyNumberFormat="1" applyFont="1" applyFill="1" applyBorder="1" applyAlignment="1" applyProtection="1">
      <alignment horizontal="center" vertical="top" wrapText="1"/>
    </xf>
    <xf numFmtId="49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49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0" fontId="19" fillId="5" borderId="10" xfId="0" applyFont="1" applyFill="1" applyBorder="1" applyAlignment="1" applyProtection="1">
      <alignment horizontal="left" vertical="top" wrapText="1"/>
    </xf>
    <xf numFmtId="0" fontId="19" fillId="5" borderId="8" xfId="0" applyFont="1" applyFill="1" applyBorder="1" applyAlignment="1" applyProtection="1">
      <alignment horizontal="left" vertical="top" wrapText="1"/>
    </xf>
    <xf numFmtId="0" fontId="19" fillId="5" borderId="5" xfId="0" applyFont="1" applyFill="1" applyBorder="1" applyAlignment="1" applyProtection="1">
      <alignment horizontal="left" vertical="top" wrapText="1"/>
    </xf>
    <xf numFmtId="164" fontId="29" fillId="5" borderId="35" xfId="0" applyNumberFormat="1" applyFont="1" applyFill="1" applyBorder="1" applyAlignment="1">
      <alignment horizontal="center" vertical="center" wrapText="1"/>
    </xf>
    <xf numFmtId="164" fontId="29" fillId="5" borderId="29" xfId="0" applyNumberFormat="1" applyFont="1" applyFill="1" applyBorder="1" applyAlignment="1">
      <alignment horizontal="center" vertical="center" wrapText="1"/>
    </xf>
    <xf numFmtId="164" fontId="29" fillId="5" borderId="30" xfId="0" applyNumberFormat="1" applyFont="1" applyFill="1" applyBorder="1" applyAlignment="1">
      <alignment horizontal="center" vertical="center" wrapText="1"/>
    </xf>
    <xf numFmtId="164" fontId="29" fillId="5" borderId="9" xfId="0" applyNumberFormat="1" applyFont="1" applyFill="1" applyBorder="1" applyAlignment="1">
      <alignment horizontal="center" vertical="center" wrapText="1"/>
    </xf>
    <xf numFmtId="164" fontId="29" fillId="5" borderId="0" xfId="0" applyNumberFormat="1" applyFont="1" applyFill="1" applyBorder="1" applyAlignment="1">
      <alignment horizontal="center" vertical="center" wrapText="1"/>
    </xf>
    <xf numFmtId="164" fontId="29" fillId="5" borderId="14" xfId="0" applyNumberFormat="1" applyFont="1" applyFill="1" applyBorder="1" applyAlignment="1">
      <alignment horizontal="center" vertical="center" wrapText="1"/>
    </xf>
    <xf numFmtId="164" fontId="29" fillId="5" borderId="34" xfId="0" applyNumberFormat="1" applyFont="1" applyFill="1" applyBorder="1" applyAlignment="1">
      <alignment horizontal="center" vertical="center" wrapText="1"/>
    </xf>
    <xf numFmtId="164" fontId="29" fillId="5" borderId="6" xfId="0" applyNumberFormat="1" applyFont="1" applyFill="1" applyBorder="1" applyAlignment="1">
      <alignment horizontal="center" vertical="center" wrapText="1"/>
    </xf>
    <xf numFmtId="164" fontId="29" fillId="5" borderId="3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61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61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5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164" fontId="19" fillId="0" borderId="30" xfId="0" applyNumberFormat="1" applyFont="1" applyFill="1" applyBorder="1" applyAlignment="1" applyProtection="1">
      <alignment horizontal="center" vertical="top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19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18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4" xfId="0" applyNumberFormat="1" applyFont="1" applyFill="1" applyBorder="1" applyAlignment="1" applyProtection="1">
      <alignment horizontal="left" vertical="top" wrapText="1"/>
    </xf>
    <xf numFmtId="164" fontId="18" fillId="0" borderId="24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164" fontId="19" fillId="0" borderId="26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66" xfId="0" applyNumberFormat="1" applyFont="1" applyFill="1" applyBorder="1" applyAlignment="1" applyProtection="1">
      <alignment horizontal="left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wrapText="1"/>
    </xf>
    <xf numFmtId="164" fontId="10" fillId="0" borderId="20" xfId="0" applyNumberFormat="1" applyFont="1" applyFill="1" applyBorder="1" applyAlignment="1" applyProtection="1">
      <alignment horizontal="justify" vertical="top" wrapText="1"/>
    </xf>
    <xf numFmtId="164" fontId="18" fillId="0" borderId="24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6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1" xfId="0" applyFont="1" applyFill="1" applyBorder="1" applyAlignment="1">
      <alignment horizontal="left" vertical="top" wrapText="1"/>
    </xf>
    <xf numFmtId="0" fontId="19" fillId="0" borderId="33" xfId="0" applyFont="1" applyFill="1" applyBorder="1" applyAlignment="1">
      <alignment horizontal="left" vertical="top" wrapText="1"/>
    </xf>
    <xf numFmtId="0" fontId="19" fillId="0" borderId="5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92D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381" t="s">
        <v>39</v>
      </c>
      <c r="B1" s="382"/>
      <c r="C1" s="383" t="s">
        <v>40</v>
      </c>
      <c r="D1" s="384" t="s">
        <v>44</v>
      </c>
      <c r="E1" s="385"/>
      <c r="F1" s="386"/>
      <c r="G1" s="384" t="s">
        <v>17</v>
      </c>
      <c r="H1" s="385"/>
      <c r="I1" s="386"/>
      <c r="J1" s="384" t="s">
        <v>18</v>
      </c>
      <c r="K1" s="385"/>
      <c r="L1" s="386"/>
      <c r="M1" s="384" t="s">
        <v>22</v>
      </c>
      <c r="N1" s="385"/>
      <c r="O1" s="386"/>
      <c r="P1" s="387" t="s">
        <v>23</v>
      </c>
      <c r="Q1" s="388"/>
      <c r="R1" s="384" t="s">
        <v>24</v>
      </c>
      <c r="S1" s="385"/>
      <c r="T1" s="386"/>
      <c r="U1" s="384" t="s">
        <v>25</v>
      </c>
      <c r="V1" s="385"/>
      <c r="W1" s="386"/>
      <c r="X1" s="387" t="s">
        <v>26</v>
      </c>
      <c r="Y1" s="389"/>
      <c r="Z1" s="388"/>
      <c r="AA1" s="387" t="s">
        <v>27</v>
      </c>
      <c r="AB1" s="388"/>
      <c r="AC1" s="384" t="s">
        <v>28</v>
      </c>
      <c r="AD1" s="385"/>
      <c r="AE1" s="386"/>
      <c r="AF1" s="384" t="s">
        <v>29</v>
      </c>
      <c r="AG1" s="385"/>
      <c r="AH1" s="386"/>
      <c r="AI1" s="384" t="s">
        <v>30</v>
      </c>
      <c r="AJ1" s="385"/>
      <c r="AK1" s="386"/>
      <c r="AL1" s="387" t="s">
        <v>31</v>
      </c>
      <c r="AM1" s="388"/>
      <c r="AN1" s="384" t="s">
        <v>32</v>
      </c>
      <c r="AO1" s="385"/>
      <c r="AP1" s="386"/>
      <c r="AQ1" s="384" t="s">
        <v>33</v>
      </c>
      <c r="AR1" s="385"/>
      <c r="AS1" s="386"/>
      <c r="AT1" s="384" t="s">
        <v>34</v>
      </c>
      <c r="AU1" s="385"/>
      <c r="AV1" s="386"/>
    </row>
    <row r="2" spans="1:48" ht="39" customHeight="1">
      <c r="A2" s="382"/>
      <c r="B2" s="382"/>
      <c r="C2" s="38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383" t="s">
        <v>82</v>
      </c>
      <c r="B3" s="38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83"/>
      <c r="B4" s="38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83"/>
      <c r="B5" s="38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83"/>
      <c r="B6" s="38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83"/>
      <c r="B7" s="38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83"/>
      <c r="B8" s="38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83"/>
      <c r="B9" s="38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390" t="s">
        <v>57</v>
      </c>
      <c r="B1" s="390"/>
      <c r="C1" s="390"/>
      <c r="D1" s="390"/>
      <c r="E1" s="390"/>
    </row>
    <row r="2" spans="1:5">
      <c r="A2" s="12"/>
      <c r="B2" s="12"/>
      <c r="C2" s="12"/>
      <c r="D2" s="12"/>
      <c r="E2" s="12"/>
    </row>
    <row r="3" spans="1:5">
      <c r="A3" s="391" t="s">
        <v>129</v>
      </c>
      <c r="B3" s="391"/>
      <c r="C3" s="391"/>
      <c r="D3" s="391"/>
      <c r="E3" s="391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392" t="s">
        <v>78</v>
      </c>
      <c r="B26" s="392"/>
      <c r="C26" s="392"/>
      <c r="D26" s="392"/>
      <c r="E26" s="392"/>
    </row>
    <row r="27" spans="1:5">
      <c r="A27" s="28"/>
      <c r="B27" s="28"/>
      <c r="C27" s="28"/>
      <c r="D27" s="28"/>
      <c r="E27" s="28"/>
    </row>
    <row r="28" spans="1:5">
      <c r="A28" s="392" t="s">
        <v>79</v>
      </c>
      <c r="B28" s="392"/>
      <c r="C28" s="392"/>
      <c r="D28" s="392"/>
      <c r="E28" s="392"/>
    </row>
    <row r="29" spans="1:5">
      <c r="A29" s="392"/>
      <c r="B29" s="392"/>
      <c r="C29" s="392"/>
      <c r="D29" s="392"/>
      <c r="E29" s="39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406" t="s">
        <v>45</v>
      </c>
      <c r="C3" s="40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93" t="s">
        <v>1</v>
      </c>
      <c r="B5" s="40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393"/>
      <c r="B6" s="40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93"/>
      <c r="B7" s="40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93" t="s">
        <v>3</v>
      </c>
      <c r="B8" s="40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94" t="s">
        <v>204</v>
      </c>
      <c r="N8" s="395"/>
      <c r="O8" s="396"/>
      <c r="P8" s="56"/>
      <c r="Q8" s="56"/>
    </row>
    <row r="9" spans="1:256" ht="33.75" customHeight="1">
      <c r="A9" s="393"/>
      <c r="B9" s="40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93" t="s">
        <v>4</v>
      </c>
      <c r="B10" s="40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93"/>
      <c r="B11" s="40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93" t="s">
        <v>5</v>
      </c>
      <c r="B12" s="40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93"/>
      <c r="B13" s="40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93" t="s">
        <v>9</v>
      </c>
      <c r="B14" s="40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93"/>
      <c r="B15" s="40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11"/>
      <c r="AJ16" s="411"/>
      <c r="AK16" s="411"/>
      <c r="AZ16" s="411"/>
      <c r="BA16" s="411"/>
      <c r="BB16" s="411"/>
      <c r="BQ16" s="411"/>
      <c r="BR16" s="411"/>
      <c r="BS16" s="411"/>
      <c r="CH16" s="411"/>
      <c r="CI16" s="411"/>
      <c r="CJ16" s="411"/>
      <c r="CY16" s="411"/>
      <c r="CZ16" s="411"/>
      <c r="DA16" s="411"/>
      <c r="DP16" s="411"/>
      <c r="DQ16" s="411"/>
      <c r="DR16" s="411"/>
      <c r="EG16" s="411"/>
      <c r="EH16" s="411"/>
      <c r="EI16" s="411"/>
      <c r="EX16" s="411"/>
      <c r="EY16" s="411"/>
      <c r="EZ16" s="411"/>
      <c r="FO16" s="411"/>
      <c r="FP16" s="411"/>
      <c r="FQ16" s="411"/>
      <c r="GF16" s="411"/>
      <c r="GG16" s="411"/>
      <c r="GH16" s="411"/>
      <c r="GW16" s="411"/>
      <c r="GX16" s="411"/>
      <c r="GY16" s="411"/>
      <c r="HN16" s="411"/>
      <c r="HO16" s="411"/>
      <c r="HP16" s="411"/>
      <c r="IE16" s="411"/>
      <c r="IF16" s="411"/>
      <c r="IG16" s="411"/>
      <c r="IV16" s="411"/>
    </row>
    <row r="17" spans="1:17" ht="320.25" customHeight="1">
      <c r="A17" s="393" t="s">
        <v>6</v>
      </c>
      <c r="B17" s="40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93"/>
      <c r="B18" s="40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93" t="s">
        <v>7</v>
      </c>
      <c r="B19" s="40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93"/>
      <c r="B20" s="40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93" t="s">
        <v>8</v>
      </c>
      <c r="B21" s="40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93"/>
      <c r="B22" s="40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97" t="s">
        <v>14</v>
      </c>
      <c r="B23" s="40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99"/>
      <c r="B24" s="40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401" t="s">
        <v>15</v>
      </c>
      <c r="B25" s="40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401"/>
      <c r="B26" s="40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93" t="s">
        <v>93</v>
      </c>
      <c r="B31" s="40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93"/>
      <c r="B32" s="40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93" t="s">
        <v>95</v>
      </c>
      <c r="B34" s="40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93"/>
      <c r="B35" s="40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409" t="s">
        <v>97</v>
      </c>
      <c r="B36" s="40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410"/>
      <c r="B37" s="40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93" t="s">
        <v>99</v>
      </c>
      <c r="B39" s="40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17" t="s">
        <v>246</v>
      </c>
      <c r="I39" s="418"/>
      <c r="J39" s="418"/>
      <c r="K39" s="418"/>
      <c r="L39" s="418"/>
      <c r="M39" s="418"/>
      <c r="N39" s="418"/>
      <c r="O39" s="419"/>
      <c r="P39" s="55" t="s">
        <v>188</v>
      </c>
      <c r="Q39" s="56"/>
    </row>
    <row r="40" spans="1:17" ht="39.950000000000003" customHeight="1">
      <c r="A40" s="393" t="s">
        <v>10</v>
      </c>
      <c r="B40" s="40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93" t="s">
        <v>100</v>
      </c>
      <c r="B41" s="40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93"/>
      <c r="B42" s="40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93" t="s">
        <v>102</v>
      </c>
      <c r="B43" s="40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14" t="s">
        <v>191</v>
      </c>
      <c r="H43" s="415"/>
      <c r="I43" s="415"/>
      <c r="J43" s="415"/>
      <c r="K43" s="415"/>
      <c r="L43" s="415"/>
      <c r="M43" s="415"/>
      <c r="N43" s="415"/>
      <c r="O43" s="416"/>
      <c r="P43" s="56"/>
      <c r="Q43" s="56"/>
    </row>
    <row r="44" spans="1:17" ht="39.950000000000003" customHeight="1">
      <c r="A44" s="393"/>
      <c r="B44" s="40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93" t="s">
        <v>104</v>
      </c>
      <c r="B45" s="40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93" t="s">
        <v>12</v>
      </c>
      <c r="B46" s="40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404" t="s">
        <v>107</v>
      </c>
      <c r="B47" s="40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405"/>
      <c r="B48" s="40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404" t="s">
        <v>108</v>
      </c>
      <c r="B49" s="40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405"/>
      <c r="B50" s="40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93" t="s">
        <v>110</v>
      </c>
      <c r="B51" s="40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93"/>
      <c r="B52" s="40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93" t="s">
        <v>113</v>
      </c>
      <c r="B53" s="40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93"/>
      <c r="B54" s="40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93" t="s">
        <v>114</v>
      </c>
      <c r="B55" s="40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93"/>
      <c r="B56" s="40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93" t="s">
        <v>116</v>
      </c>
      <c r="B57" s="400" t="s">
        <v>117</v>
      </c>
      <c r="C57" s="53" t="s">
        <v>20</v>
      </c>
      <c r="D57" s="93" t="s">
        <v>234</v>
      </c>
      <c r="E57" s="92"/>
      <c r="F57" s="92" t="s">
        <v>235</v>
      </c>
      <c r="G57" s="403" t="s">
        <v>232</v>
      </c>
      <c r="H57" s="403"/>
      <c r="I57" s="92" t="s">
        <v>236</v>
      </c>
      <c r="J57" s="92" t="s">
        <v>237</v>
      </c>
      <c r="K57" s="394" t="s">
        <v>238</v>
      </c>
      <c r="L57" s="395"/>
      <c r="M57" s="395"/>
      <c r="N57" s="395"/>
      <c r="O57" s="396"/>
      <c r="P57" s="88" t="s">
        <v>198</v>
      </c>
      <c r="Q57" s="56"/>
    </row>
    <row r="58" spans="1:17" ht="39.950000000000003" customHeight="1">
      <c r="A58" s="393"/>
      <c r="B58" s="40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97" t="s">
        <v>119</v>
      </c>
      <c r="B59" s="397" t="s">
        <v>118</v>
      </c>
      <c r="C59" s="39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98"/>
      <c r="B60" s="398"/>
      <c r="C60" s="398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98"/>
      <c r="B61" s="398"/>
      <c r="C61" s="39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99"/>
      <c r="B62" s="39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93" t="s">
        <v>120</v>
      </c>
      <c r="B63" s="40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93"/>
      <c r="B64" s="40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401" t="s">
        <v>122</v>
      </c>
      <c r="B65" s="40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401"/>
      <c r="B66" s="40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93" t="s">
        <v>124</v>
      </c>
      <c r="B67" s="40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93"/>
      <c r="B68" s="40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404" t="s">
        <v>126</v>
      </c>
      <c r="B69" s="40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405"/>
      <c r="B70" s="40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412" t="s">
        <v>254</v>
      </c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413" t="s">
        <v>215</v>
      </c>
      <c r="C79" s="413"/>
      <c r="D79" s="413"/>
      <c r="E79" s="41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opLeftCell="A22" workbookViewId="0">
      <selection activeCell="G24" sqref="G24:J24"/>
    </sheetView>
  </sheetViews>
  <sheetFormatPr defaultRowHeight="15"/>
  <cols>
    <col min="1" max="16384" width="9.140625" style="377"/>
  </cols>
  <sheetData>
    <row r="1" spans="1:14">
      <c r="A1" s="12"/>
      <c r="B1" s="12"/>
      <c r="C1" s="12"/>
      <c r="D1" s="12"/>
      <c r="E1" s="12"/>
      <c r="F1" s="429" t="s">
        <v>357</v>
      </c>
      <c r="G1" s="429"/>
      <c r="H1" s="429"/>
      <c r="I1" s="429"/>
      <c r="J1" s="429"/>
    </row>
    <row r="2" spans="1:14" ht="15.75">
      <c r="A2" s="12"/>
      <c r="B2" s="12"/>
      <c r="C2" s="12"/>
      <c r="D2" s="12"/>
      <c r="E2" s="422" t="s">
        <v>365</v>
      </c>
      <c r="F2" s="422"/>
      <c r="G2" s="422"/>
      <c r="H2" s="422"/>
      <c r="I2" s="422"/>
      <c r="J2" s="422"/>
    </row>
    <row r="3" spans="1:14" ht="15.75">
      <c r="A3" s="12"/>
      <c r="B3" s="12"/>
      <c r="C3" s="12"/>
      <c r="D3" s="12"/>
      <c r="E3" s="423" t="s">
        <v>366</v>
      </c>
      <c r="F3" s="423"/>
      <c r="G3" s="423"/>
      <c r="H3" s="423"/>
      <c r="I3" s="423"/>
      <c r="J3" s="423"/>
    </row>
    <row r="4" spans="1:14" ht="15.75" customHeight="1">
      <c r="A4" s="12"/>
      <c r="B4" s="12"/>
      <c r="C4" s="12"/>
      <c r="D4" s="12"/>
      <c r="E4" s="420" t="s">
        <v>367</v>
      </c>
      <c r="F4" s="420"/>
      <c r="G4" s="420"/>
      <c r="H4" s="420"/>
      <c r="I4" s="420"/>
      <c r="J4" s="420"/>
    </row>
    <row r="5" spans="1:14" ht="15.75">
      <c r="A5" s="12"/>
      <c r="B5" s="12"/>
      <c r="C5" s="12"/>
      <c r="D5" s="12"/>
      <c r="E5" s="380"/>
      <c r="F5" s="430"/>
      <c r="G5" s="430"/>
      <c r="H5" s="430"/>
      <c r="I5" s="430"/>
      <c r="J5" s="430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75">
      <c r="K7" s="378"/>
      <c r="L7" s="378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431" t="s">
        <v>358</v>
      </c>
      <c r="B13" s="431"/>
      <c r="C13" s="431"/>
      <c r="D13" s="431"/>
      <c r="E13" s="431"/>
      <c r="F13" s="431"/>
      <c r="G13" s="431"/>
      <c r="H13" s="431"/>
      <c r="I13" s="431"/>
      <c r="J13" s="431"/>
      <c r="K13" s="12"/>
      <c r="L13" s="12"/>
      <c r="M13" s="12"/>
      <c r="N13" s="12"/>
    </row>
    <row r="14" spans="1:14" ht="15" customHeight="1">
      <c r="A14" s="421" t="s">
        <v>359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"/>
      <c r="L14" s="12"/>
      <c r="M14" s="12"/>
      <c r="N14" s="12"/>
    </row>
    <row r="15" spans="1:14" ht="18.75" customHeight="1">
      <c r="A15" s="425" t="s">
        <v>360</v>
      </c>
      <c r="B15" s="425"/>
      <c r="C15" s="425"/>
      <c r="D15" s="425"/>
      <c r="E15" s="425"/>
      <c r="F15" s="425"/>
      <c r="G15" s="425"/>
      <c r="H15" s="425"/>
      <c r="I15" s="425"/>
      <c r="J15" s="425"/>
      <c r="K15" s="12"/>
      <c r="L15" s="12"/>
      <c r="M15" s="12"/>
      <c r="N15" s="12"/>
    </row>
    <row r="16" spans="1:14" ht="15" customHeight="1">
      <c r="A16" s="426" t="s">
        <v>361</v>
      </c>
      <c r="B16" s="426"/>
      <c r="C16" s="426"/>
      <c r="D16" s="426"/>
      <c r="E16" s="426"/>
      <c r="F16" s="426"/>
      <c r="G16" s="426"/>
      <c r="H16" s="426"/>
      <c r="I16" s="426"/>
      <c r="J16" s="426"/>
      <c r="K16" s="12"/>
      <c r="L16" s="12"/>
      <c r="M16" s="12"/>
      <c r="N16" s="12"/>
    </row>
    <row r="17" spans="1:14">
      <c r="A17" s="426"/>
      <c r="B17" s="426"/>
      <c r="C17" s="426"/>
      <c r="D17" s="426"/>
      <c r="E17" s="426"/>
      <c r="F17" s="426"/>
      <c r="G17" s="426"/>
      <c r="H17" s="426"/>
      <c r="I17" s="426"/>
      <c r="J17" s="426"/>
      <c r="K17" s="12"/>
      <c r="L17" s="12"/>
      <c r="M17" s="12"/>
      <c r="N17" s="12"/>
    </row>
    <row r="18" spans="1:14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12"/>
      <c r="L18" s="12"/>
      <c r="M18" s="12"/>
      <c r="N18" s="12"/>
    </row>
    <row r="19" spans="1:14">
      <c r="A19" s="427" t="s">
        <v>362</v>
      </c>
      <c r="B19" s="427"/>
      <c r="C19" s="427"/>
      <c r="D19" s="427"/>
      <c r="E19" s="427"/>
      <c r="F19" s="427"/>
      <c r="G19" s="427"/>
      <c r="H19" s="427"/>
      <c r="I19" s="427"/>
      <c r="J19" s="427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>
      <c r="A22" s="12"/>
      <c r="G22" s="424" t="s">
        <v>363</v>
      </c>
      <c r="H22" s="424"/>
      <c r="I22" s="424"/>
      <c r="J22" s="424"/>
      <c r="K22" s="12"/>
      <c r="L22" s="12"/>
      <c r="M22" s="12"/>
      <c r="N22" s="12"/>
    </row>
    <row r="23" spans="1:14">
      <c r="A23" s="12"/>
      <c r="G23" s="428" t="s">
        <v>348</v>
      </c>
      <c r="H23" s="428"/>
      <c r="I23" s="428"/>
      <c r="J23" s="428"/>
      <c r="K23" s="12"/>
      <c r="L23" s="12"/>
      <c r="M23" s="12"/>
      <c r="N23" s="12"/>
    </row>
    <row r="24" spans="1:14">
      <c r="A24" s="12"/>
      <c r="G24" s="424" t="s">
        <v>364</v>
      </c>
      <c r="H24" s="424"/>
      <c r="I24" s="424"/>
      <c r="J24" s="424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39" spans="5:8" ht="15.75">
      <c r="E39" s="420"/>
      <c r="F39" s="420"/>
      <c r="G39" s="420"/>
      <c r="H39" s="420"/>
    </row>
    <row r="51" spans="1:14" ht="18.75">
      <c r="A51" s="421">
        <v>2015</v>
      </c>
      <c r="B51" s="421"/>
      <c r="C51" s="421"/>
      <c r="D51" s="421"/>
      <c r="E51" s="421"/>
      <c r="F51" s="421"/>
      <c r="G51" s="421"/>
      <c r="H51" s="421"/>
      <c r="I51" s="421"/>
      <c r="J51" s="421"/>
      <c r="K51" s="379"/>
      <c r="L51" s="379"/>
      <c r="M51" s="379"/>
      <c r="N51" s="379"/>
    </row>
  </sheetData>
  <mergeCells count="15">
    <mergeCell ref="F1:J1"/>
    <mergeCell ref="F5:J5"/>
    <mergeCell ref="A13:J13"/>
    <mergeCell ref="E39:H39"/>
    <mergeCell ref="A51:J51"/>
    <mergeCell ref="E2:J2"/>
    <mergeCell ref="E3:J3"/>
    <mergeCell ref="E4:J4"/>
    <mergeCell ref="G24:J24"/>
    <mergeCell ref="A14:J14"/>
    <mergeCell ref="A15:J15"/>
    <mergeCell ref="A16:J18"/>
    <mergeCell ref="A19:J19"/>
    <mergeCell ref="G22:J22"/>
    <mergeCell ref="G23:J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4"/>
  <sheetViews>
    <sheetView topLeftCell="A140" zoomScale="70" zoomScaleNormal="70" zoomScaleSheetLayoutView="70" workbookViewId="0">
      <selection activeCell="E7" sqref="E7:E8"/>
    </sheetView>
  </sheetViews>
  <sheetFormatPr defaultRowHeight="12.75"/>
  <cols>
    <col min="1" max="1" width="9.7109375" style="104" customWidth="1"/>
    <col min="2" max="2" width="57.140625" style="104" customWidth="1"/>
    <col min="3" max="3" width="14.5703125" style="104" hidden="1" customWidth="1"/>
    <col min="4" max="4" width="24.140625" style="108" customWidth="1"/>
    <col min="5" max="5" width="17" style="109" customWidth="1"/>
    <col min="6" max="6" width="12.42578125" style="109" customWidth="1"/>
    <col min="7" max="7" width="8.7109375" style="109" bestFit="1" customWidth="1"/>
    <col min="8" max="8" width="11.28515625" style="104" bestFit="1" customWidth="1"/>
    <col min="9" max="9" width="16.7109375" style="104" bestFit="1" customWidth="1"/>
    <col min="10" max="10" width="17" style="104" bestFit="1" customWidth="1"/>
    <col min="11" max="11" width="14.42578125" style="104" bestFit="1" customWidth="1"/>
    <col min="12" max="12" width="15" style="104" bestFit="1" customWidth="1"/>
    <col min="13" max="13" width="13.42578125" style="104" bestFit="1" customWidth="1"/>
    <col min="14" max="14" width="12.5703125" style="104" bestFit="1" customWidth="1"/>
    <col min="15" max="15" width="16" style="104" customWidth="1"/>
    <col min="16" max="16" width="12" style="104" customWidth="1"/>
    <col min="17" max="17" width="13" style="104" customWidth="1"/>
    <col min="18" max="18" width="8.7109375" style="104" customWidth="1"/>
    <col min="19" max="19" width="7" style="104" customWidth="1"/>
    <col min="20" max="20" width="11.28515625" style="104" customWidth="1"/>
    <col min="21" max="21" width="8.140625" style="104" customWidth="1"/>
    <col min="22" max="22" width="6.85546875" style="104" customWidth="1"/>
    <col min="23" max="23" width="11.42578125" style="104" customWidth="1"/>
    <col min="24" max="25" width="7.7109375" style="104" customWidth="1"/>
    <col min="26" max="26" width="12.42578125" style="104" hidden="1" customWidth="1"/>
    <col min="27" max="27" width="5.85546875" style="104" hidden="1" customWidth="1"/>
    <col min="28" max="28" width="12.5703125" style="104" hidden="1" customWidth="1"/>
    <col min="29" max="29" width="9.42578125" style="104" hidden="1" customWidth="1"/>
    <col min="30" max="30" width="6.85546875" style="104" hidden="1" customWidth="1"/>
    <col min="31" max="31" width="12.5703125" style="104" hidden="1" customWidth="1"/>
    <col min="32" max="32" width="5.5703125" style="104" hidden="1" customWidth="1"/>
    <col min="33" max="33" width="7.5703125" style="104" hidden="1" customWidth="1"/>
    <col min="34" max="34" width="12.140625" style="104" hidden="1" customWidth="1"/>
    <col min="35" max="35" width="4.7109375" style="104" hidden="1" customWidth="1"/>
    <col min="36" max="36" width="11.28515625" style="104" hidden="1" customWidth="1"/>
    <col min="37" max="37" width="5.85546875" style="104" hidden="1" customWidth="1"/>
    <col min="38" max="38" width="8.140625" style="104" hidden="1" customWidth="1"/>
    <col min="39" max="39" width="5.85546875" style="104" hidden="1" customWidth="1"/>
    <col min="40" max="40" width="4.7109375" style="104" hidden="1" customWidth="1"/>
    <col min="41" max="41" width="13" style="104" hidden="1" customWidth="1"/>
    <col min="42" max="42" width="5.85546875" style="104" hidden="1" customWidth="1"/>
    <col min="43" max="43" width="8.140625" style="104" hidden="1" customWidth="1"/>
    <col min="44" max="44" width="5.85546875" style="104" hidden="1" customWidth="1"/>
    <col min="45" max="45" width="4.7109375" style="104" hidden="1" customWidth="1"/>
    <col min="46" max="46" width="13" style="104" hidden="1" customWidth="1"/>
    <col min="47" max="47" width="5.85546875" style="104" hidden="1" customWidth="1"/>
    <col min="48" max="48" width="8.140625" style="104" hidden="1" customWidth="1"/>
    <col min="49" max="49" width="5.85546875" style="104" hidden="1" customWidth="1"/>
    <col min="50" max="50" width="4.7109375" style="104" hidden="1" customWidth="1"/>
    <col min="51" max="51" width="11.7109375" style="104" hidden="1" customWidth="1"/>
    <col min="52" max="52" width="5.85546875" style="104" hidden="1" customWidth="1"/>
    <col min="53" max="53" width="3.42578125" style="104" hidden="1" customWidth="1"/>
    <col min="54" max="54" width="26.42578125" style="95" bestFit="1" customWidth="1"/>
    <col min="55" max="16384" width="9.140625" style="95"/>
  </cols>
  <sheetData>
    <row r="1" spans="1:54" ht="18.75">
      <c r="BB1" s="214" t="s">
        <v>264</v>
      </c>
    </row>
    <row r="2" spans="1:54" s="111" customFormat="1" ht="18.75">
      <c r="A2" s="526" t="s">
        <v>282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</row>
    <row r="3" spans="1:54" s="96" customForma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</row>
    <row r="4" spans="1:54" s="97" customFormat="1" ht="18.75">
      <c r="A4" s="528" t="s">
        <v>286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</row>
    <row r="5" spans="1:54" ht="13.5" thickBo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113"/>
      <c r="AQ5" s="113"/>
      <c r="AR5" s="113"/>
      <c r="AS5" s="113"/>
      <c r="AT5" s="95"/>
      <c r="AU5" s="95"/>
      <c r="AV5" s="95"/>
      <c r="AW5" s="95"/>
      <c r="AX5" s="95"/>
      <c r="AY5" s="98"/>
      <c r="AZ5" s="98"/>
      <c r="BA5" s="98"/>
      <c r="BB5" s="99" t="s">
        <v>258</v>
      </c>
    </row>
    <row r="6" spans="1:54" ht="15.75">
      <c r="A6" s="530" t="s">
        <v>0</v>
      </c>
      <c r="B6" s="531" t="s">
        <v>275</v>
      </c>
      <c r="C6" s="531" t="s">
        <v>261</v>
      </c>
      <c r="D6" s="531" t="s">
        <v>40</v>
      </c>
      <c r="E6" s="534" t="s">
        <v>256</v>
      </c>
      <c r="F6" s="535"/>
      <c r="G6" s="536"/>
      <c r="H6" s="537" t="s">
        <v>255</v>
      </c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9"/>
      <c r="BB6" s="543" t="s">
        <v>289</v>
      </c>
    </row>
    <row r="7" spans="1:54" ht="15.75">
      <c r="A7" s="486"/>
      <c r="B7" s="532"/>
      <c r="C7" s="532"/>
      <c r="D7" s="532"/>
      <c r="E7" s="546" t="s">
        <v>336</v>
      </c>
      <c r="F7" s="546" t="s">
        <v>263</v>
      </c>
      <c r="G7" s="547" t="s">
        <v>19</v>
      </c>
      <c r="H7" s="549" t="s">
        <v>17</v>
      </c>
      <c r="I7" s="550"/>
      <c r="J7" s="551"/>
      <c r="K7" s="549" t="s">
        <v>18</v>
      </c>
      <c r="L7" s="550"/>
      <c r="M7" s="551"/>
      <c r="N7" s="540" t="s">
        <v>22</v>
      </c>
      <c r="O7" s="541"/>
      <c r="P7" s="542"/>
      <c r="Q7" s="540" t="s">
        <v>24</v>
      </c>
      <c r="R7" s="541"/>
      <c r="S7" s="542"/>
      <c r="T7" s="540" t="s">
        <v>25</v>
      </c>
      <c r="U7" s="541"/>
      <c r="V7" s="542"/>
      <c r="W7" s="540" t="s">
        <v>26</v>
      </c>
      <c r="X7" s="541"/>
      <c r="Y7" s="542"/>
      <c r="Z7" s="540" t="s">
        <v>28</v>
      </c>
      <c r="AA7" s="541"/>
      <c r="AB7" s="541"/>
      <c r="AC7" s="570"/>
      <c r="AD7" s="571"/>
      <c r="AE7" s="540" t="s">
        <v>29</v>
      </c>
      <c r="AF7" s="541"/>
      <c r="AG7" s="541"/>
      <c r="AH7" s="570"/>
      <c r="AI7" s="571"/>
      <c r="AJ7" s="540" t="s">
        <v>30</v>
      </c>
      <c r="AK7" s="541"/>
      <c r="AL7" s="541"/>
      <c r="AM7" s="570"/>
      <c r="AN7" s="571"/>
      <c r="AO7" s="540" t="s">
        <v>32</v>
      </c>
      <c r="AP7" s="541"/>
      <c r="AQ7" s="541"/>
      <c r="AR7" s="570"/>
      <c r="AS7" s="571"/>
      <c r="AT7" s="540" t="s">
        <v>33</v>
      </c>
      <c r="AU7" s="541"/>
      <c r="AV7" s="541"/>
      <c r="AW7" s="570"/>
      <c r="AX7" s="571"/>
      <c r="AY7" s="540" t="s">
        <v>34</v>
      </c>
      <c r="AZ7" s="541"/>
      <c r="BA7" s="542"/>
      <c r="BB7" s="544"/>
    </row>
    <row r="8" spans="1:54" ht="15.75">
      <c r="A8" s="487"/>
      <c r="B8" s="533"/>
      <c r="C8" s="533"/>
      <c r="D8" s="533"/>
      <c r="E8" s="533"/>
      <c r="F8" s="533"/>
      <c r="G8" s="548"/>
      <c r="H8" s="238" t="s">
        <v>20</v>
      </c>
      <c r="I8" s="124" t="s">
        <v>21</v>
      </c>
      <c r="J8" s="125" t="s">
        <v>19</v>
      </c>
      <c r="K8" s="124" t="s">
        <v>20</v>
      </c>
      <c r="L8" s="124" t="s">
        <v>21</v>
      </c>
      <c r="M8" s="125" t="s">
        <v>19</v>
      </c>
      <c r="N8" s="126" t="s">
        <v>20</v>
      </c>
      <c r="O8" s="124" t="s">
        <v>21</v>
      </c>
      <c r="P8" s="127" t="s">
        <v>19</v>
      </c>
      <c r="Q8" s="128" t="s">
        <v>20</v>
      </c>
      <c r="R8" s="124" t="s">
        <v>21</v>
      </c>
      <c r="S8" s="127" t="s">
        <v>19</v>
      </c>
      <c r="T8" s="128" t="s">
        <v>20</v>
      </c>
      <c r="U8" s="124" t="s">
        <v>21</v>
      </c>
      <c r="V8" s="127" t="s">
        <v>19</v>
      </c>
      <c r="W8" s="128" t="s">
        <v>20</v>
      </c>
      <c r="X8" s="124" t="s">
        <v>21</v>
      </c>
      <c r="Y8" s="127" t="s">
        <v>19</v>
      </c>
      <c r="Z8" s="128" t="s">
        <v>20</v>
      </c>
      <c r="AA8" s="124" t="s">
        <v>21</v>
      </c>
      <c r="AB8" s="127" t="s">
        <v>19</v>
      </c>
      <c r="AC8" s="124" t="s">
        <v>21</v>
      </c>
      <c r="AD8" s="127" t="s">
        <v>19</v>
      </c>
      <c r="AE8" s="128" t="s">
        <v>20</v>
      </c>
      <c r="AF8" s="129" t="s">
        <v>21</v>
      </c>
      <c r="AG8" s="127" t="s">
        <v>19</v>
      </c>
      <c r="AH8" s="124" t="s">
        <v>21</v>
      </c>
      <c r="AI8" s="127" t="s">
        <v>19</v>
      </c>
      <c r="AJ8" s="128" t="s">
        <v>20</v>
      </c>
      <c r="AK8" s="129" t="s">
        <v>21</v>
      </c>
      <c r="AL8" s="127" t="s">
        <v>19</v>
      </c>
      <c r="AM8" s="124" t="s">
        <v>21</v>
      </c>
      <c r="AN8" s="127" t="s">
        <v>19</v>
      </c>
      <c r="AO8" s="128" t="s">
        <v>20</v>
      </c>
      <c r="AP8" s="129" t="s">
        <v>21</v>
      </c>
      <c r="AQ8" s="127" t="s">
        <v>19</v>
      </c>
      <c r="AR8" s="124" t="s">
        <v>21</v>
      </c>
      <c r="AS8" s="127" t="s">
        <v>19</v>
      </c>
      <c r="AT8" s="128" t="s">
        <v>20</v>
      </c>
      <c r="AU8" s="129" t="s">
        <v>21</v>
      </c>
      <c r="AV8" s="127" t="s">
        <v>19</v>
      </c>
      <c r="AW8" s="124" t="s">
        <v>21</v>
      </c>
      <c r="AX8" s="127" t="s">
        <v>19</v>
      </c>
      <c r="AY8" s="128" t="s">
        <v>20</v>
      </c>
      <c r="AZ8" s="124" t="s">
        <v>21</v>
      </c>
      <c r="BA8" s="127" t="s">
        <v>19</v>
      </c>
      <c r="BB8" s="545"/>
    </row>
    <row r="9" spans="1:54" s="100" customFormat="1" ht="16.5" thickBot="1">
      <c r="A9" s="130">
        <v>1</v>
      </c>
      <c r="B9" s="131">
        <v>2</v>
      </c>
      <c r="C9" s="131">
        <v>3</v>
      </c>
      <c r="D9" s="242">
        <v>4</v>
      </c>
      <c r="E9" s="242">
        <v>5</v>
      </c>
      <c r="F9" s="242">
        <v>6</v>
      </c>
      <c r="G9" s="243">
        <v>7</v>
      </c>
      <c r="H9" s="242">
        <v>8</v>
      </c>
      <c r="I9" s="133">
        <v>9</v>
      </c>
      <c r="J9" s="134">
        <v>10</v>
      </c>
      <c r="K9" s="133">
        <v>11</v>
      </c>
      <c r="L9" s="132">
        <v>12</v>
      </c>
      <c r="M9" s="134">
        <v>13</v>
      </c>
      <c r="N9" s="133">
        <v>14</v>
      </c>
      <c r="O9" s="132">
        <v>15</v>
      </c>
      <c r="P9" s="134">
        <v>16</v>
      </c>
      <c r="Q9" s="133">
        <v>17</v>
      </c>
      <c r="R9" s="132">
        <v>18</v>
      </c>
      <c r="S9" s="135">
        <v>19</v>
      </c>
      <c r="T9" s="133">
        <v>20</v>
      </c>
      <c r="U9" s="132">
        <v>21</v>
      </c>
      <c r="V9" s="135">
        <v>22</v>
      </c>
      <c r="W9" s="133">
        <v>23</v>
      </c>
      <c r="X9" s="132">
        <v>24</v>
      </c>
      <c r="Y9" s="135">
        <v>25</v>
      </c>
      <c r="Z9" s="133">
        <v>26</v>
      </c>
      <c r="AA9" s="132">
        <v>24</v>
      </c>
      <c r="AB9" s="135">
        <v>25</v>
      </c>
      <c r="AC9" s="132">
        <v>27</v>
      </c>
      <c r="AD9" s="134">
        <v>28</v>
      </c>
      <c r="AE9" s="136">
        <v>29</v>
      </c>
      <c r="AF9" s="137">
        <v>30</v>
      </c>
      <c r="AG9" s="135">
        <v>31</v>
      </c>
      <c r="AH9" s="132">
        <v>30</v>
      </c>
      <c r="AI9" s="134">
        <v>31</v>
      </c>
      <c r="AJ9" s="136">
        <v>32</v>
      </c>
      <c r="AK9" s="137">
        <v>33</v>
      </c>
      <c r="AL9" s="135">
        <v>34</v>
      </c>
      <c r="AM9" s="132">
        <v>33</v>
      </c>
      <c r="AN9" s="134">
        <v>34</v>
      </c>
      <c r="AO9" s="136">
        <v>35</v>
      </c>
      <c r="AP9" s="137">
        <v>36</v>
      </c>
      <c r="AQ9" s="135">
        <v>37</v>
      </c>
      <c r="AR9" s="132">
        <v>36</v>
      </c>
      <c r="AS9" s="134">
        <v>37</v>
      </c>
      <c r="AT9" s="136">
        <v>38</v>
      </c>
      <c r="AU9" s="137">
        <v>39</v>
      </c>
      <c r="AV9" s="135">
        <v>40</v>
      </c>
      <c r="AW9" s="132">
        <v>39</v>
      </c>
      <c r="AX9" s="134">
        <v>40</v>
      </c>
      <c r="AY9" s="132">
        <v>41</v>
      </c>
      <c r="AZ9" s="138">
        <v>42</v>
      </c>
      <c r="BA9" s="135">
        <v>43</v>
      </c>
      <c r="BB9" s="213">
        <v>44</v>
      </c>
    </row>
    <row r="10" spans="1:54" ht="15.75">
      <c r="A10" s="555" t="s">
        <v>276</v>
      </c>
      <c r="B10" s="556"/>
      <c r="C10" s="557"/>
      <c r="D10" s="351" t="s">
        <v>259</v>
      </c>
      <c r="E10" s="139">
        <f>SUM(E11:E13)</f>
        <v>267597.2666666666</v>
      </c>
      <c r="F10" s="139">
        <f>SUM(F11:F13)</f>
        <v>64756.829999999994</v>
      </c>
      <c r="G10" s="357">
        <f>F10/E10*100</f>
        <v>24.199361528107293</v>
      </c>
      <c r="H10" s="139">
        <f t="shared" ref="H10:I10" si="0">SUM(H11:H13)</f>
        <v>2856.98</v>
      </c>
      <c r="I10" s="139">
        <f t="shared" si="0"/>
        <v>2856.9500000000003</v>
      </c>
      <c r="J10" s="346">
        <f t="shared" ref="J10:J13" si="1">I10/H10*100</f>
        <v>99.998949940146602</v>
      </c>
      <c r="K10" s="139">
        <f t="shared" ref="K10:L10" si="2">SUM(K11:K13)</f>
        <v>42904.89</v>
      </c>
      <c r="L10" s="139">
        <f t="shared" si="2"/>
        <v>42904.909999999996</v>
      </c>
      <c r="M10" s="346">
        <f t="shared" ref="M10:M13" si="3">L10/K10*100</f>
        <v>100.00004661473318</v>
      </c>
      <c r="N10" s="139">
        <f t="shared" ref="N10:O10" si="4">SUM(N11:N13)</f>
        <v>29470.25</v>
      </c>
      <c r="O10" s="139">
        <f t="shared" si="4"/>
        <v>29470.15</v>
      </c>
      <c r="P10" s="357">
        <f t="shared" ref="P10" si="5">O10/N10*100</f>
        <v>99.99966067474827</v>
      </c>
      <c r="Q10" s="139">
        <f t="shared" ref="Q10:R10" si="6">SUM(Q11:Q13)</f>
        <v>9579.4999999999982</v>
      </c>
      <c r="R10" s="139">
        <f t="shared" si="6"/>
        <v>0</v>
      </c>
      <c r="S10" s="357">
        <f t="shared" ref="S10" si="7">R10/Q10*100</f>
        <v>0</v>
      </c>
      <c r="T10" s="139">
        <f t="shared" ref="T10:U10" si="8">SUM(T11:T13)</f>
        <v>9169.3700000000008</v>
      </c>
      <c r="U10" s="139">
        <f t="shared" si="8"/>
        <v>0</v>
      </c>
      <c r="V10" s="357">
        <f t="shared" ref="V10" si="9">U10/T10*100</f>
        <v>0</v>
      </c>
      <c r="W10" s="139">
        <f t="shared" ref="W10:X10" si="10">SUM(W11:W13)</f>
        <v>9179.369999999999</v>
      </c>
      <c r="X10" s="139">
        <f t="shared" si="10"/>
        <v>0</v>
      </c>
      <c r="Y10" s="357">
        <f t="shared" ref="Y10" si="11">X10/W10*100</f>
        <v>0</v>
      </c>
      <c r="Z10" s="139">
        <f t="shared" ref="Z10:AA10" si="12">SUM(Z11:Z13)</f>
        <v>8267.0277777777774</v>
      </c>
      <c r="AA10" s="139">
        <f t="shared" si="12"/>
        <v>0</v>
      </c>
      <c r="AB10" s="357">
        <f t="shared" ref="AB10" si="13">AA10/Z10*100</f>
        <v>0</v>
      </c>
      <c r="AC10" s="139">
        <f t="shared" ref="AC10:AD10" si="14">SUM(AC11:AC13)</f>
        <v>0</v>
      </c>
      <c r="AD10" s="139">
        <f t="shared" si="14"/>
        <v>0</v>
      </c>
      <c r="AE10" s="357">
        <f>SUM(AE11:AE13)</f>
        <v>8267.2277777777781</v>
      </c>
      <c r="AF10" s="139">
        <f t="shared" ref="AF10:AG10" si="15">SUM(AF11:AF13)</f>
        <v>0</v>
      </c>
      <c r="AG10" s="139">
        <f t="shared" si="15"/>
        <v>0</v>
      </c>
      <c r="AH10" s="357"/>
      <c r="AI10" s="139">
        <f t="shared" ref="AI10:AJ10" si="16">SUM(AI11:AI13)</f>
        <v>0</v>
      </c>
      <c r="AJ10" s="139">
        <f t="shared" si="16"/>
        <v>8277.1977777777793</v>
      </c>
      <c r="AK10" s="357" t="e">
        <f t="shared" ref="AK10" si="17">AJ10/AI10*100</f>
        <v>#DIV/0!</v>
      </c>
      <c r="AL10" s="139">
        <f t="shared" ref="AL10:AM10" si="18">SUM(AL11:AL13)</f>
        <v>0</v>
      </c>
      <c r="AM10" s="139">
        <f t="shared" si="18"/>
        <v>0</v>
      </c>
      <c r="AN10" s="357" t="e">
        <f t="shared" ref="AN10" si="19">AM10/AL10*100</f>
        <v>#DIV/0!</v>
      </c>
      <c r="AO10" s="139">
        <f t="shared" ref="AO10:AP10" si="20">SUM(AO11:AO13)</f>
        <v>8267.0277777777774</v>
      </c>
      <c r="AP10" s="139">
        <f t="shared" si="20"/>
        <v>0</v>
      </c>
      <c r="AQ10" s="357">
        <f t="shared" ref="AQ10" si="21">AP10/AO10*100</f>
        <v>0</v>
      </c>
      <c r="AR10" s="139">
        <f t="shared" ref="AR10:AS10" si="22">SUM(AR11:AR13)</f>
        <v>0</v>
      </c>
      <c r="AS10" s="139">
        <f t="shared" si="22"/>
        <v>0</v>
      </c>
      <c r="AT10" s="357">
        <f>SUM(AT11:AT13)</f>
        <v>8267.0277777777774</v>
      </c>
      <c r="AU10" s="139">
        <f t="shared" ref="AU10:AV10" si="23">SUM(AU11:AU13)</f>
        <v>0</v>
      </c>
      <c r="AV10" s="139">
        <f t="shared" si="23"/>
        <v>0</v>
      </c>
      <c r="AW10" s="357" t="e">
        <f t="shared" ref="AW10" si="24">AV10/AU10*100</f>
        <v>#DIV/0!</v>
      </c>
      <c r="AX10" s="139">
        <f t="shared" ref="AX10:AY10" si="25">SUM(AX11:AX13)</f>
        <v>0</v>
      </c>
      <c r="AY10" s="139">
        <f t="shared" si="25"/>
        <v>8277.0977777777771</v>
      </c>
      <c r="AZ10" s="357" t="e">
        <f t="shared" ref="AZ10" si="26">AY10/AX10*100</f>
        <v>#DIV/0!</v>
      </c>
      <c r="BA10" s="358"/>
      <c r="BB10" s="564"/>
    </row>
    <row r="11" spans="1:54" ht="31.5">
      <c r="A11" s="558"/>
      <c r="B11" s="559"/>
      <c r="C11" s="560"/>
      <c r="D11" s="352" t="s">
        <v>2</v>
      </c>
      <c r="E11" s="142">
        <f t="shared" ref="E11:F13" si="27">E16+E20</f>
        <v>4716.51</v>
      </c>
      <c r="F11" s="142">
        <f t="shared" si="27"/>
        <v>913.69</v>
      </c>
      <c r="G11" s="355">
        <f t="shared" ref="G11:G13" si="28">F11/E11*100</f>
        <v>19.372162891629614</v>
      </c>
      <c r="H11" s="150">
        <f>H16+H20</f>
        <v>0</v>
      </c>
      <c r="I11" s="150">
        <f t="shared" ref="I11:Z13" si="29">I16+I20</f>
        <v>0</v>
      </c>
      <c r="J11" s="346">
        <v>0</v>
      </c>
      <c r="K11" s="150">
        <f t="shared" si="29"/>
        <v>224.5</v>
      </c>
      <c r="L11" s="150">
        <f t="shared" si="29"/>
        <v>224.5</v>
      </c>
      <c r="M11" s="346">
        <f t="shared" si="3"/>
        <v>100</v>
      </c>
      <c r="N11" s="150">
        <f t="shared" si="29"/>
        <v>689.2</v>
      </c>
      <c r="O11" s="150">
        <f t="shared" si="29"/>
        <v>689.19</v>
      </c>
      <c r="P11" s="150">
        <f t="shared" si="29"/>
        <v>99.998549042367969</v>
      </c>
      <c r="Q11" s="150">
        <f t="shared" si="29"/>
        <v>428.3</v>
      </c>
      <c r="R11" s="150">
        <f t="shared" si="29"/>
        <v>0</v>
      </c>
      <c r="S11" s="150">
        <f t="shared" si="29"/>
        <v>0</v>
      </c>
      <c r="T11" s="150">
        <f t="shared" si="29"/>
        <v>418</v>
      </c>
      <c r="U11" s="150">
        <f t="shared" si="29"/>
        <v>0</v>
      </c>
      <c r="V11" s="150">
        <f t="shared" si="29"/>
        <v>0</v>
      </c>
      <c r="W11" s="150">
        <f t="shared" si="29"/>
        <v>428.07</v>
      </c>
      <c r="X11" s="150">
        <f t="shared" si="29"/>
        <v>0</v>
      </c>
      <c r="Y11" s="150">
        <f t="shared" si="29"/>
        <v>0</v>
      </c>
      <c r="Z11" s="150">
        <f t="shared" si="29"/>
        <v>418</v>
      </c>
      <c r="AA11" s="150">
        <f t="shared" ref="AA11:AJ11" si="30">AA16+AA20</f>
        <v>0</v>
      </c>
      <c r="AB11" s="150">
        <f t="shared" si="30"/>
        <v>0</v>
      </c>
      <c r="AC11" s="150">
        <f t="shared" si="30"/>
        <v>0</v>
      </c>
      <c r="AD11" s="150">
        <f t="shared" si="30"/>
        <v>0</v>
      </c>
      <c r="AE11" s="150">
        <f t="shared" si="30"/>
        <v>418.1</v>
      </c>
      <c r="AF11" s="150">
        <f t="shared" si="30"/>
        <v>0</v>
      </c>
      <c r="AG11" s="150">
        <f t="shared" si="30"/>
        <v>0</v>
      </c>
      <c r="AH11" s="150">
        <f t="shared" si="30"/>
        <v>0</v>
      </c>
      <c r="AI11" s="150">
        <f t="shared" si="30"/>
        <v>0</v>
      </c>
      <c r="AJ11" s="150">
        <f t="shared" si="30"/>
        <v>428.17</v>
      </c>
      <c r="AK11" s="150">
        <f t="shared" ref="AK11:AZ11" si="31">AK16+AK20</f>
        <v>0</v>
      </c>
      <c r="AL11" s="150">
        <f t="shared" si="31"/>
        <v>0</v>
      </c>
      <c r="AM11" s="150">
        <f t="shared" si="31"/>
        <v>0</v>
      </c>
      <c r="AN11" s="150">
        <f t="shared" si="31"/>
        <v>0</v>
      </c>
      <c r="AO11" s="150">
        <f t="shared" si="31"/>
        <v>418.1</v>
      </c>
      <c r="AP11" s="150">
        <f t="shared" si="31"/>
        <v>0</v>
      </c>
      <c r="AQ11" s="150">
        <f t="shared" si="31"/>
        <v>0</v>
      </c>
      <c r="AR11" s="150">
        <f t="shared" si="31"/>
        <v>0</v>
      </c>
      <c r="AS11" s="150">
        <f t="shared" si="31"/>
        <v>0</v>
      </c>
      <c r="AT11" s="150">
        <f t="shared" si="31"/>
        <v>418.1</v>
      </c>
      <c r="AU11" s="150">
        <f t="shared" si="31"/>
        <v>0</v>
      </c>
      <c r="AV11" s="150">
        <f t="shared" si="31"/>
        <v>0</v>
      </c>
      <c r="AW11" s="150">
        <f t="shared" si="31"/>
        <v>0</v>
      </c>
      <c r="AX11" s="150">
        <f t="shared" si="31"/>
        <v>0</v>
      </c>
      <c r="AY11" s="150">
        <f t="shared" si="31"/>
        <v>428.17</v>
      </c>
      <c r="AZ11" s="150">
        <f t="shared" si="31"/>
        <v>0</v>
      </c>
      <c r="BA11" s="152"/>
      <c r="BB11" s="466"/>
    </row>
    <row r="12" spans="1:54" ht="15.75">
      <c r="A12" s="558"/>
      <c r="B12" s="559"/>
      <c r="C12" s="560"/>
      <c r="D12" s="352" t="s">
        <v>290</v>
      </c>
      <c r="E12" s="142">
        <f t="shared" si="27"/>
        <v>257885.79999999996</v>
      </c>
      <c r="F12" s="142">
        <f t="shared" si="27"/>
        <v>63065.689999999995</v>
      </c>
      <c r="G12" s="355">
        <f t="shared" si="28"/>
        <v>24.454890498042158</v>
      </c>
      <c r="H12" s="150">
        <f t="shared" ref="H12:W13" si="32">H17+H21</f>
        <v>2790.58</v>
      </c>
      <c r="I12" s="150">
        <f t="shared" si="32"/>
        <v>2790.55</v>
      </c>
      <c r="J12" s="346">
        <f t="shared" si="1"/>
        <v>99.998924954668936</v>
      </c>
      <c r="K12" s="150">
        <f t="shared" si="32"/>
        <v>42318.5</v>
      </c>
      <c r="L12" s="150">
        <f>L17+L21</f>
        <v>42318.52</v>
      </c>
      <c r="M12" s="346">
        <f t="shared" si="3"/>
        <v>100.00004726065433</v>
      </c>
      <c r="N12" s="150">
        <f t="shared" si="32"/>
        <v>17956.669999999998</v>
      </c>
      <c r="O12" s="150">
        <f t="shared" si="32"/>
        <v>17956.620000000003</v>
      </c>
      <c r="P12" s="150">
        <f t="shared" ref="P12:P18" si="33">O12/N12*100</f>
        <v>99.999721551935878</v>
      </c>
      <c r="Q12" s="150">
        <f t="shared" si="32"/>
        <v>8682.5999999999985</v>
      </c>
      <c r="R12" s="150">
        <f t="shared" si="32"/>
        <v>0</v>
      </c>
      <c r="S12" s="150">
        <f t="shared" si="32"/>
        <v>0</v>
      </c>
      <c r="T12" s="150">
        <f t="shared" si="32"/>
        <v>8282.77</v>
      </c>
      <c r="U12" s="150">
        <f t="shared" si="32"/>
        <v>0</v>
      </c>
      <c r="V12" s="150">
        <f t="shared" si="32"/>
        <v>0</v>
      </c>
      <c r="W12" s="150">
        <f t="shared" si="32"/>
        <v>8282.6999999999989</v>
      </c>
      <c r="X12" s="150">
        <f t="shared" si="29"/>
        <v>0</v>
      </c>
      <c r="Y12" s="150">
        <f t="shared" si="29"/>
        <v>0</v>
      </c>
      <c r="Z12" s="150">
        <f t="shared" si="29"/>
        <v>7380.5</v>
      </c>
      <c r="AA12" s="150">
        <f t="shared" ref="AA12:AJ12" si="34">AA17+AA21</f>
        <v>0</v>
      </c>
      <c r="AB12" s="150">
        <f t="shared" si="34"/>
        <v>0</v>
      </c>
      <c r="AC12" s="150">
        <f t="shared" si="34"/>
        <v>0</v>
      </c>
      <c r="AD12" s="150">
        <f t="shared" si="34"/>
        <v>0</v>
      </c>
      <c r="AE12" s="150">
        <f t="shared" si="34"/>
        <v>7380.5</v>
      </c>
      <c r="AF12" s="150">
        <f t="shared" si="34"/>
        <v>0</v>
      </c>
      <c r="AG12" s="150">
        <f t="shared" si="34"/>
        <v>0</v>
      </c>
      <c r="AH12" s="150">
        <f t="shared" si="34"/>
        <v>0</v>
      </c>
      <c r="AI12" s="150">
        <f t="shared" si="34"/>
        <v>0</v>
      </c>
      <c r="AJ12" s="150">
        <f t="shared" si="34"/>
        <v>7380.4000000000005</v>
      </c>
      <c r="AK12" s="150">
        <f t="shared" ref="AK12:AZ12" si="35">AK17+AK21</f>
        <v>0</v>
      </c>
      <c r="AL12" s="150">
        <f t="shared" si="35"/>
        <v>0</v>
      </c>
      <c r="AM12" s="150">
        <f t="shared" si="35"/>
        <v>0</v>
      </c>
      <c r="AN12" s="150">
        <f t="shared" si="35"/>
        <v>0</v>
      </c>
      <c r="AO12" s="150">
        <f t="shared" si="35"/>
        <v>7380.3</v>
      </c>
      <c r="AP12" s="150">
        <f t="shared" si="35"/>
        <v>0</v>
      </c>
      <c r="AQ12" s="150">
        <f t="shared" si="35"/>
        <v>0</v>
      </c>
      <c r="AR12" s="150">
        <f t="shared" si="35"/>
        <v>0</v>
      </c>
      <c r="AS12" s="150">
        <f t="shared" si="35"/>
        <v>0</v>
      </c>
      <c r="AT12" s="150">
        <f t="shared" si="35"/>
        <v>7380.3</v>
      </c>
      <c r="AU12" s="150">
        <f t="shared" si="35"/>
        <v>0</v>
      </c>
      <c r="AV12" s="150">
        <f t="shared" si="35"/>
        <v>0</v>
      </c>
      <c r="AW12" s="150">
        <f t="shared" si="35"/>
        <v>0</v>
      </c>
      <c r="AX12" s="150">
        <f t="shared" si="35"/>
        <v>0</v>
      </c>
      <c r="AY12" s="150">
        <f t="shared" si="35"/>
        <v>7380.3</v>
      </c>
      <c r="AZ12" s="150">
        <f t="shared" si="35"/>
        <v>0</v>
      </c>
      <c r="BA12" s="160"/>
      <c r="BB12" s="466"/>
    </row>
    <row r="13" spans="1:54" ht="31.5">
      <c r="A13" s="561"/>
      <c r="B13" s="562"/>
      <c r="C13" s="563"/>
      <c r="D13" s="352" t="s">
        <v>42</v>
      </c>
      <c r="E13" s="142">
        <f t="shared" si="27"/>
        <v>4994.9566666666669</v>
      </c>
      <c r="F13" s="142">
        <f t="shared" si="27"/>
        <v>777.45</v>
      </c>
      <c r="G13" s="355">
        <f t="shared" si="28"/>
        <v>15.564699593656803</v>
      </c>
      <c r="H13" s="150">
        <f t="shared" si="32"/>
        <v>66.400000000000006</v>
      </c>
      <c r="I13" s="150">
        <f t="shared" si="29"/>
        <v>66.400000000000006</v>
      </c>
      <c r="J13" s="346">
        <f t="shared" si="1"/>
        <v>100</v>
      </c>
      <c r="K13" s="150">
        <f t="shared" si="29"/>
        <v>361.89000000000004</v>
      </c>
      <c r="L13" s="150">
        <f t="shared" si="29"/>
        <v>361.89000000000004</v>
      </c>
      <c r="M13" s="346">
        <f t="shared" si="3"/>
        <v>100</v>
      </c>
      <c r="N13" s="150">
        <f t="shared" si="29"/>
        <v>10824.380000000001</v>
      </c>
      <c r="O13" s="150">
        <f t="shared" si="29"/>
        <v>10824.34</v>
      </c>
      <c r="P13" s="150">
        <f t="shared" si="33"/>
        <v>99.999630463823323</v>
      </c>
      <c r="Q13" s="150">
        <f t="shared" si="29"/>
        <v>468.6</v>
      </c>
      <c r="R13" s="150">
        <f t="shared" si="29"/>
        <v>0</v>
      </c>
      <c r="S13" s="150">
        <f t="shared" si="29"/>
        <v>0</v>
      </c>
      <c r="T13" s="150">
        <f t="shared" si="29"/>
        <v>468.6</v>
      </c>
      <c r="U13" s="150">
        <f t="shared" si="29"/>
        <v>0</v>
      </c>
      <c r="V13" s="150">
        <f t="shared" si="29"/>
        <v>0</v>
      </c>
      <c r="W13" s="150">
        <f t="shared" si="29"/>
        <v>468.6</v>
      </c>
      <c r="X13" s="150">
        <f t="shared" si="29"/>
        <v>0</v>
      </c>
      <c r="Y13" s="150">
        <f t="shared" si="29"/>
        <v>0</v>
      </c>
      <c r="Z13" s="150">
        <f t="shared" si="29"/>
        <v>468.52777777777777</v>
      </c>
      <c r="AA13" s="150">
        <f t="shared" ref="AA13:AJ13" si="36">AA18+AA22</f>
        <v>0</v>
      </c>
      <c r="AB13" s="150">
        <f t="shared" si="36"/>
        <v>0</v>
      </c>
      <c r="AC13" s="150">
        <f t="shared" si="36"/>
        <v>0</v>
      </c>
      <c r="AD13" s="150">
        <f t="shared" si="36"/>
        <v>0</v>
      </c>
      <c r="AE13" s="150">
        <f t="shared" si="36"/>
        <v>468.62777777777774</v>
      </c>
      <c r="AF13" s="150">
        <f t="shared" si="36"/>
        <v>0</v>
      </c>
      <c r="AG13" s="150">
        <f t="shared" si="36"/>
        <v>0</v>
      </c>
      <c r="AH13" s="150">
        <f t="shared" si="36"/>
        <v>0</v>
      </c>
      <c r="AI13" s="150">
        <f t="shared" si="36"/>
        <v>0</v>
      </c>
      <c r="AJ13" s="150">
        <f t="shared" si="36"/>
        <v>468.62777777777774</v>
      </c>
      <c r="AK13" s="150">
        <f t="shared" ref="AK13:AZ13" si="37">AK18+AK22</f>
        <v>0</v>
      </c>
      <c r="AL13" s="150">
        <f t="shared" si="37"/>
        <v>0</v>
      </c>
      <c r="AM13" s="150">
        <f t="shared" si="37"/>
        <v>0</v>
      </c>
      <c r="AN13" s="150">
        <f t="shared" si="37"/>
        <v>0</v>
      </c>
      <c r="AO13" s="150">
        <f t="shared" si="37"/>
        <v>468.62777777777774</v>
      </c>
      <c r="AP13" s="150">
        <f t="shared" si="37"/>
        <v>0</v>
      </c>
      <c r="AQ13" s="150">
        <f t="shared" si="37"/>
        <v>0</v>
      </c>
      <c r="AR13" s="150">
        <f t="shared" si="37"/>
        <v>0</v>
      </c>
      <c r="AS13" s="150">
        <f t="shared" si="37"/>
        <v>0</v>
      </c>
      <c r="AT13" s="150">
        <f t="shared" si="37"/>
        <v>468.62777777777774</v>
      </c>
      <c r="AU13" s="150">
        <f t="shared" si="37"/>
        <v>0</v>
      </c>
      <c r="AV13" s="150">
        <f t="shared" si="37"/>
        <v>0</v>
      </c>
      <c r="AW13" s="150">
        <f t="shared" si="37"/>
        <v>0</v>
      </c>
      <c r="AX13" s="150">
        <f t="shared" si="37"/>
        <v>0</v>
      </c>
      <c r="AY13" s="150">
        <f t="shared" si="37"/>
        <v>468.62777777777774</v>
      </c>
      <c r="AZ13" s="150">
        <f t="shared" si="37"/>
        <v>0</v>
      </c>
      <c r="BA13" s="142"/>
      <c r="BB13" s="494"/>
    </row>
    <row r="14" spans="1:54" ht="15.75">
      <c r="A14" s="565" t="s">
        <v>36</v>
      </c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  <c r="BB14" s="567"/>
    </row>
    <row r="15" spans="1:54" ht="15.75">
      <c r="A15" s="525" t="s">
        <v>295</v>
      </c>
      <c r="B15" s="525"/>
      <c r="C15" s="525"/>
      <c r="D15" s="170" t="s">
        <v>41</v>
      </c>
      <c r="E15" s="171">
        <f>SUM(E16:E18)</f>
        <v>170185.05</v>
      </c>
      <c r="F15" s="171">
        <f t="shared" ref="F15:O15" si="38">SUM(F16:F18)</f>
        <v>44895.45</v>
      </c>
      <c r="G15" s="171">
        <f t="shared" si="38"/>
        <v>0</v>
      </c>
      <c r="H15" s="171">
        <f t="shared" si="38"/>
        <v>0</v>
      </c>
      <c r="I15" s="171">
        <f t="shared" si="38"/>
        <v>0</v>
      </c>
      <c r="J15" s="171">
        <f t="shared" si="38"/>
        <v>0</v>
      </c>
      <c r="K15" s="171">
        <f t="shared" si="38"/>
        <v>34420.269999999997</v>
      </c>
      <c r="L15" s="171">
        <f t="shared" si="38"/>
        <v>34420.269999999997</v>
      </c>
      <c r="M15" s="171">
        <f t="shared" si="38"/>
        <v>100</v>
      </c>
      <c r="N15" s="171">
        <f t="shared" si="38"/>
        <v>20950.36</v>
      </c>
      <c r="O15" s="171">
        <f t="shared" si="38"/>
        <v>20950.36</v>
      </c>
      <c r="P15" s="335">
        <f t="shared" si="33"/>
        <v>100</v>
      </c>
      <c r="Q15" s="171"/>
      <c r="R15" s="171"/>
      <c r="S15" s="174"/>
      <c r="T15" s="171"/>
      <c r="U15" s="171"/>
      <c r="V15" s="174"/>
      <c r="W15" s="171"/>
      <c r="X15" s="171"/>
      <c r="Y15" s="174"/>
      <c r="Z15" s="171"/>
      <c r="AA15" s="176"/>
      <c r="AB15" s="177"/>
      <c r="AC15" s="178"/>
      <c r="AD15" s="174"/>
      <c r="AE15" s="175"/>
      <c r="AF15" s="176"/>
      <c r="AG15" s="178"/>
      <c r="AH15" s="174"/>
      <c r="AI15" s="174"/>
      <c r="AJ15" s="175"/>
      <c r="AK15" s="176"/>
      <c r="AL15" s="177"/>
      <c r="AM15" s="174"/>
      <c r="AN15" s="174"/>
      <c r="AO15" s="179"/>
      <c r="AP15" s="176"/>
      <c r="AQ15" s="177"/>
      <c r="AR15" s="174"/>
      <c r="AS15" s="174"/>
      <c r="AT15" s="179"/>
      <c r="AU15" s="180"/>
      <c r="AV15" s="181"/>
      <c r="AW15" s="174"/>
      <c r="AX15" s="174"/>
      <c r="AY15" s="359"/>
      <c r="AZ15" s="174"/>
      <c r="BA15" s="174"/>
      <c r="BB15" s="465"/>
    </row>
    <row r="16" spans="1:54" ht="31.5">
      <c r="A16" s="525"/>
      <c r="B16" s="525"/>
      <c r="C16" s="525"/>
      <c r="D16" s="354" t="s">
        <v>2</v>
      </c>
      <c r="E16" s="142"/>
      <c r="F16" s="142"/>
      <c r="G16" s="355"/>
      <c r="H16" s="142">
        <f>H44</f>
        <v>0</v>
      </c>
      <c r="I16" s="142">
        <f t="shared" ref="I16:O16" si="39">I44</f>
        <v>0</v>
      </c>
      <c r="J16" s="142">
        <f t="shared" si="39"/>
        <v>0</v>
      </c>
      <c r="K16" s="142">
        <f t="shared" si="39"/>
        <v>0</v>
      </c>
      <c r="L16" s="142">
        <f t="shared" si="39"/>
        <v>0</v>
      </c>
      <c r="M16" s="142">
        <f t="shared" si="39"/>
        <v>0</v>
      </c>
      <c r="N16" s="142">
        <f t="shared" si="39"/>
        <v>0</v>
      </c>
      <c r="O16" s="142">
        <f t="shared" si="39"/>
        <v>0</v>
      </c>
      <c r="P16" s="336"/>
      <c r="Q16" s="142"/>
      <c r="R16" s="142"/>
      <c r="S16" s="185"/>
      <c r="T16" s="142"/>
      <c r="U16" s="142"/>
      <c r="V16" s="185"/>
      <c r="W16" s="142"/>
      <c r="X16" s="142"/>
      <c r="Y16" s="152"/>
      <c r="Z16" s="151"/>
      <c r="AA16" s="155"/>
      <c r="AB16" s="156"/>
      <c r="AC16" s="157"/>
      <c r="AD16" s="152"/>
      <c r="AE16" s="154"/>
      <c r="AF16" s="155"/>
      <c r="AG16" s="157"/>
      <c r="AH16" s="152"/>
      <c r="AI16" s="152"/>
      <c r="AJ16" s="154"/>
      <c r="AK16" s="155"/>
      <c r="AL16" s="156"/>
      <c r="AM16" s="152"/>
      <c r="AN16" s="152"/>
      <c r="AO16" s="158"/>
      <c r="AP16" s="155"/>
      <c r="AQ16" s="156"/>
      <c r="AR16" s="152"/>
      <c r="AS16" s="152"/>
      <c r="AT16" s="158"/>
      <c r="AU16" s="155"/>
      <c r="AV16" s="159"/>
      <c r="AW16" s="152"/>
      <c r="AX16" s="152"/>
      <c r="AY16" s="183"/>
      <c r="AZ16" s="152"/>
      <c r="BA16" s="152"/>
      <c r="BB16" s="466"/>
    </row>
    <row r="17" spans="1:54" ht="15.75">
      <c r="A17" s="525"/>
      <c r="B17" s="525"/>
      <c r="C17" s="525"/>
      <c r="D17" s="353" t="s">
        <v>290</v>
      </c>
      <c r="E17" s="142">
        <f>E126</f>
        <v>170185.05</v>
      </c>
      <c r="F17" s="142">
        <f>L17+R17+U17+O17+X17+AC17+AH17+AK17+AP17+AU17+AZ17</f>
        <v>44895.45</v>
      </c>
      <c r="G17" s="355"/>
      <c r="H17" s="142">
        <f>H45</f>
        <v>0</v>
      </c>
      <c r="I17" s="142">
        <f t="shared" ref="H17:O18" si="40">I45</f>
        <v>0</v>
      </c>
      <c r="J17" s="142">
        <f t="shared" si="40"/>
        <v>0</v>
      </c>
      <c r="K17" s="142">
        <f>K45</f>
        <v>34420.269999999997</v>
      </c>
      <c r="L17" s="142">
        <f t="shared" si="40"/>
        <v>34420.269999999997</v>
      </c>
      <c r="M17" s="142">
        <f t="shared" si="40"/>
        <v>100</v>
      </c>
      <c r="N17" s="142">
        <f t="shared" si="40"/>
        <v>10475.18</v>
      </c>
      <c r="O17" s="142">
        <f t="shared" si="40"/>
        <v>10475.18</v>
      </c>
      <c r="P17" s="336">
        <f t="shared" si="33"/>
        <v>100</v>
      </c>
      <c r="Q17" s="142"/>
      <c r="R17" s="142"/>
      <c r="S17" s="185"/>
      <c r="T17" s="142"/>
      <c r="U17" s="142"/>
      <c r="V17" s="185"/>
      <c r="W17" s="142"/>
      <c r="X17" s="142"/>
      <c r="Y17" s="160"/>
      <c r="Z17" s="161"/>
      <c r="AA17" s="163"/>
      <c r="AB17" s="164"/>
      <c r="AC17" s="165"/>
      <c r="AD17" s="160"/>
      <c r="AE17" s="162"/>
      <c r="AF17" s="163"/>
      <c r="AG17" s="165"/>
      <c r="AH17" s="160"/>
      <c r="AI17" s="160"/>
      <c r="AJ17" s="162"/>
      <c r="AK17" s="163"/>
      <c r="AL17" s="164"/>
      <c r="AM17" s="160"/>
      <c r="AN17" s="160"/>
      <c r="AO17" s="166"/>
      <c r="AP17" s="163"/>
      <c r="AQ17" s="164"/>
      <c r="AR17" s="160"/>
      <c r="AS17" s="160"/>
      <c r="AT17" s="166"/>
      <c r="AU17" s="167"/>
      <c r="AV17" s="168"/>
      <c r="AW17" s="160"/>
      <c r="AX17" s="160"/>
      <c r="AY17" s="360"/>
      <c r="AZ17" s="160"/>
      <c r="BA17" s="160"/>
      <c r="BB17" s="466"/>
    </row>
    <row r="18" spans="1:54" ht="31.5">
      <c r="A18" s="525"/>
      <c r="B18" s="525"/>
      <c r="C18" s="525"/>
      <c r="D18" s="354" t="s">
        <v>42</v>
      </c>
      <c r="E18" s="361"/>
      <c r="F18" s="361"/>
      <c r="G18" s="355"/>
      <c r="H18" s="142">
        <f t="shared" si="40"/>
        <v>0</v>
      </c>
      <c r="I18" s="142">
        <f t="shared" si="40"/>
        <v>0</v>
      </c>
      <c r="J18" s="142">
        <f t="shared" si="40"/>
        <v>0</v>
      </c>
      <c r="K18" s="142"/>
      <c r="L18" s="142"/>
      <c r="M18" s="142"/>
      <c r="N18" s="142">
        <f t="shared" si="40"/>
        <v>10475.18</v>
      </c>
      <c r="O18" s="142">
        <f t="shared" si="40"/>
        <v>10475.18</v>
      </c>
      <c r="P18" s="336">
        <f t="shared" si="33"/>
        <v>100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6"/>
      <c r="AB18" s="147"/>
      <c r="AC18" s="362"/>
      <c r="AD18" s="142"/>
      <c r="AE18" s="145"/>
      <c r="AF18" s="146"/>
      <c r="AG18" s="362"/>
      <c r="AH18" s="142"/>
      <c r="AI18" s="142"/>
      <c r="AJ18" s="145"/>
      <c r="AK18" s="146"/>
      <c r="AL18" s="147"/>
      <c r="AM18" s="142"/>
      <c r="AN18" s="142"/>
      <c r="AO18" s="148"/>
      <c r="AP18" s="146"/>
      <c r="AQ18" s="147"/>
      <c r="AR18" s="142"/>
      <c r="AS18" s="142"/>
      <c r="AT18" s="148"/>
      <c r="AU18" s="144"/>
      <c r="AV18" s="144"/>
      <c r="AW18" s="142"/>
      <c r="AX18" s="142"/>
      <c r="AY18" s="144"/>
      <c r="AZ18" s="142"/>
      <c r="BA18" s="142"/>
      <c r="BB18" s="466"/>
    </row>
    <row r="19" spans="1:54" ht="15.75">
      <c r="A19" s="525" t="s">
        <v>296</v>
      </c>
      <c r="B19" s="525"/>
      <c r="C19" s="525"/>
      <c r="D19" s="170" t="s">
        <v>41</v>
      </c>
      <c r="E19" s="171">
        <f>SUM(E20:E22)</f>
        <v>97412.216666666631</v>
      </c>
      <c r="F19" s="171">
        <f t="shared" ref="F19:AZ19" si="41">SUM(F20:F22)</f>
        <v>19861.379999999997</v>
      </c>
      <c r="G19" s="171">
        <f t="shared" si="41"/>
        <v>55.655317002494087</v>
      </c>
      <c r="H19" s="171">
        <f t="shared" si="41"/>
        <v>2856.98</v>
      </c>
      <c r="I19" s="171">
        <f t="shared" si="41"/>
        <v>2856.9500000000003</v>
      </c>
      <c r="J19" s="171">
        <f t="shared" ref="J19" si="42">I19/H19*100</f>
        <v>99.998949940146602</v>
      </c>
      <c r="K19" s="171">
        <f t="shared" si="41"/>
        <v>8484.619999999999</v>
      </c>
      <c r="L19" s="171">
        <f t="shared" si="41"/>
        <v>8484.64</v>
      </c>
      <c r="M19" s="335">
        <f t="shared" ref="M19" si="43">L19/K19*100</f>
        <v>100.00023572063334</v>
      </c>
      <c r="N19" s="171">
        <f t="shared" si="41"/>
        <v>8519.89</v>
      </c>
      <c r="O19" s="171">
        <f t="shared" si="41"/>
        <v>8519.7900000000009</v>
      </c>
      <c r="P19" s="171">
        <f t="shared" ref="P19" si="44">O19/N19*100</f>
        <v>99.998826275926106</v>
      </c>
      <c r="Q19" s="171">
        <f t="shared" si="41"/>
        <v>9579.4999999999982</v>
      </c>
      <c r="R19" s="171">
        <f t="shared" si="41"/>
        <v>0</v>
      </c>
      <c r="S19" s="171">
        <f t="shared" si="41"/>
        <v>0</v>
      </c>
      <c r="T19" s="171">
        <f t="shared" si="41"/>
        <v>9169.3700000000008</v>
      </c>
      <c r="U19" s="171">
        <f t="shared" si="41"/>
        <v>0</v>
      </c>
      <c r="V19" s="171">
        <f t="shared" si="41"/>
        <v>0</v>
      </c>
      <c r="W19" s="171">
        <f t="shared" si="41"/>
        <v>9179.369999999999</v>
      </c>
      <c r="X19" s="171">
        <f t="shared" si="41"/>
        <v>0</v>
      </c>
      <c r="Y19" s="171">
        <f t="shared" si="41"/>
        <v>0</v>
      </c>
      <c r="Z19" s="171">
        <f t="shared" si="41"/>
        <v>8267.0277777777774</v>
      </c>
      <c r="AA19" s="171">
        <f t="shared" si="41"/>
        <v>0</v>
      </c>
      <c r="AB19" s="171">
        <f t="shared" si="41"/>
        <v>0</v>
      </c>
      <c r="AC19" s="171">
        <f t="shared" si="41"/>
        <v>0</v>
      </c>
      <c r="AD19" s="171">
        <f t="shared" si="41"/>
        <v>0</v>
      </c>
      <c r="AE19" s="171">
        <f t="shared" si="41"/>
        <v>8267.2277777777781</v>
      </c>
      <c r="AF19" s="171">
        <f t="shared" si="41"/>
        <v>0</v>
      </c>
      <c r="AG19" s="171">
        <f t="shared" si="41"/>
        <v>0</v>
      </c>
      <c r="AH19" s="171">
        <f t="shared" si="41"/>
        <v>0</v>
      </c>
      <c r="AI19" s="171">
        <f t="shared" si="41"/>
        <v>0</v>
      </c>
      <c r="AJ19" s="171">
        <f t="shared" si="41"/>
        <v>8277.1977777777793</v>
      </c>
      <c r="AK19" s="171">
        <f t="shared" si="41"/>
        <v>0</v>
      </c>
      <c r="AL19" s="171">
        <f t="shared" si="41"/>
        <v>0</v>
      </c>
      <c r="AM19" s="171">
        <f t="shared" si="41"/>
        <v>0</v>
      </c>
      <c r="AN19" s="171">
        <f t="shared" si="41"/>
        <v>0</v>
      </c>
      <c r="AO19" s="171">
        <f t="shared" si="41"/>
        <v>8267.0277777777774</v>
      </c>
      <c r="AP19" s="171">
        <f t="shared" si="41"/>
        <v>0</v>
      </c>
      <c r="AQ19" s="171">
        <f t="shared" si="41"/>
        <v>0</v>
      </c>
      <c r="AR19" s="171">
        <f t="shared" si="41"/>
        <v>0</v>
      </c>
      <c r="AS19" s="171">
        <f t="shared" si="41"/>
        <v>0</v>
      </c>
      <c r="AT19" s="171">
        <f t="shared" si="41"/>
        <v>8267.0277777777774</v>
      </c>
      <c r="AU19" s="171">
        <f t="shared" si="41"/>
        <v>0</v>
      </c>
      <c r="AV19" s="171">
        <f t="shared" si="41"/>
        <v>0</v>
      </c>
      <c r="AW19" s="171">
        <f t="shared" si="41"/>
        <v>0</v>
      </c>
      <c r="AX19" s="171">
        <f t="shared" si="41"/>
        <v>0</v>
      </c>
      <c r="AY19" s="171">
        <f t="shared" si="41"/>
        <v>8277.0977777777771</v>
      </c>
      <c r="AZ19" s="171">
        <f t="shared" si="41"/>
        <v>0</v>
      </c>
      <c r="BA19" s="174"/>
      <c r="BB19" s="568"/>
    </row>
    <row r="20" spans="1:54" ht="31.5">
      <c r="A20" s="525"/>
      <c r="B20" s="525"/>
      <c r="C20" s="525"/>
      <c r="D20" s="354" t="s">
        <v>2</v>
      </c>
      <c r="E20" s="142">
        <f>E129</f>
        <v>4716.51</v>
      </c>
      <c r="F20" s="142">
        <f t="shared" ref="F20:Q20" si="45">F129</f>
        <v>913.69</v>
      </c>
      <c r="G20" s="142">
        <f t="shared" si="45"/>
        <v>19.372162891629614</v>
      </c>
      <c r="H20" s="142">
        <f t="shared" si="45"/>
        <v>0</v>
      </c>
      <c r="I20" s="142">
        <f t="shared" si="45"/>
        <v>0</v>
      </c>
      <c r="J20" s="142">
        <f t="shared" si="45"/>
        <v>0</v>
      </c>
      <c r="K20" s="142">
        <f t="shared" si="45"/>
        <v>224.5</v>
      </c>
      <c r="L20" s="142">
        <f t="shared" si="45"/>
        <v>224.5</v>
      </c>
      <c r="M20" s="142">
        <f t="shared" si="45"/>
        <v>100</v>
      </c>
      <c r="N20" s="142">
        <f t="shared" si="45"/>
        <v>689.2</v>
      </c>
      <c r="O20" s="142">
        <f t="shared" si="45"/>
        <v>689.19</v>
      </c>
      <c r="P20" s="142">
        <f t="shared" si="45"/>
        <v>99.998549042367969</v>
      </c>
      <c r="Q20" s="142">
        <f t="shared" si="45"/>
        <v>428.3</v>
      </c>
      <c r="R20" s="142">
        <f t="shared" ref="R20:AE20" si="46">R26+R29+R32+R35+R38+R41+R88</f>
        <v>0</v>
      </c>
      <c r="S20" s="142">
        <f t="shared" si="46"/>
        <v>0</v>
      </c>
      <c r="T20" s="142">
        <f t="shared" si="46"/>
        <v>418</v>
      </c>
      <c r="U20" s="142">
        <f t="shared" si="46"/>
        <v>0</v>
      </c>
      <c r="V20" s="142">
        <f t="shared" si="46"/>
        <v>0</v>
      </c>
      <c r="W20" s="142">
        <f t="shared" si="46"/>
        <v>428.07</v>
      </c>
      <c r="X20" s="142">
        <f t="shared" si="46"/>
        <v>0</v>
      </c>
      <c r="Y20" s="150">
        <f t="shared" si="46"/>
        <v>0</v>
      </c>
      <c r="Z20" s="150">
        <f t="shared" si="46"/>
        <v>418</v>
      </c>
      <c r="AA20" s="150">
        <f t="shared" si="46"/>
        <v>0</v>
      </c>
      <c r="AB20" s="150">
        <f t="shared" si="46"/>
        <v>0</v>
      </c>
      <c r="AC20" s="150">
        <f t="shared" si="46"/>
        <v>0</v>
      </c>
      <c r="AD20" s="150">
        <f t="shared" si="46"/>
        <v>0</v>
      </c>
      <c r="AE20" s="150">
        <f t="shared" si="46"/>
        <v>418.1</v>
      </c>
      <c r="AF20" s="150">
        <f t="shared" ref="AF20:BA20" si="47">AF26+AF29+AF32+AF35+AF38+AF41+AF88</f>
        <v>0</v>
      </c>
      <c r="AG20" s="150">
        <f t="shared" si="47"/>
        <v>0</v>
      </c>
      <c r="AH20" s="150">
        <f t="shared" si="47"/>
        <v>0</v>
      </c>
      <c r="AI20" s="150">
        <f t="shared" si="47"/>
        <v>0</v>
      </c>
      <c r="AJ20" s="150">
        <f t="shared" si="47"/>
        <v>428.17</v>
      </c>
      <c r="AK20" s="150">
        <f t="shared" si="47"/>
        <v>0</v>
      </c>
      <c r="AL20" s="150">
        <f t="shared" si="47"/>
        <v>0</v>
      </c>
      <c r="AM20" s="150">
        <f t="shared" si="47"/>
        <v>0</v>
      </c>
      <c r="AN20" s="150">
        <f t="shared" si="47"/>
        <v>0</v>
      </c>
      <c r="AO20" s="150">
        <f t="shared" si="47"/>
        <v>418.1</v>
      </c>
      <c r="AP20" s="150">
        <f t="shared" si="47"/>
        <v>0</v>
      </c>
      <c r="AQ20" s="150">
        <f t="shared" si="47"/>
        <v>0</v>
      </c>
      <c r="AR20" s="150">
        <f t="shared" si="47"/>
        <v>0</v>
      </c>
      <c r="AS20" s="150">
        <f t="shared" si="47"/>
        <v>0</v>
      </c>
      <c r="AT20" s="150">
        <f t="shared" si="47"/>
        <v>418.1</v>
      </c>
      <c r="AU20" s="150">
        <f t="shared" si="47"/>
        <v>0</v>
      </c>
      <c r="AV20" s="150">
        <f t="shared" si="47"/>
        <v>0</v>
      </c>
      <c r="AW20" s="150">
        <f t="shared" si="47"/>
        <v>0</v>
      </c>
      <c r="AX20" s="150">
        <f t="shared" si="47"/>
        <v>0</v>
      </c>
      <c r="AY20" s="150">
        <f t="shared" si="47"/>
        <v>428.17</v>
      </c>
      <c r="AZ20" s="150">
        <f t="shared" si="47"/>
        <v>0</v>
      </c>
      <c r="BA20" s="150">
        <f t="shared" si="47"/>
        <v>0</v>
      </c>
      <c r="BB20" s="568"/>
    </row>
    <row r="21" spans="1:54" ht="15.75">
      <c r="A21" s="525"/>
      <c r="B21" s="525"/>
      <c r="C21" s="525"/>
      <c r="D21" s="353" t="s">
        <v>290</v>
      </c>
      <c r="E21" s="142">
        <f t="shared" ref="E21:Q22" si="48">E130</f>
        <v>87700.749999999971</v>
      </c>
      <c r="F21" s="142">
        <f t="shared" si="48"/>
        <v>18170.239999999998</v>
      </c>
      <c r="G21" s="142">
        <f t="shared" si="48"/>
        <v>20.718454517207668</v>
      </c>
      <c r="H21" s="142">
        <f t="shared" si="48"/>
        <v>2790.58</v>
      </c>
      <c r="I21" s="142">
        <f t="shared" si="48"/>
        <v>2790.55</v>
      </c>
      <c r="J21" s="142">
        <f>J130</f>
        <v>99.998924954668936</v>
      </c>
      <c r="K21" s="142">
        <f t="shared" si="48"/>
        <v>7898.23</v>
      </c>
      <c r="L21" s="142">
        <f t="shared" si="48"/>
        <v>7898.25</v>
      </c>
      <c r="M21" s="142">
        <f t="shared" si="48"/>
        <v>100.00025322129136</v>
      </c>
      <c r="N21" s="142">
        <f t="shared" si="48"/>
        <v>7481.49</v>
      </c>
      <c r="O21" s="142">
        <f t="shared" si="48"/>
        <v>7481.4400000000005</v>
      </c>
      <c r="P21" s="142">
        <f t="shared" si="48"/>
        <v>99.999331683929285</v>
      </c>
      <c r="Q21" s="142">
        <f t="shared" si="48"/>
        <v>8682.5999999999985</v>
      </c>
      <c r="R21" s="142">
        <f t="shared" ref="R21:AE21" si="49">R27+R30+R33+R36+R39+R42+R89</f>
        <v>0</v>
      </c>
      <c r="S21" s="142">
        <f t="shared" si="49"/>
        <v>0</v>
      </c>
      <c r="T21" s="142">
        <f t="shared" si="49"/>
        <v>8282.77</v>
      </c>
      <c r="U21" s="142">
        <f t="shared" si="49"/>
        <v>0</v>
      </c>
      <c r="V21" s="142">
        <f t="shared" si="49"/>
        <v>0</v>
      </c>
      <c r="W21" s="142">
        <f t="shared" si="49"/>
        <v>8282.6999999999989</v>
      </c>
      <c r="X21" s="142">
        <f t="shared" si="49"/>
        <v>0</v>
      </c>
      <c r="Y21" s="150">
        <f t="shared" si="49"/>
        <v>0</v>
      </c>
      <c r="Z21" s="150">
        <f t="shared" si="49"/>
        <v>7380.5</v>
      </c>
      <c r="AA21" s="150">
        <f t="shared" si="49"/>
        <v>0</v>
      </c>
      <c r="AB21" s="150">
        <f t="shared" si="49"/>
        <v>0</v>
      </c>
      <c r="AC21" s="150">
        <f t="shared" si="49"/>
        <v>0</v>
      </c>
      <c r="AD21" s="150">
        <f t="shared" si="49"/>
        <v>0</v>
      </c>
      <c r="AE21" s="150">
        <f t="shared" si="49"/>
        <v>7380.5</v>
      </c>
      <c r="AF21" s="150">
        <f t="shared" ref="AF21:BA21" si="50">AF27+AF30+AF33+AF36+AF39+AF42+AF89</f>
        <v>0</v>
      </c>
      <c r="AG21" s="150">
        <f t="shared" si="50"/>
        <v>0</v>
      </c>
      <c r="AH21" s="150">
        <f t="shared" si="50"/>
        <v>0</v>
      </c>
      <c r="AI21" s="150">
        <f t="shared" si="50"/>
        <v>0</v>
      </c>
      <c r="AJ21" s="150">
        <f t="shared" si="50"/>
        <v>7380.4000000000005</v>
      </c>
      <c r="AK21" s="150">
        <f t="shared" si="50"/>
        <v>0</v>
      </c>
      <c r="AL21" s="150">
        <f t="shared" si="50"/>
        <v>0</v>
      </c>
      <c r="AM21" s="150">
        <f t="shared" si="50"/>
        <v>0</v>
      </c>
      <c r="AN21" s="150">
        <f t="shared" si="50"/>
        <v>0</v>
      </c>
      <c r="AO21" s="150">
        <f t="shared" si="50"/>
        <v>7380.3</v>
      </c>
      <c r="AP21" s="150">
        <f t="shared" si="50"/>
        <v>0</v>
      </c>
      <c r="AQ21" s="150">
        <f t="shared" si="50"/>
        <v>0</v>
      </c>
      <c r="AR21" s="150">
        <f t="shared" si="50"/>
        <v>0</v>
      </c>
      <c r="AS21" s="150">
        <f t="shared" si="50"/>
        <v>0</v>
      </c>
      <c r="AT21" s="150">
        <f t="shared" si="50"/>
        <v>7380.3</v>
      </c>
      <c r="AU21" s="150">
        <f t="shared" si="50"/>
        <v>0</v>
      </c>
      <c r="AV21" s="150">
        <f t="shared" si="50"/>
        <v>0</v>
      </c>
      <c r="AW21" s="150">
        <f t="shared" si="50"/>
        <v>0</v>
      </c>
      <c r="AX21" s="150">
        <f t="shared" si="50"/>
        <v>0</v>
      </c>
      <c r="AY21" s="150">
        <f t="shared" si="50"/>
        <v>7380.3</v>
      </c>
      <c r="AZ21" s="150">
        <f t="shared" si="50"/>
        <v>0</v>
      </c>
      <c r="BA21" s="150">
        <f t="shared" si="50"/>
        <v>0</v>
      </c>
      <c r="BB21" s="568"/>
    </row>
    <row r="22" spans="1:54" ht="31.5">
      <c r="A22" s="525"/>
      <c r="B22" s="525"/>
      <c r="C22" s="525"/>
      <c r="D22" s="354" t="s">
        <v>42</v>
      </c>
      <c r="E22" s="142">
        <f t="shared" si="48"/>
        <v>4994.9566666666669</v>
      </c>
      <c r="F22" s="142">
        <f t="shared" si="48"/>
        <v>777.45</v>
      </c>
      <c r="G22" s="142">
        <f t="shared" si="48"/>
        <v>15.564699593656803</v>
      </c>
      <c r="H22" s="142">
        <f t="shared" si="48"/>
        <v>66.400000000000006</v>
      </c>
      <c r="I22" s="142">
        <f t="shared" si="48"/>
        <v>66.400000000000006</v>
      </c>
      <c r="J22" s="142">
        <f t="shared" si="48"/>
        <v>100</v>
      </c>
      <c r="K22" s="142">
        <f t="shared" si="48"/>
        <v>361.89000000000004</v>
      </c>
      <c r="L22" s="142">
        <f t="shared" si="48"/>
        <v>361.89000000000004</v>
      </c>
      <c r="M22" s="142">
        <f t="shared" si="48"/>
        <v>100</v>
      </c>
      <c r="N22" s="142">
        <f t="shared" si="48"/>
        <v>349.2</v>
      </c>
      <c r="O22" s="142">
        <f t="shared" si="48"/>
        <v>349.16</v>
      </c>
      <c r="P22" s="142">
        <f t="shared" si="48"/>
        <v>99.988545246277212</v>
      </c>
      <c r="Q22" s="142">
        <f t="shared" si="48"/>
        <v>468.6</v>
      </c>
      <c r="R22" s="142">
        <f t="shared" ref="R22:AE22" si="51">R80+R83+R86</f>
        <v>0</v>
      </c>
      <c r="S22" s="142">
        <f t="shared" si="51"/>
        <v>0</v>
      </c>
      <c r="T22" s="142">
        <f t="shared" si="51"/>
        <v>468.6</v>
      </c>
      <c r="U22" s="142">
        <f t="shared" si="51"/>
        <v>0</v>
      </c>
      <c r="V22" s="142">
        <f t="shared" si="51"/>
        <v>0</v>
      </c>
      <c r="W22" s="142">
        <f t="shared" si="51"/>
        <v>468.6</v>
      </c>
      <c r="X22" s="142">
        <f t="shared" si="51"/>
        <v>0</v>
      </c>
      <c r="Y22" s="150">
        <f t="shared" si="51"/>
        <v>0</v>
      </c>
      <c r="Z22" s="150">
        <f t="shared" si="51"/>
        <v>468.52777777777777</v>
      </c>
      <c r="AA22" s="150">
        <f t="shared" si="51"/>
        <v>0</v>
      </c>
      <c r="AB22" s="150">
        <f t="shared" si="51"/>
        <v>0</v>
      </c>
      <c r="AC22" s="150">
        <f t="shared" si="51"/>
        <v>0</v>
      </c>
      <c r="AD22" s="150">
        <f t="shared" si="51"/>
        <v>0</v>
      </c>
      <c r="AE22" s="150">
        <f t="shared" si="51"/>
        <v>468.62777777777774</v>
      </c>
      <c r="AF22" s="150">
        <f t="shared" ref="AF22:BA22" si="52">AF80+AF83+AF86</f>
        <v>0</v>
      </c>
      <c r="AG22" s="150">
        <f t="shared" si="52"/>
        <v>0</v>
      </c>
      <c r="AH22" s="150">
        <f t="shared" si="52"/>
        <v>0</v>
      </c>
      <c r="AI22" s="150">
        <f t="shared" si="52"/>
        <v>0</v>
      </c>
      <c r="AJ22" s="150">
        <f t="shared" si="52"/>
        <v>468.62777777777774</v>
      </c>
      <c r="AK22" s="150">
        <f t="shared" si="52"/>
        <v>0</v>
      </c>
      <c r="AL22" s="150">
        <f t="shared" si="52"/>
        <v>0</v>
      </c>
      <c r="AM22" s="150">
        <f t="shared" si="52"/>
        <v>0</v>
      </c>
      <c r="AN22" s="150">
        <f t="shared" si="52"/>
        <v>0</v>
      </c>
      <c r="AO22" s="150">
        <f t="shared" si="52"/>
        <v>468.62777777777774</v>
      </c>
      <c r="AP22" s="150">
        <f t="shared" si="52"/>
        <v>0</v>
      </c>
      <c r="AQ22" s="150">
        <f t="shared" si="52"/>
        <v>0</v>
      </c>
      <c r="AR22" s="150">
        <f t="shared" si="52"/>
        <v>0</v>
      </c>
      <c r="AS22" s="150">
        <f t="shared" si="52"/>
        <v>0</v>
      </c>
      <c r="AT22" s="150">
        <f t="shared" si="52"/>
        <v>468.62777777777774</v>
      </c>
      <c r="AU22" s="150">
        <f t="shared" si="52"/>
        <v>0</v>
      </c>
      <c r="AV22" s="150">
        <f t="shared" si="52"/>
        <v>0</v>
      </c>
      <c r="AW22" s="150">
        <f t="shared" si="52"/>
        <v>0</v>
      </c>
      <c r="AX22" s="150">
        <f t="shared" si="52"/>
        <v>0</v>
      </c>
      <c r="AY22" s="150">
        <f t="shared" si="52"/>
        <v>468.62777777777774</v>
      </c>
      <c r="AZ22" s="150">
        <f t="shared" si="52"/>
        <v>0</v>
      </c>
      <c r="BA22" s="150">
        <f t="shared" si="52"/>
        <v>0</v>
      </c>
      <c r="BB22" s="569"/>
    </row>
    <row r="23" spans="1:54" s="114" customFormat="1" ht="15.75">
      <c r="A23" s="552" t="s">
        <v>300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4"/>
    </row>
    <row r="24" spans="1:54" s="114" customFormat="1" ht="15.75">
      <c r="A24" s="504" t="s">
        <v>327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6"/>
      <c r="AR24" s="496"/>
      <c r="AS24" s="496"/>
      <c r="AT24" s="496"/>
      <c r="AU24" s="496"/>
      <c r="AV24" s="496"/>
      <c r="AW24" s="496"/>
      <c r="AX24" s="496"/>
      <c r="AY24" s="496"/>
      <c r="AZ24" s="496"/>
      <c r="BA24" s="496"/>
      <c r="BB24" s="497"/>
    </row>
    <row r="25" spans="1:54" ht="15.75">
      <c r="A25" s="572" t="s">
        <v>260</v>
      </c>
      <c r="B25" s="524" t="s">
        <v>346</v>
      </c>
      <c r="C25" s="524"/>
      <c r="D25" s="204" t="s">
        <v>41</v>
      </c>
      <c r="E25" s="171">
        <f>E27+E26</f>
        <v>4964.3500000000004</v>
      </c>
      <c r="F25" s="171">
        <f t="shared" ref="F25:W25" si="53">F27+F26</f>
        <v>2257.89</v>
      </c>
      <c r="G25" s="171">
        <f>F25/E25*100</f>
        <v>45.482087282322958</v>
      </c>
      <c r="H25" s="171">
        <f t="shared" si="53"/>
        <v>598.58000000000004</v>
      </c>
      <c r="I25" s="171">
        <f t="shared" si="53"/>
        <v>598.54999999999995</v>
      </c>
      <c r="J25" s="335">
        <f t="shared" ref="J25:J27" si="54">I25/H25*100</f>
        <v>99.994988138594664</v>
      </c>
      <c r="K25" s="171">
        <f t="shared" si="53"/>
        <v>918.78</v>
      </c>
      <c r="L25" s="171">
        <f t="shared" si="53"/>
        <v>918.8</v>
      </c>
      <c r="M25" s="335">
        <f t="shared" ref="M25:M27" si="55">L25/K25*100</f>
        <v>100.00217679966912</v>
      </c>
      <c r="N25" s="171">
        <f t="shared" si="53"/>
        <v>740.54</v>
      </c>
      <c r="O25" s="171">
        <f t="shared" si="53"/>
        <v>740.54</v>
      </c>
      <c r="P25" s="171">
        <f t="shared" si="53"/>
        <v>100</v>
      </c>
      <c r="Q25" s="171">
        <f t="shared" si="53"/>
        <v>902.2</v>
      </c>
      <c r="R25" s="171">
        <f t="shared" si="53"/>
        <v>0</v>
      </c>
      <c r="S25" s="171">
        <f t="shared" si="53"/>
        <v>0</v>
      </c>
      <c r="T25" s="171">
        <f t="shared" si="53"/>
        <v>902.15</v>
      </c>
      <c r="U25" s="171">
        <f t="shared" si="53"/>
        <v>0</v>
      </c>
      <c r="V25" s="171">
        <f t="shared" si="53"/>
        <v>0</v>
      </c>
      <c r="W25" s="171">
        <f t="shared" si="53"/>
        <v>902.1</v>
      </c>
      <c r="X25" s="171"/>
      <c r="Y25" s="174"/>
      <c r="Z25" s="171"/>
      <c r="AA25" s="171"/>
      <c r="AB25" s="174"/>
      <c r="AC25" s="174"/>
      <c r="AD25" s="174"/>
      <c r="AE25" s="171"/>
      <c r="AF25" s="171"/>
      <c r="AG25" s="174"/>
      <c r="AH25" s="174"/>
      <c r="AI25" s="174"/>
      <c r="AJ25" s="171"/>
      <c r="AK25" s="171"/>
      <c r="AL25" s="174"/>
      <c r="AM25" s="174"/>
      <c r="AN25" s="174"/>
      <c r="AO25" s="171"/>
      <c r="AP25" s="171"/>
      <c r="AQ25" s="174"/>
      <c r="AR25" s="174"/>
      <c r="AS25" s="174"/>
      <c r="AT25" s="171"/>
      <c r="AU25" s="171"/>
      <c r="AV25" s="174"/>
      <c r="AW25" s="174"/>
      <c r="AX25" s="174"/>
      <c r="AY25" s="171"/>
      <c r="AZ25" s="171"/>
      <c r="BA25" s="174"/>
      <c r="BB25" s="525"/>
    </row>
    <row r="26" spans="1:54" ht="31.5">
      <c r="A26" s="572"/>
      <c r="B26" s="524"/>
      <c r="C26" s="524"/>
      <c r="D26" s="244" t="s">
        <v>2</v>
      </c>
      <c r="E26" s="142">
        <f>N26+K26+H26</f>
        <v>0</v>
      </c>
      <c r="F26" s="142"/>
      <c r="G26" s="171"/>
      <c r="H26" s="142"/>
      <c r="I26" s="142"/>
      <c r="J26" s="336"/>
      <c r="K26" s="142"/>
      <c r="L26" s="142"/>
      <c r="M26" s="336"/>
      <c r="N26" s="142"/>
      <c r="O26" s="142"/>
      <c r="P26" s="185"/>
      <c r="Q26" s="142"/>
      <c r="R26" s="142"/>
      <c r="S26" s="185"/>
      <c r="T26" s="142"/>
      <c r="U26" s="142"/>
      <c r="V26" s="185"/>
      <c r="W26" s="142"/>
      <c r="X26" s="142"/>
      <c r="Y26" s="185"/>
      <c r="Z26" s="142"/>
      <c r="AA26" s="142"/>
      <c r="AB26" s="185"/>
      <c r="AC26" s="185"/>
      <c r="AD26" s="185"/>
      <c r="AE26" s="142"/>
      <c r="AF26" s="142"/>
      <c r="AG26" s="185"/>
      <c r="AH26" s="185"/>
      <c r="AI26" s="185"/>
      <c r="AJ26" s="142"/>
      <c r="AK26" s="142"/>
      <c r="AL26" s="185"/>
      <c r="AM26" s="185"/>
      <c r="AN26" s="185"/>
      <c r="AO26" s="142"/>
      <c r="AP26" s="142"/>
      <c r="AQ26" s="185"/>
      <c r="AR26" s="185"/>
      <c r="AS26" s="185"/>
      <c r="AT26" s="142"/>
      <c r="AU26" s="142"/>
      <c r="AV26" s="185"/>
      <c r="AW26" s="185"/>
      <c r="AX26" s="185"/>
      <c r="AY26" s="142"/>
      <c r="AZ26" s="142"/>
      <c r="BA26" s="185"/>
      <c r="BB26" s="525"/>
    </row>
    <row r="27" spans="1:54" ht="15.75">
      <c r="A27" s="572"/>
      <c r="B27" s="524"/>
      <c r="C27" s="524"/>
      <c r="D27" s="141" t="s">
        <v>290</v>
      </c>
      <c r="E27" s="142">
        <f>H27+K27+N27+Q27+T27+W27+Z27+AE27+AJ27+AO27+AT27+AY27</f>
        <v>4964.3500000000004</v>
      </c>
      <c r="F27" s="142">
        <f>I27+L27+O27+R27+U27+X27+AC27+AH27+AK27+AP27+AU27+AZ27</f>
        <v>2257.89</v>
      </c>
      <c r="G27" s="171">
        <f t="shared" ref="G27:G75" si="56">F27/E27*100</f>
        <v>45.482087282322958</v>
      </c>
      <c r="H27" s="142">
        <v>598.58000000000004</v>
      </c>
      <c r="I27" s="142">
        <v>598.54999999999995</v>
      </c>
      <c r="J27" s="336">
        <f t="shared" si="54"/>
        <v>99.994988138594664</v>
      </c>
      <c r="K27" s="142">
        <v>918.78</v>
      </c>
      <c r="L27" s="142">
        <v>918.8</v>
      </c>
      <c r="M27" s="336">
        <f t="shared" si="55"/>
        <v>100.00217679966912</v>
      </c>
      <c r="N27" s="142">
        <v>740.54</v>
      </c>
      <c r="O27" s="142">
        <v>740.54</v>
      </c>
      <c r="P27" s="336">
        <f t="shared" ref="P27" si="57">O27/N27*100</f>
        <v>100</v>
      </c>
      <c r="Q27" s="142">
        <v>902.2</v>
      </c>
      <c r="R27" s="142">
        <v>0</v>
      </c>
      <c r="S27" s="185"/>
      <c r="T27" s="142">
        <v>902.15</v>
      </c>
      <c r="U27" s="142">
        <v>0</v>
      </c>
      <c r="V27" s="185"/>
      <c r="W27" s="142">
        <v>902.1</v>
      </c>
      <c r="X27" s="142"/>
      <c r="Y27" s="185"/>
      <c r="Z27" s="142"/>
      <c r="AA27" s="142"/>
      <c r="AB27" s="185"/>
      <c r="AC27" s="185"/>
      <c r="AD27" s="185"/>
      <c r="AE27" s="142"/>
      <c r="AF27" s="142"/>
      <c r="AG27" s="185"/>
      <c r="AH27" s="185"/>
      <c r="AI27" s="185"/>
      <c r="AJ27" s="142"/>
      <c r="AK27" s="142"/>
      <c r="AL27" s="185"/>
      <c r="AM27" s="185"/>
      <c r="AN27" s="185"/>
      <c r="AO27" s="142"/>
      <c r="AP27" s="142"/>
      <c r="AQ27" s="185"/>
      <c r="AR27" s="185"/>
      <c r="AS27" s="185"/>
      <c r="AT27" s="142"/>
      <c r="AU27" s="142"/>
      <c r="AV27" s="185"/>
      <c r="AW27" s="185"/>
      <c r="AX27" s="185"/>
      <c r="AY27" s="142"/>
      <c r="AZ27" s="142"/>
      <c r="BA27" s="185"/>
      <c r="BB27" s="525"/>
    </row>
    <row r="28" spans="1:54" ht="15.75">
      <c r="A28" s="572" t="s">
        <v>301</v>
      </c>
      <c r="B28" s="524" t="s">
        <v>302</v>
      </c>
      <c r="C28" s="524"/>
      <c r="D28" s="204" t="s">
        <v>41</v>
      </c>
      <c r="E28" s="142">
        <f>E30+E29</f>
        <v>300</v>
      </c>
      <c r="F28" s="142">
        <f t="shared" ref="F28:F72" si="58">I28+L28+O28+R28+U28+X28+AC28+AH28+AK28+AP28+AU28+AZ28</f>
        <v>0</v>
      </c>
      <c r="G28" s="171">
        <f t="shared" si="56"/>
        <v>0</v>
      </c>
      <c r="H28" s="171">
        <f t="shared" ref="H28" si="59">H30+H29</f>
        <v>0</v>
      </c>
      <c r="I28" s="171">
        <f t="shared" ref="I28" si="60">I30+I29</f>
        <v>0</v>
      </c>
      <c r="J28" s="174"/>
      <c r="K28" s="171">
        <f t="shared" ref="K28" si="61">K30+K29</f>
        <v>0</v>
      </c>
      <c r="L28" s="171">
        <f t="shared" ref="L28:S28" si="62">L30+L29</f>
        <v>0</v>
      </c>
      <c r="M28" s="171">
        <f t="shared" si="62"/>
        <v>0</v>
      </c>
      <c r="N28" s="171">
        <f t="shared" si="62"/>
        <v>0</v>
      </c>
      <c r="O28" s="171">
        <f t="shared" si="62"/>
        <v>0</v>
      </c>
      <c r="P28" s="171">
        <f t="shared" si="62"/>
        <v>0</v>
      </c>
      <c r="Q28" s="171">
        <f t="shared" si="62"/>
        <v>300</v>
      </c>
      <c r="R28" s="171">
        <f t="shared" si="62"/>
        <v>0</v>
      </c>
      <c r="S28" s="171">
        <f t="shared" si="62"/>
        <v>0</v>
      </c>
      <c r="T28" s="171"/>
      <c r="U28" s="171"/>
      <c r="V28" s="174"/>
      <c r="W28" s="171"/>
      <c r="X28" s="171"/>
      <c r="Y28" s="174"/>
      <c r="Z28" s="171"/>
      <c r="AA28" s="171"/>
      <c r="AB28" s="174"/>
      <c r="AC28" s="174"/>
      <c r="AD28" s="174"/>
      <c r="AE28" s="171"/>
      <c r="AF28" s="171"/>
      <c r="AG28" s="174"/>
      <c r="AH28" s="174"/>
      <c r="AI28" s="174"/>
      <c r="AJ28" s="171"/>
      <c r="AK28" s="171"/>
      <c r="AL28" s="174"/>
      <c r="AM28" s="174"/>
      <c r="AN28" s="174"/>
      <c r="AO28" s="171"/>
      <c r="AP28" s="171"/>
      <c r="AQ28" s="174"/>
      <c r="AR28" s="174"/>
      <c r="AS28" s="174"/>
      <c r="AT28" s="171"/>
      <c r="AU28" s="171"/>
      <c r="AV28" s="174"/>
      <c r="AW28" s="174"/>
      <c r="AX28" s="174"/>
      <c r="AY28" s="171"/>
      <c r="AZ28" s="171"/>
      <c r="BA28" s="174"/>
      <c r="BB28" s="525"/>
    </row>
    <row r="29" spans="1:54" ht="31.5">
      <c r="A29" s="572"/>
      <c r="B29" s="524"/>
      <c r="C29" s="524"/>
      <c r="D29" s="244" t="s">
        <v>2</v>
      </c>
      <c r="E29" s="142">
        <f t="shared" ref="E29:E71" si="63">N29+K29+H29</f>
        <v>0</v>
      </c>
      <c r="F29" s="142">
        <f t="shared" si="58"/>
        <v>0</v>
      </c>
      <c r="G29" s="171"/>
      <c r="H29" s="142"/>
      <c r="I29" s="142"/>
      <c r="J29" s="185"/>
      <c r="K29" s="142"/>
      <c r="L29" s="142"/>
      <c r="M29" s="185"/>
      <c r="N29" s="142"/>
      <c r="O29" s="142"/>
      <c r="P29" s="185"/>
      <c r="Q29" s="142"/>
      <c r="R29" s="142"/>
      <c r="S29" s="185"/>
      <c r="T29" s="142"/>
      <c r="U29" s="142"/>
      <c r="V29" s="185"/>
      <c r="W29" s="142"/>
      <c r="X29" s="142"/>
      <c r="Y29" s="185"/>
      <c r="Z29" s="142"/>
      <c r="AA29" s="142"/>
      <c r="AB29" s="185"/>
      <c r="AC29" s="185"/>
      <c r="AD29" s="185"/>
      <c r="AE29" s="142"/>
      <c r="AF29" s="142"/>
      <c r="AG29" s="185"/>
      <c r="AH29" s="185"/>
      <c r="AI29" s="185"/>
      <c r="AJ29" s="142"/>
      <c r="AK29" s="142"/>
      <c r="AL29" s="185"/>
      <c r="AM29" s="185"/>
      <c r="AN29" s="185"/>
      <c r="AO29" s="142"/>
      <c r="AP29" s="142"/>
      <c r="AQ29" s="185"/>
      <c r="AR29" s="185"/>
      <c r="AS29" s="185"/>
      <c r="AT29" s="142"/>
      <c r="AU29" s="142"/>
      <c r="AV29" s="185"/>
      <c r="AW29" s="185"/>
      <c r="AX29" s="185"/>
      <c r="AY29" s="142"/>
      <c r="AZ29" s="142"/>
      <c r="BA29" s="185"/>
      <c r="BB29" s="525"/>
    </row>
    <row r="30" spans="1:54" ht="15.75">
      <c r="A30" s="572"/>
      <c r="B30" s="524"/>
      <c r="C30" s="524"/>
      <c r="D30" s="141" t="s">
        <v>290</v>
      </c>
      <c r="E30" s="142">
        <v>300</v>
      </c>
      <c r="F30" s="142">
        <f t="shared" si="58"/>
        <v>0</v>
      </c>
      <c r="G30" s="171">
        <f t="shared" si="56"/>
        <v>0</v>
      </c>
      <c r="H30" s="142"/>
      <c r="I30" s="142"/>
      <c r="J30" s="185"/>
      <c r="K30" s="142"/>
      <c r="L30" s="142"/>
      <c r="M30" s="185"/>
      <c r="N30" s="142"/>
      <c r="O30" s="142"/>
      <c r="P30" s="185"/>
      <c r="Q30" s="142">
        <v>300</v>
      </c>
      <c r="R30" s="142"/>
      <c r="S30" s="185"/>
      <c r="T30" s="142"/>
      <c r="U30" s="142"/>
      <c r="V30" s="185"/>
      <c r="W30" s="142"/>
      <c r="X30" s="142"/>
      <c r="Y30" s="185"/>
      <c r="Z30" s="142"/>
      <c r="AA30" s="142"/>
      <c r="AB30" s="185"/>
      <c r="AC30" s="185"/>
      <c r="AD30" s="185"/>
      <c r="AE30" s="142"/>
      <c r="AF30" s="142"/>
      <c r="AG30" s="185"/>
      <c r="AH30" s="185"/>
      <c r="AI30" s="185"/>
      <c r="AJ30" s="142"/>
      <c r="AK30" s="142"/>
      <c r="AL30" s="185"/>
      <c r="AM30" s="185"/>
      <c r="AN30" s="185"/>
      <c r="AO30" s="142"/>
      <c r="AP30" s="142"/>
      <c r="AQ30" s="185"/>
      <c r="AR30" s="185"/>
      <c r="AS30" s="185"/>
      <c r="AT30" s="142"/>
      <c r="AU30" s="142"/>
      <c r="AV30" s="185"/>
      <c r="AW30" s="185"/>
      <c r="AX30" s="185"/>
      <c r="AY30" s="142"/>
      <c r="AZ30" s="142"/>
      <c r="BA30" s="185"/>
      <c r="BB30" s="525"/>
    </row>
    <row r="31" spans="1:54" ht="15.75">
      <c r="A31" s="572" t="s">
        <v>303</v>
      </c>
      <c r="B31" s="524" t="s">
        <v>345</v>
      </c>
      <c r="C31" s="524"/>
      <c r="D31" s="204" t="s">
        <v>41</v>
      </c>
      <c r="E31" s="142">
        <f>E33+E32</f>
        <v>0</v>
      </c>
      <c r="F31" s="142">
        <f t="shared" si="58"/>
        <v>0</v>
      </c>
      <c r="G31" s="171"/>
      <c r="H31" s="171">
        <f t="shared" ref="H31" si="64">H33+H32</f>
        <v>0</v>
      </c>
      <c r="I31" s="171">
        <f t="shared" ref="I31" si="65">I33+I32</f>
        <v>0</v>
      </c>
      <c r="J31" s="174"/>
      <c r="K31" s="171">
        <f t="shared" ref="K31" si="66">K33+K32</f>
        <v>0</v>
      </c>
      <c r="L31" s="171">
        <f t="shared" ref="L31" si="67">L33+L32</f>
        <v>0</v>
      </c>
      <c r="M31" s="174"/>
      <c r="N31" s="171">
        <f t="shared" ref="N31" si="68">N33+N32</f>
        <v>0</v>
      </c>
      <c r="O31" s="171"/>
      <c r="P31" s="174"/>
      <c r="Q31" s="171"/>
      <c r="R31" s="171"/>
      <c r="S31" s="174"/>
      <c r="T31" s="171"/>
      <c r="U31" s="171"/>
      <c r="V31" s="174"/>
      <c r="W31" s="171"/>
      <c r="X31" s="171"/>
      <c r="Y31" s="174"/>
      <c r="Z31" s="171"/>
      <c r="AA31" s="171"/>
      <c r="AB31" s="174"/>
      <c r="AC31" s="174"/>
      <c r="AD31" s="174"/>
      <c r="AE31" s="171"/>
      <c r="AF31" s="171"/>
      <c r="AG31" s="174"/>
      <c r="AH31" s="174"/>
      <c r="AI31" s="174"/>
      <c r="AJ31" s="171"/>
      <c r="AK31" s="171"/>
      <c r="AL31" s="174"/>
      <c r="AM31" s="174"/>
      <c r="AN31" s="174"/>
      <c r="AO31" s="171"/>
      <c r="AP31" s="171"/>
      <c r="AQ31" s="174"/>
      <c r="AR31" s="174"/>
      <c r="AS31" s="174"/>
      <c r="AT31" s="171"/>
      <c r="AU31" s="171"/>
      <c r="AV31" s="174"/>
      <c r="AW31" s="174"/>
      <c r="AX31" s="174"/>
      <c r="AY31" s="171"/>
      <c r="AZ31" s="171"/>
      <c r="BA31" s="174"/>
      <c r="BB31" s="525"/>
    </row>
    <row r="32" spans="1:54" ht="31.5">
      <c r="A32" s="572"/>
      <c r="B32" s="524"/>
      <c r="C32" s="524"/>
      <c r="D32" s="244" t="s">
        <v>2</v>
      </c>
      <c r="E32" s="142">
        <f t="shared" si="63"/>
        <v>0</v>
      </c>
      <c r="F32" s="142">
        <f t="shared" si="58"/>
        <v>0</v>
      </c>
      <c r="G32" s="171"/>
      <c r="H32" s="142"/>
      <c r="I32" s="142"/>
      <c r="J32" s="185"/>
      <c r="K32" s="142"/>
      <c r="L32" s="142"/>
      <c r="M32" s="185"/>
      <c r="N32" s="142"/>
      <c r="O32" s="142"/>
      <c r="P32" s="185"/>
      <c r="Q32" s="142"/>
      <c r="R32" s="142"/>
      <c r="S32" s="185"/>
      <c r="T32" s="142"/>
      <c r="U32" s="142"/>
      <c r="V32" s="185"/>
      <c r="W32" s="142"/>
      <c r="X32" s="142"/>
      <c r="Y32" s="185"/>
      <c r="Z32" s="142"/>
      <c r="AA32" s="142"/>
      <c r="AB32" s="185"/>
      <c r="AC32" s="185"/>
      <c r="AD32" s="185"/>
      <c r="AE32" s="142"/>
      <c r="AF32" s="142"/>
      <c r="AG32" s="185"/>
      <c r="AH32" s="185"/>
      <c r="AI32" s="185"/>
      <c r="AJ32" s="142"/>
      <c r="AK32" s="142"/>
      <c r="AL32" s="185"/>
      <c r="AM32" s="185"/>
      <c r="AN32" s="185"/>
      <c r="AO32" s="142"/>
      <c r="AP32" s="142"/>
      <c r="AQ32" s="185"/>
      <c r="AR32" s="185"/>
      <c r="AS32" s="185"/>
      <c r="AT32" s="142"/>
      <c r="AU32" s="142"/>
      <c r="AV32" s="185"/>
      <c r="AW32" s="185"/>
      <c r="AX32" s="185"/>
      <c r="AY32" s="142"/>
      <c r="AZ32" s="142"/>
      <c r="BA32" s="185"/>
      <c r="BB32" s="525"/>
    </row>
    <row r="33" spans="1:54" ht="15.75">
      <c r="A33" s="572"/>
      <c r="B33" s="524"/>
      <c r="C33" s="524"/>
      <c r="D33" s="141" t="s">
        <v>290</v>
      </c>
      <c r="E33" s="142">
        <f t="shared" si="63"/>
        <v>0</v>
      </c>
      <c r="F33" s="142">
        <f t="shared" si="58"/>
        <v>0</v>
      </c>
      <c r="G33" s="171"/>
      <c r="H33" s="142"/>
      <c r="I33" s="142"/>
      <c r="J33" s="185"/>
      <c r="K33" s="142"/>
      <c r="L33" s="142"/>
      <c r="M33" s="185"/>
      <c r="N33" s="142"/>
      <c r="O33" s="142"/>
      <c r="P33" s="185"/>
      <c r="Q33" s="142"/>
      <c r="R33" s="142"/>
      <c r="S33" s="185"/>
      <c r="T33" s="142"/>
      <c r="U33" s="142"/>
      <c r="V33" s="185"/>
      <c r="W33" s="142"/>
      <c r="X33" s="142"/>
      <c r="Y33" s="185"/>
      <c r="Z33" s="142"/>
      <c r="AA33" s="142"/>
      <c r="AB33" s="185"/>
      <c r="AC33" s="185"/>
      <c r="AD33" s="185"/>
      <c r="AE33" s="142"/>
      <c r="AF33" s="142"/>
      <c r="AG33" s="185"/>
      <c r="AH33" s="185"/>
      <c r="AI33" s="185"/>
      <c r="AJ33" s="142"/>
      <c r="AK33" s="142"/>
      <c r="AL33" s="185"/>
      <c r="AM33" s="185"/>
      <c r="AN33" s="185"/>
      <c r="AO33" s="142"/>
      <c r="AP33" s="142"/>
      <c r="AQ33" s="185"/>
      <c r="AR33" s="185"/>
      <c r="AS33" s="185"/>
      <c r="AT33" s="142"/>
      <c r="AU33" s="142"/>
      <c r="AV33" s="185"/>
      <c r="AW33" s="185"/>
      <c r="AX33" s="185"/>
      <c r="AY33" s="142"/>
      <c r="AZ33" s="142"/>
      <c r="BA33" s="185"/>
      <c r="BB33" s="525"/>
    </row>
    <row r="34" spans="1:54" ht="15.75">
      <c r="A34" s="572" t="s">
        <v>304</v>
      </c>
      <c r="B34" s="524" t="s">
        <v>305</v>
      </c>
      <c r="C34" s="524"/>
      <c r="D34" s="204" t="s">
        <v>41</v>
      </c>
      <c r="E34" s="142">
        <f>E36</f>
        <v>200</v>
      </c>
      <c r="F34" s="142">
        <f t="shared" si="58"/>
        <v>100</v>
      </c>
      <c r="G34" s="171">
        <f t="shared" si="56"/>
        <v>50</v>
      </c>
      <c r="H34" s="142">
        <f t="shared" ref="H34:O34" si="69">H36</f>
        <v>0</v>
      </c>
      <c r="I34" s="142">
        <f t="shared" si="69"/>
        <v>0</v>
      </c>
      <c r="J34" s="142">
        <f t="shared" si="69"/>
        <v>0</v>
      </c>
      <c r="K34" s="142">
        <v>0</v>
      </c>
      <c r="L34" s="142">
        <f t="shared" si="69"/>
        <v>0</v>
      </c>
      <c r="M34" s="142">
        <f t="shared" si="69"/>
        <v>0</v>
      </c>
      <c r="N34" s="142">
        <f t="shared" si="69"/>
        <v>100</v>
      </c>
      <c r="O34" s="142">
        <f t="shared" si="69"/>
        <v>100</v>
      </c>
      <c r="P34" s="335">
        <f t="shared" ref="P34:P36" si="70">O34/N34*100</f>
        <v>100</v>
      </c>
      <c r="Q34" s="171">
        <v>100</v>
      </c>
      <c r="R34" s="171"/>
      <c r="S34" s="174"/>
      <c r="T34" s="171"/>
      <c r="U34" s="171"/>
      <c r="V34" s="174"/>
      <c r="W34" s="171"/>
      <c r="X34" s="171"/>
      <c r="Y34" s="174"/>
      <c r="Z34" s="171"/>
      <c r="AA34" s="171"/>
      <c r="AB34" s="174"/>
      <c r="AC34" s="174"/>
      <c r="AD34" s="174"/>
      <c r="AE34" s="171"/>
      <c r="AF34" s="171"/>
      <c r="AG34" s="174"/>
      <c r="AH34" s="174"/>
      <c r="AI34" s="174"/>
      <c r="AJ34" s="171"/>
      <c r="AK34" s="171"/>
      <c r="AL34" s="174"/>
      <c r="AM34" s="174"/>
      <c r="AN34" s="174"/>
      <c r="AO34" s="171"/>
      <c r="AP34" s="171"/>
      <c r="AQ34" s="174"/>
      <c r="AR34" s="174"/>
      <c r="AS34" s="174"/>
      <c r="AT34" s="171"/>
      <c r="AU34" s="171"/>
      <c r="AV34" s="174"/>
      <c r="AW34" s="174"/>
      <c r="AX34" s="174"/>
      <c r="AY34" s="171"/>
      <c r="AZ34" s="171"/>
      <c r="BA34" s="174"/>
      <c r="BB34" s="525"/>
    </row>
    <row r="35" spans="1:54" ht="31.5">
      <c r="A35" s="572"/>
      <c r="B35" s="524"/>
      <c r="C35" s="524"/>
      <c r="D35" s="244" t="s">
        <v>2</v>
      </c>
      <c r="E35" s="142">
        <f t="shared" si="63"/>
        <v>0</v>
      </c>
      <c r="F35" s="142">
        <f t="shared" si="58"/>
        <v>0</v>
      </c>
      <c r="G35" s="171"/>
      <c r="H35" s="142"/>
      <c r="I35" s="142"/>
      <c r="J35" s="185"/>
      <c r="K35" s="142"/>
      <c r="L35" s="142"/>
      <c r="M35" s="185"/>
      <c r="N35" s="142"/>
      <c r="O35" s="142"/>
      <c r="P35" s="336"/>
      <c r="Q35" s="142"/>
      <c r="R35" s="142"/>
      <c r="S35" s="185"/>
      <c r="T35" s="142"/>
      <c r="U35" s="142"/>
      <c r="V35" s="185"/>
      <c r="W35" s="142"/>
      <c r="X35" s="142"/>
      <c r="Y35" s="185"/>
      <c r="Z35" s="142"/>
      <c r="AA35" s="142"/>
      <c r="AB35" s="185"/>
      <c r="AC35" s="185"/>
      <c r="AD35" s="185"/>
      <c r="AE35" s="142"/>
      <c r="AF35" s="142"/>
      <c r="AG35" s="185"/>
      <c r="AH35" s="185"/>
      <c r="AI35" s="185"/>
      <c r="AJ35" s="142"/>
      <c r="AK35" s="142"/>
      <c r="AL35" s="185"/>
      <c r="AM35" s="185"/>
      <c r="AN35" s="185"/>
      <c r="AO35" s="142"/>
      <c r="AP35" s="142"/>
      <c r="AQ35" s="185"/>
      <c r="AR35" s="185"/>
      <c r="AS35" s="185"/>
      <c r="AT35" s="142"/>
      <c r="AU35" s="142"/>
      <c r="AV35" s="185"/>
      <c r="AW35" s="185"/>
      <c r="AX35" s="185"/>
      <c r="AY35" s="142"/>
      <c r="AZ35" s="142"/>
      <c r="BA35" s="185"/>
      <c r="BB35" s="525"/>
    </row>
    <row r="36" spans="1:54" ht="15.75">
      <c r="A36" s="572"/>
      <c r="B36" s="524"/>
      <c r="C36" s="524"/>
      <c r="D36" s="141" t="s">
        <v>290</v>
      </c>
      <c r="E36" s="142">
        <f>N36+K36+H36+Q36</f>
        <v>200</v>
      </c>
      <c r="F36" s="142">
        <f t="shared" si="58"/>
        <v>100</v>
      </c>
      <c r="G36" s="171">
        <f t="shared" si="56"/>
        <v>50</v>
      </c>
      <c r="H36" s="142">
        <v>0</v>
      </c>
      <c r="I36" s="142">
        <v>0</v>
      </c>
      <c r="J36" s="185"/>
      <c r="K36" s="142">
        <v>0</v>
      </c>
      <c r="L36" s="142"/>
      <c r="M36" s="185"/>
      <c r="N36" s="142">
        <f>66.6+33.4</f>
        <v>100</v>
      </c>
      <c r="O36" s="142">
        <v>100</v>
      </c>
      <c r="P36" s="336">
        <f t="shared" si="70"/>
        <v>100</v>
      </c>
      <c r="Q36" s="142">
        <v>100</v>
      </c>
      <c r="R36" s="142"/>
      <c r="S36" s="185"/>
      <c r="T36" s="142"/>
      <c r="U36" s="142"/>
      <c r="V36" s="185"/>
      <c r="W36" s="142"/>
      <c r="X36" s="142"/>
      <c r="Y36" s="185"/>
      <c r="Z36" s="142"/>
      <c r="AA36" s="142"/>
      <c r="AB36" s="185"/>
      <c r="AC36" s="185"/>
      <c r="AD36" s="185"/>
      <c r="AE36" s="142"/>
      <c r="AF36" s="142"/>
      <c r="AG36" s="185"/>
      <c r="AH36" s="185"/>
      <c r="AI36" s="185"/>
      <c r="AJ36" s="142"/>
      <c r="AK36" s="142"/>
      <c r="AL36" s="185"/>
      <c r="AM36" s="185"/>
      <c r="AN36" s="185"/>
      <c r="AO36" s="142"/>
      <c r="AP36" s="142"/>
      <c r="AQ36" s="185"/>
      <c r="AR36" s="185"/>
      <c r="AS36" s="185"/>
      <c r="AT36" s="142"/>
      <c r="AU36" s="142"/>
      <c r="AV36" s="185"/>
      <c r="AW36" s="185"/>
      <c r="AX36" s="185"/>
      <c r="AY36" s="142"/>
      <c r="AZ36" s="142"/>
      <c r="BA36" s="185"/>
      <c r="BB36" s="525"/>
    </row>
    <row r="37" spans="1:54" ht="15.75">
      <c r="A37" s="572" t="s">
        <v>306</v>
      </c>
      <c r="B37" s="524" t="s">
        <v>343</v>
      </c>
      <c r="C37" s="524"/>
      <c r="D37" s="204" t="s">
        <v>41</v>
      </c>
      <c r="E37" s="142">
        <f>E39+E38</f>
        <v>0</v>
      </c>
      <c r="F37" s="142">
        <f t="shared" si="58"/>
        <v>0</v>
      </c>
      <c r="G37" s="171"/>
      <c r="H37" s="171">
        <f t="shared" ref="H37" si="71">H39+H38</f>
        <v>0</v>
      </c>
      <c r="I37" s="171">
        <f t="shared" ref="I37" si="72">I39+I38</f>
        <v>0</v>
      </c>
      <c r="J37" s="174"/>
      <c r="K37" s="171">
        <f t="shared" ref="K37" si="73">K39+K38</f>
        <v>0</v>
      </c>
      <c r="L37" s="171">
        <f t="shared" ref="L37" si="74">L39+L38</f>
        <v>0</v>
      </c>
      <c r="M37" s="174"/>
      <c r="N37" s="171">
        <f t="shared" ref="N37" si="75">N39+N38</f>
        <v>0</v>
      </c>
      <c r="O37" s="171"/>
      <c r="P37" s="174"/>
      <c r="Q37" s="171"/>
      <c r="R37" s="171"/>
      <c r="S37" s="174"/>
      <c r="T37" s="171"/>
      <c r="U37" s="171"/>
      <c r="V37" s="174"/>
      <c r="W37" s="171"/>
      <c r="X37" s="171"/>
      <c r="Y37" s="174"/>
      <c r="Z37" s="171"/>
      <c r="AA37" s="171"/>
      <c r="AB37" s="174"/>
      <c r="AC37" s="174"/>
      <c r="AD37" s="174"/>
      <c r="AE37" s="171"/>
      <c r="AF37" s="171"/>
      <c r="AG37" s="174"/>
      <c r="AH37" s="174"/>
      <c r="AI37" s="174"/>
      <c r="AJ37" s="171"/>
      <c r="AK37" s="171"/>
      <c r="AL37" s="174"/>
      <c r="AM37" s="174"/>
      <c r="AN37" s="174"/>
      <c r="AO37" s="171"/>
      <c r="AP37" s="171"/>
      <c r="AQ37" s="174"/>
      <c r="AR37" s="174"/>
      <c r="AS37" s="174"/>
      <c r="AT37" s="171"/>
      <c r="AU37" s="171"/>
      <c r="AV37" s="174"/>
      <c r="AW37" s="174"/>
      <c r="AX37" s="174"/>
      <c r="AY37" s="171"/>
      <c r="AZ37" s="171"/>
      <c r="BA37" s="174"/>
      <c r="BB37" s="525"/>
    </row>
    <row r="38" spans="1:54" ht="31.5">
      <c r="A38" s="572"/>
      <c r="B38" s="524"/>
      <c r="C38" s="524"/>
      <c r="D38" s="244" t="s">
        <v>2</v>
      </c>
      <c r="E38" s="142">
        <f t="shared" si="63"/>
        <v>0</v>
      </c>
      <c r="F38" s="142">
        <f t="shared" si="58"/>
        <v>0</v>
      </c>
      <c r="G38" s="171"/>
      <c r="H38" s="142"/>
      <c r="I38" s="142"/>
      <c r="J38" s="185"/>
      <c r="K38" s="142"/>
      <c r="L38" s="142"/>
      <c r="M38" s="185"/>
      <c r="N38" s="142"/>
      <c r="O38" s="142"/>
      <c r="P38" s="185"/>
      <c r="Q38" s="142"/>
      <c r="R38" s="142"/>
      <c r="S38" s="185"/>
      <c r="T38" s="142"/>
      <c r="U38" s="142"/>
      <c r="V38" s="185"/>
      <c r="W38" s="142"/>
      <c r="X38" s="142"/>
      <c r="Y38" s="185"/>
      <c r="Z38" s="142"/>
      <c r="AA38" s="142"/>
      <c r="AB38" s="185"/>
      <c r="AC38" s="185"/>
      <c r="AD38" s="185"/>
      <c r="AE38" s="142"/>
      <c r="AF38" s="142"/>
      <c r="AG38" s="185"/>
      <c r="AH38" s="185"/>
      <c r="AI38" s="185"/>
      <c r="AJ38" s="142"/>
      <c r="AK38" s="142"/>
      <c r="AL38" s="185"/>
      <c r="AM38" s="185"/>
      <c r="AN38" s="185"/>
      <c r="AO38" s="142"/>
      <c r="AP38" s="142"/>
      <c r="AQ38" s="185"/>
      <c r="AR38" s="185"/>
      <c r="AS38" s="185"/>
      <c r="AT38" s="142"/>
      <c r="AU38" s="142"/>
      <c r="AV38" s="185"/>
      <c r="AW38" s="185"/>
      <c r="AX38" s="185"/>
      <c r="AY38" s="142"/>
      <c r="AZ38" s="142"/>
      <c r="BA38" s="185"/>
      <c r="BB38" s="525"/>
    </row>
    <row r="39" spans="1:54" ht="15.75">
      <c r="A39" s="572"/>
      <c r="B39" s="524"/>
      <c r="C39" s="524"/>
      <c r="D39" s="141" t="s">
        <v>290</v>
      </c>
      <c r="E39" s="142">
        <f t="shared" si="63"/>
        <v>0</v>
      </c>
      <c r="F39" s="142">
        <f t="shared" si="58"/>
        <v>0</v>
      </c>
      <c r="G39" s="171"/>
      <c r="H39" s="142"/>
      <c r="I39" s="142"/>
      <c r="J39" s="185"/>
      <c r="K39" s="142"/>
      <c r="L39" s="142"/>
      <c r="M39" s="185"/>
      <c r="N39" s="142"/>
      <c r="O39" s="142"/>
      <c r="P39" s="185"/>
      <c r="Q39" s="142"/>
      <c r="R39" s="142"/>
      <c r="S39" s="185"/>
      <c r="T39" s="142"/>
      <c r="U39" s="142"/>
      <c r="V39" s="185"/>
      <c r="W39" s="142"/>
      <c r="X39" s="142"/>
      <c r="Y39" s="185"/>
      <c r="Z39" s="142"/>
      <c r="AA39" s="142"/>
      <c r="AB39" s="185"/>
      <c r="AC39" s="185"/>
      <c r="AD39" s="185"/>
      <c r="AE39" s="142"/>
      <c r="AF39" s="142"/>
      <c r="AG39" s="185"/>
      <c r="AH39" s="185"/>
      <c r="AI39" s="185"/>
      <c r="AJ39" s="142"/>
      <c r="AK39" s="142"/>
      <c r="AL39" s="185"/>
      <c r="AM39" s="185"/>
      <c r="AN39" s="185"/>
      <c r="AO39" s="142"/>
      <c r="AP39" s="142"/>
      <c r="AQ39" s="185"/>
      <c r="AR39" s="185"/>
      <c r="AS39" s="185"/>
      <c r="AT39" s="142"/>
      <c r="AU39" s="142"/>
      <c r="AV39" s="185"/>
      <c r="AW39" s="185"/>
      <c r="AX39" s="185"/>
      <c r="AY39" s="142"/>
      <c r="AZ39" s="142"/>
      <c r="BA39" s="185"/>
      <c r="BB39" s="525"/>
    </row>
    <row r="40" spans="1:54" ht="15.75">
      <c r="A40" s="572" t="s">
        <v>307</v>
      </c>
      <c r="B40" s="524" t="s">
        <v>344</v>
      </c>
      <c r="C40" s="524"/>
      <c r="D40" s="204" t="s">
        <v>41</v>
      </c>
      <c r="E40" s="142">
        <f>E42+E41</f>
        <v>40.31</v>
      </c>
      <c r="F40" s="142">
        <f t="shared" si="58"/>
        <v>0</v>
      </c>
      <c r="G40" s="171"/>
      <c r="H40" s="171">
        <f t="shared" ref="H40" si="76">H42+H41</f>
        <v>0</v>
      </c>
      <c r="I40" s="171">
        <f t="shared" ref="I40" si="77">I42+I41</f>
        <v>0</v>
      </c>
      <c r="J40" s="174"/>
      <c r="K40" s="171">
        <f t="shared" ref="K40" si="78">K42+K41</f>
        <v>0</v>
      </c>
      <c r="L40" s="171">
        <f t="shared" ref="L40" si="79">L42+L41</f>
        <v>0</v>
      </c>
      <c r="M40" s="174"/>
      <c r="N40" s="171"/>
      <c r="O40" s="171"/>
      <c r="P40" s="174"/>
      <c r="Q40" s="171">
        <f>Q41</f>
        <v>10.1</v>
      </c>
      <c r="R40" s="171"/>
      <c r="S40" s="174"/>
      <c r="T40" s="171"/>
      <c r="U40" s="171"/>
      <c r="V40" s="174"/>
      <c r="W40" s="171">
        <f>W41</f>
        <v>10.07</v>
      </c>
      <c r="X40" s="171"/>
      <c r="Y40" s="174"/>
      <c r="Z40" s="171"/>
      <c r="AA40" s="171"/>
      <c r="AB40" s="174"/>
      <c r="AC40" s="174"/>
      <c r="AD40" s="174"/>
      <c r="AE40" s="171"/>
      <c r="AF40" s="171"/>
      <c r="AG40" s="174"/>
      <c r="AH40" s="174"/>
      <c r="AI40" s="174"/>
      <c r="AJ40" s="171">
        <f>AJ41</f>
        <v>10.07</v>
      </c>
      <c r="AK40" s="171"/>
      <c r="AL40" s="174"/>
      <c r="AM40" s="174"/>
      <c r="AN40" s="174"/>
      <c r="AO40" s="171"/>
      <c r="AP40" s="171"/>
      <c r="AQ40" s="174"/>
      <c r="AR40" s="174"/>
      <c r="AS40" s="174"/>
      <c r="AT40" s="171"/>
      <c r="AU40" s="171"/>
      <c r="AV40" s="174"/>
      <c r="AW40" s="174"/>
      <c r="AX40" s="174"/>
      <c r="AY40" s="171">
        <f>AY41</f>
        <v>10.07</v>
      </c>
      <c r="AZ40" s="171"/>
      <c r="BA40" s="174"/>
      <c r="BB40" s="525"/>
    </row>
    <row r="41" spans="1:54" ht="31.5">
      <c r="A41" s="572"/>
      <c r="B41" s="524"/>
      <c r="C41" s="524"/>
      <c r="D41" s="244" t="s">
        <v>2</v>
      </c>
      <c r="E41" s="142">
        <f>N41+K41+H41+W41+AJ41+AY41+Q41</f>
        <v>40.31</v>
      </c>
      <c r="F41" s="142">
        <f t="shared" si="58"/>
        <v>0</v>
      </c>
      <c r="G41" s="171">
        <f t="shared" si="56"/>
        <v>0</v>
      </c>
      <c r="H41" s="142">
        <v>0</v>
      </c>
      <c r="I41" s="142"/>
      <c r="J41" s="185"/>
      <c r="K41" s="142">
        <v>0</v>
      </c>
      <c r="L41" s="142"/>
      <c r="M41" s="336"/>
      <c r="N41" s="142"/>
      <c r="O41" s="142"/>
      <c r="P41" s="185"/>
      <c r="Q41" s="142">
        <v>10.1</v>
      </c>
      <c r="R41" s="142"/>
      <c r="S41" s="185"/>
      <c r="T41" s="142"/>
      <c r="U41" s="142"/>
      <c r="V41" s="185"/>
      <c r="W41" s="142">
        <v>10.07</v>
      </c>
      <c r="X41" s="142"/>
      <c r="Y41" s="185"/>
      <c r="Z41" s="142"/>
      <c r="AA41" s="142"/>
      <c r="AB41" s="185"/>
      <c r="AC41" s="185"/>
      <c r="AD41" s="185"/>
      <c r="AE41" s="142"/>
      <c r="AF41" s="142"/>
      <c r="AG41" s="185"/>
      <c r="AH41" s="185"/>
      <c r="AI41" s="185"/>
      <c r="AJ41" s="142">
        <v>10.07</v>
      </c>
      <c r="AK41" s="142"/>
      <c r="AL41" s="185"/>
      <c r="AM41" s="185"/>
      <c r="AN41" s="185"/>
      <c r="AO41" s="142"/>
      <c r="AP41" s="142"/>
      <c r="AQ41" s="185"/>
      <c r="AR41" s="185"/>
      <c r="AS41" s="185"/>
      <c r="AT41" s="142"/>
      <c r="AU41" s="142"/>
      <c r="AV41" s="185"/>
      <c r="AW41" s="185"/>
      <c r="AX41" s="185"/>
      <c r="AY41" s="142">
        <v>10.07</v>
      </c>
      <c r="AZ41" s="142"/>
      <c r="BA41" s="185"/>
      <c r="BB41" s="525"/>
    </row>
    <row r="42" spans="1:54" ht="15.75">
      <c r="A42" s="572"/>
      <c r="B42" s="524"/>
      <c r="C42" s="524"/>
      <c r="D42" s="141" t="s">
        <v>290</v>
      </c>
      <c r="E42" s="142">
        <f t="shared" si="63"/>
        <v>0</v>
      </c>
      <c r="F42" s="142">
        <f t="shared" si="58"/>
        <v>0</v>
      </c>
      <c r="G42" s="171">
        <v>0</v>
      </c>
      <c r="H42" s="142"/>
      <c r="I42" s="142"/>
      <c r="J42" s="185"/>
      <c r="K42" s="142"/>
      <c r="L42" s="142"/>
      <c r="M42" s="336"/>
      <c r="N42" s="142"/>
      <c r="O42" s="142"/>
      <c r="P42" s="185"/>
      <c r="Q42" s="142"/>
      <c r="R42" s="142"/>
      <c r="S42" s="185"/>
      <c r="T42" s="142"/>
      <c r="U42" s="142"/>
      <c r="V42" s="185"/>
      <c r="W42" s="142"/>
      <c r="X42" s="142"/>
      <c r="Y42" s="185"/>
      <c r="Z42" s="142"/>
      <c r="AA42" s="142"/>
      <c r="AB42" s="185"/>
      <c r="AC42" s="185"/>
      <c r="AD42" s="185"/>
      <c r="AE42" s="142"/>
      <c r="AF42" s="142"/>
      <c r="AG42" s="185"/>
      <c r="AH42" s="185"/>
      <c r="AI42" s="185"/>
      <c r="AJ42" s="142"/>
      <c r="AK42" s="142"/>
      <c r="AL42" s="185"/>
      <c r="AM42" s="185"/>
      <c r="AN42" s="185"/>
      <c r="AO42" s="142"/>
      <c r="AP42" s="142"/>
      <c r="AQ42" s="185"/>
      <c r="AR42" s="185"/>
      <c r="AS42" s="185"/>
      <c r="AT42" s="142"/>
      <c r="AU42" s="142"/>
      <c r="AV42" s="185"/>
      <c r="AW42" s="185"/>
      <c r="AX42" s="185"/>
      <c r="AY42" s="142"/>
      <c r="AZ42" s="142"/>
      <c r="BA42" s="185"/>
      <c r="BB42" s="525"/>
    </row>
    <row r="43" spans="1:54" s="250" customFormat="1" ht="15.75">
      <c r="A43" s="442" t="s">
        <v>308</v>
      </c>
      <c r="B43" s="438" t="s">
        <v>309</v>
      </c>
      <c r="C43" s="438"/>
      <c r="D43" s="246" t="s">
        <v>41</v>
      </c>
      <c r="E43" s="247">
        <f>E45+E44</f>
        <v>170185.05</v>
      </c>
      <c r="F43" s="247">
        <f t="shared" ref="F43:P43" si="80">F45+F44</f>
        <v>44895.45</v>
      </c>
      <c r="G43" s="247">
        <f t="shared" si="80"/>
        <v>44.606223248457006</v>
      </c>
      <c r="H43" s="247">
        <f t="shared" si="80"/>
        <v>0</v>
      </c>
      <c r="I43" s="247">
        <f t="shared" si="80"/>
        <v>0</v>
      </c>
      <c r="J43" s="247">
        <f t="shared" si="80"/>
        <v>0</v>
      </c>
      <c r="K43" s="247">
        <f t="shared" si="80"/>
        <v>34420.269999999997</v>
      </c>
      <c r="L43" s="247">
        <f t="shared" si="80"/>
        <v>34420.269999999997</v>
      </c>
      <c r="M43" s="345">
        <f t="shared" si="80"/>
        <v>100</v>
      </c>
      <c r="N43" s="247">
        <f t="shared" si="80"/>
        <v>10475.18</v>
      </c>
      <c r="O43" s="247">
        <f t="shared" si="80"/>
        <v>10475.18</v>
      </c>
      <c r="P43" s="247">
        <f t="shared" si="80"/>
        <v>100</v>
      </c>
      <c r="Q43" s="248"/>
      <c r="R43" s="248"/>
      <c r="S43" s="249"/>
      <c r="T43" s="248"/>
      <c r="U43" s="248"/>
      <c r="V43" s="249"/>
      <c r="W43" s="248"/>
      <c r="X43" s="248"/>
      <c r="Y43" s="249"/>
      <c r="Z43" s="248"/>
      <c r="AA43" s="248"/>
      <c r="AB43" s="249"/>
      <c r="AC43" s="249"/>
      <c r="AD43" s="249"/>
      <c r="AE43" s="248"/>
      <c r="AF43" s="248"/>
      <c r="AG43" s="249"/>
      <c r="AH43" s="249"/>
      <c r="AI43" s="249"/>
      <c r="AJ43" s="248"/>
      <c r="AK43" s="248"/>
      <c r="AL43" s="249"/>
      <c r="AM43" s="249"/>
      <c r="AN43" s="249"/>
      <c r="AO43" s="248"/>
      <c r="AP43" s="248"/>
      <c r="AQ43" s="249"/>
      <c r="AR43" s="249"/>
      <c r="AS43" s="249"/>
      <c r="AT43" s="248"/>
      <c r="AU43" s="248"/>
      <c r="AV43" s="249"/>
      <c r="AW43" s="249"/>
      <c r="AX43" s="249"/>
      <c r="AY43" s="248"/>
      <c r="AZ43" s="248"/>
      <c r="BA43" s="249"/>
      <c r="BB43" s="443"/>
    </row>
    <row r="44" spans="1:54" s="250" customFormat="1" ht="31.5">
      <c r="A44" s="442"/>
      <c r="B44" s="438"/>
      <c r="C44" s="438"/>
      <c r="D44" s="251" t="s">
        <v>2</v>
      </c>
      <c r="E44" s="247">
        <f t="shared" si="63"/>
        <v>0</v>
      </c>
      <c r="F44" s="247">
        <f t="shared" si="58"/>
        <v>0</v>
      </c>
      <c r="G44" s="248">
        <v>0</v>
      </c>
      <c r="H44" s="247"/>
      <c r="I44" s="247"/>
      <c r="J44" s="252"/>
      <c r="K44" s="247"/>
      <c r="L44" s="247"/>
      <c r="M44" s="345"/>
      <c r="N44" s="247"/>
      <c r="O44" s="247"/>
      <c r="P44" s="252"/>
      <c r="Q44" s="247"/>
      <c r="R44" s="247"/>
      <c r="S44" s="252"/>
      <c r="T44" s="247"/>
      <c r="U44" s="247"/>
      <c r="V44" s="252"/>
      <c r="W44" s="247"/>
      <c r="X44" s="247"/>
      <c r="Y44" s="252"/>
      <c r="Z44" s="247"/>
      <c r="AA44" s="247"/>
      <c r="AB44" s="252"/>
      <c r="AC44" s="252"/>
      <c r="AD44" s="252"/>
      <c r="AE44" s="247"/>
      <c r="AF44" s="247"/>
      <c r="AG44" s="252"/>
      <c r="AH44" s="252"/>
      <c r="AI44" s="252"/>
      <c r="AJ44" s="247"/>
      <c r="AK44" s="247"/>
      <c r="AL44" s="252"/>
      <c r="AM44" s="252"/>
      <c r="AN44" s="252"/>
      <c r="AO44" s="247"/>
      <c r="AP44" s="247"/>
      <c r="AQ44" s="252"/>
      <c r="AR44" s="252"/>
      <c r="AS44" s="252"/>
      <c r="AT44" s="247"/>
      <c r="AU44" s="247"/>
      <c r="AV44" s="252"/>
      <c r="AW44" s="252"/>
      <c r="AX44" s="252"/>
      <c r="AY44" s="247"/>
      <c r="AZ44" s="247"/>
      <c r="BA44" s="252"/>
      <c r="BB44" s="443"/>
    </row>
    <row r="45" spans="1:54" s="250" customFormat="1" ht="15.75">
      <c r="A45" s="442"/>
      <c r="B45" s="438"/>
      <c r="C45" s="438"/>
      <c r="D45" s="253" t="s">
        <v>290</v>
      </c>
      <c r="E45" s="247">
        <f>E48+E51+E54+E57+E69+E72</f>
        <v>170185.05</v>
      </c>
      <c r="F45" s="247">
        <f>F48+F51+F54+F57+F69+F72</f>
        <v>44895.45</v>
      </c>
      <c r="G45" s="247">
        <f t="shared" ref="G45:O45" si="81">G48+G51+G54+G57+G69+G72</f>
        <v>44.606223248457006</v>
      </c>
      <c r="H45" s="247">
        <f t="shared" si="81"/>
        <v>0</v>
      </c>
      <c r="I45" s="247">
        <f t="shared" si="81"/>
        <v>0</v>
      </c>
      <c r="J45" s="247">
        <f t="shared" si="81"/>
        <v>0</v>
      </c>
      <c r="K45" s="247">
        <f t="shared" si="81"/>
        <v>34420.269999999997</v>
      </c>
      <c r="L45" s="247">
        <f t="shared" si="81"/>
        <v>34420.269999999997</v>
      </c>
      <c r="M45" s="345">
        <f t="shared" si="81"/>
        <v>100</v>
      </c>
      <c r="N45" s="247">
        <f t="shared" si="81"/>
        <v>10475.18</v>
      </c>
      <c r="O45" s="247">
        <f t="shared" si="81"/>
        <v>10475.18</v>
      </c>
      <c r="P45" s="345">
        <f t="shared" ref="P45" si="82">P48+P51+P54+P57+P69+P72</f>
        <v>100</v>
      </c>
      <c r="Q45" s="247"/>
      <c r="R45" s="247"/>
      <c r="S45" s="252"/>
      <c r="T45" s="247"/>
      <c r="U45" s="247"/>
      <c r="V45" s="252"/>
      <c r="W45" s="247"/>
      <c r="X45" s="247"/>
      <c r="Y45" s="252"/>
      <c r="Z45" s="247"/>
      <c r="AA45" s="247"/>
      <c r="AB45" s="252"/>
      <c r="AC45" s="252"/>
      <c r="AD45" s="252"/>
      <c r="AE45" s="247"/>
      <c r="AF45" s="247"/>
      <c r="AG45" s="252"/>
      <c r="AH45" s="252"/>
      <c r="AI45" s="252"/>
      <c r="AJ45" s="247"/>
      <c r="AK45" s="247"/>
      <c r="AL45" s="252"/>
      <c r="AM45" s="252"/>
      <c r="AN45" s="252"/>
      <c r="AO45" s="247"/>
      <c r="AP45" s="247"/>
      <c r="AQ45" s="252"/>
      <c r="AR45" s="252"/>
      <c r="AS45" s="252"/>
      <c r="AT45" s="247"/>
      <c r="AU45" s="247"/>
      <c r="AV45" s="252"/>
      <c r="AW45" s="252"/>
      <c r="AX45" s="252"/>
      <c r="AY45" s="247"/>
      <c r="AZ45" s="247"/>
      <c r="BA45" s="252"/>
      <c r="BB45" s="443"/>
    </row>
    <row r="46" spans="1:54" s="250" customFormat="1" ht="15.75">
      <c r="A46" s="442" t="s">
        <v>310</v>
      </c>
      <c r="B46" s="438" t="s">
        <v>351</v>
      </c>
      <c r="C46" s="438"/>
      <c r="D46" s="246" t="s">
        <v>41</v>
      </c>
      <c r="E46" s="247">
        <f>E48+E47</f>
        <v>100648.4</v>
      </c>
      <c r="F46" s="247">
        <f>I46+L46+O46+R46+U46+X46+AC46+AH46+AK46+AP46+AU46+AZ46</f>
        <v>44895.45</v>
      </c>
      <c r="G46" s="248">
        <f t="shared" si="56"/>
        <v>44.606223248457006</v>
      </c>
      <c r="H46" s="248">
        <f t="shared" ref="H46:I46" si="83">H48+H47</f>
        <v>0</v>
      </c>
      <c r="I46" s="248">
        <f t="shared" si="83"/>
        <v>0</v>
      </c>
      <c r="J46" s="249"/>
      <c r="K46" s="248">
        <f t="shared" ref="K46:L46" si="84">K48+K47</f>
        <v>34420.269999999997</v>
      </c>
      <c r="L46" s="248">
        <f t="shared" si="84"/>
        <v>34420.269999999997</v>
      </c>
      <c r="M46" s="343">
        <f t="shared" ref="M46:M48" si="85">L46/K46*100</f>
        <v>100</v>
      </c>
      <c r="N46" s="248">
        <f t="shared" ref="N46:O46" si="86">N48+N47</f>
        <v>10475.18</v>
      </c>
      <c r="O46" s="248">
        <f t="shared" si="86"/>
        <v>10475.18</v>
      </c>
      <c r="P46" s="343">
        <f t="shared" ref="P46:P48" si="87">O46/N46*100</f>
        <v>100</v>
      </c>
      <c r="Q46" s="248"/>
      <c r="R46" s="248"/>
      <c r="S46" s="249"/>
      <c r="T46" s="248"/>
      <c r="U46" s="248"/>
      <c r="V46" s="249"/>
      <c r="W46" s="248"/>
      <c r="X46" s="248"/>
      <c r="Y46" s="249"/>
      <c r="Z46" s="248"/>
      <c r="AA46" s="248"/>
      <c r="AB46" s="249"/>
      <c r="AC46" s="249"/>
      <c r="AD46" s="249"/>
      <c r="AE46" s="248"/>
      <c r="AF46" s="248"/>
      <c r="AG46" s="249"/>
      <c r="AH46" s="249"/>
      <c r="AI46" s="249"/>
      <c r="AJ46" s="248"/>
      <c r="AK46" s="248"/>
      <c r="AL46" s="249"/>
      <c r="AM46" s="249"/>
      <c r="AN46" s="249"/>
      <c r="AO46" s="248"/>
      <c r="AP46" s="248"/>
      <c r="AQ46" s="249"/>
      <c r="AR46" s="249"/>
      <c r="AS46" s="249"/>
      <c r="AT46" s="248"/>
      <c r="AU46" s="248"/>
      <c r="AV46" s="249"/>
      <c r="AW46" s="249"/>
      <c r="AX46" s="249"/>
      <c r="AY46" s="248"/>
      <c r="AZ46" s="248"/>
      <c r="BA46" s="249"/>
      <c r="BB46" s="443"/>
    </row>
    <row r="47" spans="1:54" s="250" customFormat="1" ht="31.5">
      <c r="A47" s="442"/>
      <c r="B47" s="438"/>
      <c r="C47" s="438"/>
      <c r="D47" s="251" t="s">
        <v>2</v>
      </c>
      <c r="E47" s="247">
        <f t="shared" ref="E47" si="88">N47+K47+H47</f>
        <v>0</v>
      </c>
      <c r="F47" s="247">
        <f t="shared" ref="F47" si="89">I47+L47+O47+R47+U47+X47+AC47+AH47+AK47+AP47+AU47+AZ47</f>
        <v>0</v>
      </c>
      <c r="G47" s="248"/>
      <c r="H47" s="247"/>
      <c r="I47" s="247"/>
      <c r="J47" s="252"/>
      <c r="K47" s="247"/>
      <c r="L47" s="247"/>
      <c r="M47" s="345"/>
      <c r="N47" s="247"/>
      <c r="O47" s="247"/>
      <c r="P47" s="345"/>
      <c r="Q47" s="247"/>
      <c r="R47" s="247"/>
      <c r="S47" s="252"/>
      <c r="T47" s="247"/>
      <c r="U47" s="247"/>
      <c r="V47" s="252"/>
      <c r="W47" s="247"/>
      <c r="X47" s="247"/>
      <c r="Y47" s="252"/>
      <c r="Z47" s="247"/>
      <c r="AA47" s="247"/>
      <c r="AB47" s="252"/>
      <c r="AC47" s="252"/>
      <c r="AD47" s="252"/>
      <c r="AE47" s="247"/>
      <c r="AF47" s="247"/>
      <c r="AG47" s="252"/>
      <c r="AH47" s="252"/>
      <c r="AI47" s="252"/>
      <c r="AJ47" s="247"/>
      <c r="AK47" s="247"/>
      <c r="AL47" s="252"/>
      <c r="AM47" s="252"/>
      <c r="AN47" s="252"/>
      <c r="AO47" s="247"/>
      <c r="AP47" s="247"/>
      <c r="AQ47" s="252"/>
      <c r="AR47" s="252"/>
      <c r="AS47" s="252"/>
      <c r="AT47" s="247"/>
      <c r="AU47" s="247"/>
      <c r="AV47" s="252"/>
      <c r="AW47" s="252"/>
      <c r="AX47" s="252"/>
      <c r="AY47" s="247"/>
      <c r="AZ47" s="247"/>
      <c r="BA47" s="252"/>
      <c r="BB47" s="443"/>
    </row>
    <row r="48" spans="1:54" s="250" customFormat="1" ht="15.75">
      <c r="A48" s="442"/>
      <c r="B48" s="438"/>
      <c r="C48" s="438"/>
      <c r="D48" s="285" t="s">
        <v>290</v>
      </c>
      <c r="E48" s="247">
        <v>100648.4</v>
      </c>
      <c r="F48" s="247">
        <f>I48+L48+O48+R48+U48+X48+AC48+AH48+AK48+AP48+AU48+AZ48</f>
        <v>44895.45</v>
      </c>
      <c r="G48" s="248">
        <f t="shared" si="56"/>
        <v>44.606223248457006</v>
      </c>
      <c r="H48" s="247"/>
      <c r="I48" s="247"/>
      <c r="J48" s="252"/>
      <c r="K48" s="247">
        <f>L48</f>
        <v>34420.269999999997</v>
      </c>
      <c r="L48" s="247">
        <v>34420.269999999997</v>
      </c>
      <c r="M48" s="345">
        <f t="shared" si="85"/>
        <v>100</v>
      </c>
      <c r="N48" s="247">
        <v>10475.18</v>
      </c>
      <c r="O48" s="247">
        <v>10475.18</v>
      </c>
      <c r="P48" s="345">
        <f t="shared" si="87"/>
        <v>100</v>
      </c>
      <c r="Q48" s="247"/>
      <c r="R48" s="247"/>
      <c r="S48" s="252"/>
      <c r="T48" s="247"/>
      <c r="U48" s="247"/>
      <c r="V48" s="252"/>
      <c r="W48" s="247"/>
      <c r="X48" s="247"/>
      <c r="Y48" s="252"/>
      <c r="Z48" s="247"/>
      <c r="AA48" s="247"/>
      <c r="AB48" s="252"/>
      <c r="AC48" s="252"/>
      <c r="AD48" s="252"/>
      <c r="AE48" s="247"/>
      <c r="AF48" s="247"/>
      <c r="AG48" s="252"/>
      <c r="AH48" s="252"/>
      <c r="AI48" s="252"/>
      <c r="AJ48" s="247"/>
      <c r="AK48" s="247"/>
      <c r="AL48" s="252"/>
      <c r="AM48" s="252"/>
      <c r="AN48" s="252"/>
      <c r="AO48" s="247"/>
      <c r="AP48" s="247"/>
      <c r="AQ48" s="252"/>
      <c r="AR48" s="252"/>
      <c r="AS48" s="252"/>
      <c r="AT48" s="247"/>
      <c r="AU48" s="247"/>
      <c r="AV48" s="252"/>
      <c r="AW48" s="252"/>
      <c r="AX48" s="252"/>
      <c r="AY48" s="247"/>
      <c r="AZ48" s="247"/>
      <c r="BA48" s="252"/>
      <c r="BB48" s="443"/>
    </row>
    <row r="49" spans="1:54" s="250" customFormat="1" ht="15.75">
      <c r="A49" s="442" t="s">
        <v>311</v>
      </c>
      <c r="B49" s="438" t="s">
        <v>315</v>
      </c>
      <c r="C49" s="438"/>
      <c r="D49" s="246" t="s">
        <v>41</v>
      </c>
      <c r="E49" s="247">
        <f>E51+E50</f>
        <v>100</v>
      </c>
      <c r="F49" s="247">
        <f t="shared" si="58"/>
        <v>0</v>
      </c>
      <c r="G49" s="248">
        <f t="shared" si="56"/>
        <v>0</v>
      </c>
      <c r="H49" s="248">
        <f t="shared" ref="H49" si="90">H51+H50</f>
        <v>0</v>
      </c>
      <c r="I49" s="248">
        <f t="shared" ref="I49" si="91">I51+I50</f>
        <v>0</v>
      </c>
      <c r="J49" s="249"/>
      <c r="K49" s="248">
        <f t="shared" ref="K49" si="92">K51+K50</f>
        <v>0</v>
      </c>
      <c r="L49" s="248">
        <f t="shared" ref="L49" si="93">L51+L50</f>
        <v>0</v>
      </c>
      <c r="M49" s="343"/>
      <c r="N49" s="248">
        <f t="shared" ref="N49" si="94">N51+N50</f>
        <v>0</v>
      </c>
      <c r="O49" s="248"/>
      <c r="P49" s="249"/>
      <c r="Q49" s="248"/>
      <c r="R49" s="248"/>
      <c r="S49" s="249"/>
      <c r="T49" s="248"/>
      <c r="U49" s="248"/>
      <c r="V49" s="249"/>
      <c r="W49" s="248"/>
      <c r="X49" s="248"/>
      <c r="Y49" s="249"/>
      <c r="Z49" s="248"/>
      <c r="AA49" s="248"/>
      <c r="AB49" s="249"/>
      <c r="AC49" s="249"/>
      <c r="AD49" s="249"/>
      <c r="AE49" s="248"/>
      <c r="AF49" s="248"/>
      <c r="AG49" s="249"/>
      <c r="AH49" s="249"/>
      <c r="AI49" s="249"/>
      <c r="AJ49" s="248"/>
      <c r="AK49" s="248"/>
      <c r="AL49" s="249"/>
      <c r="AM49" s="249"/>
      <c r="AN49" s="249"/>
      <c r="AO49" s="248"/>
      <c r="AP49" s="248"/>
      <c r="AQ49" s="249"/>
      <c r="AR49" s="249"/>
      <c r="AS49" s="249"/>
      <c r="AT49" s="248"/>
      <c r="AU49" s="248"/>
      <c r="AV49" s="249"/>
      <c r="AW49" s="249"/>
      <c r="AX49" s="249"/>
      <c r="AY49" s="248"/>
      <c r="AZ49" s="248"/>
      <c r="BA49" s="249"/>
      <c r="BB49" s="443"/>
    </row>
    <row r="50" spans="1:54" s="250" customFormat="1" ht="31.5">
      <c r="A50" s="442"/>
      <c r="B50" s="438"/>
      <c r="C50" s="438"/>
      <c r="D50" s="251" t="s">
        <v>2</v>
      </c>
      <c r="E50" s="247">
        <f t="shared" si="63"/>
        <v>0</v>
      </c>
      <c r="F50" s="247">
        <f t="shared" si="58"/>
        <v>0</v>
      </c>
      <c r="G50" s="248">
        <v>0</v>
      </c>
      <c r="H50" s="247"/>
      <c r="I50" s="247"/>
      <c r="J50" s="252"/>
      <c r="K50" s="247"/>
      <c r="L50" s="247"/>
      <c r="M50" s="345"/>
      <c r="N50" s="247"/>
      <c r="O50" s="247"/>
      <c r="P50" s="252"/>
      <c r="Q50" s="247"/>
      <c r="R50" s="247"/>
      <c r="S50" s="252"/>
      <c r="T50" s="247"/>
      <c r="U50" s="247"/>
      <c r="V50" s="252"/>
      <c r="W50" s="247"/>
      <c r="X50" s="247"/>
      <c r="Y50" s="252"/>
      <c r="Z50" s="247"/>
      <c r="AA50" s="247"/>
      <c r="AB50" s="252"/>
      <c r="AC50" s="252"/>
      <c r="AD50" s="252"/>
      <c r="AE50" s="247"/>
      <c r="AF50" s="247"/>
      <c r="AG50" s="252"/>
      <c r="AH50" s="252"/>
      <c r="AI50" s="252"/>
      <c r="AJ50" s="247"/>
      <c r="AK50" s="247"/>
      <c r="AL50" s="252"/>
      <c r="AM50" s="252"/>
      <c r="AN50" s="252"/>
      <c r="AO50" s="247"/>
      <c r="AP50" s="247"/>
      <c r="AQ50" s="252"/>
      <c r="AR50" s="252"/>
      <c r="AS50" s="252"/>
      <c r="AT50" s="247"/>
      <c r="AU50" s="247"/>
      <c r="AV50" s="252"/>
      <c r="AW50" s="252"/>
      <c r="AX50" s="252"/>
      <c r="AY50" s="247"/>
      <c r="AZ50" s="247"/>
      <c r="BA50" s="252"/>
      <c r="BB50" s="443"/>
    </row>
    <row r="51" spans="1:54" s="250" customFormat="1" ht="15.75">
      <c r="A51" s="442"/>
      <c r="B51" s="438"/>
      <c r="C51" s="438"/>
      <c r="D51" s="253" t="s">
        <v>290</v>
      </c>
      <c r="E51" s="247">
        <v>100</v>
      </c>
      <c r="F51" s="247">
        <f t="shared" si="58"/>
        <v>0</v>
      </c>
      <c r="G51" s="248">
        <f t="shared" si="56"/>
        <v>0</v>
      </c>
      <c r="H51" s="247"/>
      <c r="I51" s="247"/>
      <c r="J51" s="252"/>
      <c r="K51" s="247"/>
      <c r="L51" s="247"/>
      <c r="M51" s="252"/>
      <c r="N51" s="247"/>
      <c r="O51" s="247"/>
      <c r="P51" s="252"/>
      <c r="Q51" s="247"/>
      <c r="R51" s="247"/>
      <c r="S51" s="252"/>
      <c r="T51" s="247"/>
      <c r="U51" s="247"/>
      <c r="V51" s="252"/>
      <c r="W51" s="247"/>
      <c r="X51" s="247"/>
      <c r="Y51" s="252"/>
      <c r="Z51" s="247"/>
      <c r="AA51" s="247"/>
      <c r="AB51" s="252"/>
      <c r="AC51" s="252"/>
      <c r="AD51" s="252"/>
      <c r="AE51" s="247"/>
      <c r="AF51" s="247"/>
      <c r="AG51" s="252"/>
      <c r="AH51" s="252"/>
      <c r="AI51" s="252"/>
      <c r="AJ51" s="247"/>
      <c r="AK51" s="247"/>
      <c r="AL51" s="252"/>
      <c r="AM51" s="252"/>
      <c r="AN51" s="252"/>
      <c r="AO51" s="247"/>
      <c r="AP51" s="247"/>
      <c r="AQ51" s="252"/>
      <c r="AR51" s="252"/>
      <c r="AS51" s="252"/>
      <c r="AT51" s="247"/>
      <c r="AU51" s="247"/>
      <c r="AV51" s="252"/>
      <c r="AW51" s="252"/>
      <c r="AX51" s="252"/>
      <c r="AY51" s="247"/>
      <c r="AZ51" s="247"/>
      <c r="BA51" s="252"/>
      <c r="BB51" s="443"/>
    </row>
    <row r="52" spans="1:54" s="250" customFormat="1" ht="15.75">
      <c r="A52" s="442" t="s">
        <v>312</v>
      </c>
      <c r="B52" s="438" t="s">
        <v>317</v>
      </c>
      <c r="C52" s="438"/>
      <c r="D52" s="246" t="s">
        <v>41</v>
      </c>
      <c r="E52" s="247">
        <f>E54+E53</f>
        <v>7350</v>
      </c>
      <c r="F52" s="247">
        <f t="shared" si="58"/>
        <v>0</v>
      </c>
      <c r="G52" s="248">
        <f t="shared" si="56"/>
        <v>0</v>
      </c>
      <c r="H52" s="248">
        <f t="shared" ref="H52:I52" si="95">H54+H53</f>
        <v>0</v>
      </c>
      <c r="I52" s="248">
        <f t="shared" si="95"/>
        <v>0</v>
      </c>
      <c r="J52" s="249"/>
      <c r="K52" s="248">
        <f t="shared" ref="K52:L52" si="96">K54+K53</f>
        <v>0</v>
      </c>
      <c r="L52" s="248">
        <f t="shared" si="96"/>
        <v>0</v>
      </c>
      <c r="M52" s="249"/>
      <c r="N52" s="248">
        <f t="shared" ref="N52" si="97">N54+N53</f>
        <v>0</v>
      </c>
      <c r="O52" s="248"/>
      <c r="P52" s="249"/>
      <c r="Q52" s="248"/>
      <c r="R52" s="248"/>
      <c r="S52" s="249"/>
      <c r="T52" s="248"/>
      <c r="U52" s="248"/>
      <c r="V52" s="249"/>
      <c r="W52" s="248"/>
      <c r="X52" s="248"/>
      <c r="Y52" s="249"/>
      <c r="Z52" s="248"/>
      <c r="AA52" s="248"/>
      <c r="AB52" s="249"/>
      <c r="AC52" s="249"/>
      <c r="AD52" s="249"/>
      <c r="AE52" s="248"/>
      <c r="AF52" s="248"/>
      <c r="AG52" s="249"/>
      <c r="AH52" s="249"/>
      <c r="AI52" s="249"/>
      <c r="AJ52" s="248"/>
      <c r="AK52" s="248"/>
      <c r="AL52" s="249"/>
      <c r="AM52" s="249"/>
      <c r="AN52" s="249"/>
      <c r="AO52" s="248"/>
      <c r="AP52" s="248"/>
      <c r="AQ52" s="249"/>
      <c r="AR52" s="249"/>
      <c r="AS52" s="249"/>
      <c r="AT52" s="248"/>
      <c r="AU52" s="248"/>
      <c r="AV52" s="249"/>
      <c r="AW52" s="249"/>
      <c r="AX52" s="249"/>
      <c r="AY52" s="248"/>
      <c r="AZ52" s="248"/>
      <c r="BA52" s="249"/>
      <c r="BB52" s="443"/>
    </row>
    <row r="53" spans="1:54" s="250" customFormat="1" ht="31.5">
      <c r="A53" s="442"/>
      <c r="B53" s="438"/>
      <c r="C53" s="438"/>
      <c r="D53" s="251" t="s">
        <v>2</v>
      </c>
      <c r="E53" s="247">
        <f t="shared" ref="E53" si="98">N53+K53+H53</f>
        <v>0</v>
      </c>
      <c r="F53" s="247">
        <f t="shared" si="58"/>
        <v>0</v>
      </c>
      <c r="G53" s="248">
        <v>0</v>
      </c>
      <c r="H53" s="247"/>
      <c r="I53" s="247"/>
      <c r="J53" s="252"/>
      <c r="K53" s="247"/>
      <c r="L53" s="247"/>
      <c r="M53" s="252"/>
      <c r="N53" s="247"/>
      <c r="O53" s="247"/>
      <c r="P53" s="252"/>
      <c r="Q53" s="247"/>
      <c r="R53" s="247"/>
      <c r="S53" s="252"/>
      <c r="T53" s="247"/>
      <c r="U53" s="247"/>
      <c r="V53" s="252"/>
      <c r="W53" s="247"/>
      <c r="X53" s="247"/>
      <c r="Y53" s="252"/>
      <c r="Z53" s="247"/>
      <c r="AA53" s="247"/>
      <c r="AB53" s="252"/>
      <c r="AC53" s="252"/>
      <c r="AD53" s="252"/>
      <c r="AE53" s="247"/>
      <c r="AF53" s="247"/>
      <c r="AG53" s="252"/>
      <c r="AH53" s="252"/>
      <c r="AI53" s="252"/>
      <c r="AJ53" s="247"/>
      <c r="AK53" s="247"/>
      <c r="AL53" s="252"/>
      <c r="AM53" s="252"/>
      <c r="AN53" s="252"/>
      <c r="AO53" s="247"/>
      <c r="AP53" s="247"/>
      <c r="AQ53" s="252"/>
      <c r="AR53" s="252"/>
      <c r="AS53" s="252"/>
      <c r="AT53" s="247"/>
      <c r="AU53" s="247"/>
      <c r="AV53" s="252"/>
      <c r="AW53" s="252"/>
      <c r="AX53" s="252"/>
      <c r="AY53" s="247"/>
      <c r="AZ53" s="247"/>
      <c r="BA53" s="252"/>
      <c r="BB53" s="443"/>
    </row>
    <row r="54" spans="1:54" s="250" customFormat="1" ht="15.75">
      <c r="A54" s="442"/>
      <c r="B54" s="438"/>
      <c r="C54" s="438"/>
      <c r="D54" s="285" t="s">
        <v>290</v>
      </c>
      <c r="E54" s="247">
        <v>7350</v>
      </c>
      <c r="F54" s="247">
        <f t="shared" si="58"/>
        <v>0</v>
      </c>
      <c r="G54" s="248">
        <f t="shared" si="56"/>
        <v>0</v>
      </c>
      <c r="H54" s="247"/>
      <c r="I54" s="247"/>
      <c r="J54" s="252"/>
      <c r="K54" s="247"/>
      <c r="L54" s="247"/>
      <c r="M54" s="252"/>
      <c r="N54" s="247"/>
      <c r="O54" s="247"/>
      <c r="P54" s="252"/>
      <c r="Q54" s="247"/>
      <c r="R54" s="247"/>
      <c r="S54" s="252"/>
      <c r="T54" s="247"/>
      <c r="U54" s="247"/>
      <c r="V54" s="252"/>
      <c r="W54" s="247"/>
      <c r="X54" s="247"/>
      <c r="Y54" s="252"/>
      <c r="Z54" s="247"/>
      <c r="AA54" s="247"/>
      <c r="AB54" s="252"/>
      <c r="AC54" s="252"/>
      <c r="AD54" s="252"/>
      <c r="AE54" s="247"/>
      <c r="AF54" s="247"/>
      <c r="AG54" s="252"/>
      <c r="AH54" s="252"/>
      <c r="AI54" s="252"/>
      <c r="AJ54" s="247"/>
      <c r="AK54" s="247"/>
      <c r="AL54" s="252"/>
      <c r="AM54" s="252"/>
      <c r="AN54" s="252"/>
      <c r="AO54" s="247"/>
      <c r="AP54" s="247"/>
      <c r="AQ54" s="252"/>
      <c r="AR54" s="252"/>
      <c r="AS54" s="252"/>
      <c r="AT54" s="247"/>
      <c r="AU54" s="247"/>
      <c r="AV54" s="252"/>
      <c r="AW54" s="252"/>
      <c r="AX54" s="252"/>
      <c r="AY54" s="247"/>
      <c r="AZ54" s="247"/>
      <c r="BA54" s="252"/>
      <c r="BB54" s="443"/>
    </row>
    <row r="55" spans="1:54" s="250" customFormat="1" ht="15.75">
      <c r="A55" s="439" t="s">
        <v>313</v>
      </c>
      <c r="B55" s="438" t="s">
        <v>316</v>
      </c>
      <c r="C55" s="435"/>
      <c r="D55" s="246" t="s">
        <v>41</v>
      </c>
      <c r="E55" s="247">
        <f>E57+E56</f>
        <v>61640.65</v>
      </c>
      <c r="F55" s="247">
        <f t="shared" si="58"/>
        <v>0</v>
      </c>
      <c r="G55" s="248">
        <f t="shared" si="56"/>
        <v>0</v>
      </c>
      <c r="H55" s="248">
        <f t="shared" ref="H55" si="99">H57+H56</f>
        <v>0</v>
      </c>
      <c r="I55" s="248">
        <f t="shared" ref="I55" si="100">I57+I56</f>
        <v>0</v>
      </c>
      <c r="J55" s="249"/>
      <c r="K55" s="248">
        <f t="shared" ref="K55" si="101">K57+K56</f>
        <v>0</v>
      </c>
      <c r="L55" s="248">
        <f t="shared" ref="L55" si="102">L57+L56</f>
        <v>0</v>
      </c>
      <c r="M55" s="249"/>
      <c r="N55" s="248">
        <f t="shared" ref="N55" si="103">N57+N56</f>
        <v>0</v>
      </c>
      <c r="O55" s="248"/>
      <c r="P55" s="249"/>
      <c r="Q55" s="248"/>
      <c r="R55" s="248"/>
      <c r="S55" s="249"/>
      <c r="T55" s="248"/>
      <c r="U55" s="248"/>
      <c r="V55" s="249"/>
      <c r="W55" s="248"/>
      <c r="X55" s="248"/>
      <c r="Y55" s="249"/>
      <c r="Z55" s="248"/>
      <c r="AA55" s="248"/>
      <c r="AB55" s="249"/>
      <c r="AC55" s="249"/>
      <c r="AD55" s="249"/>
      <c r="AE55" s="248"/>
      <c r="AF55" s="248"/>
      <c r="AG55" s="249"/>
      <c r="AH55" s="249"/>
      <c r="AI55" s="249"/>
      <c r="AJ55" s="248"/>
      <c r="AK55" s="248"/>
      <c r="AL55" s="249"/>
      <c r="AM55" s="249"/>
      <c r="AN55" s="249"/>
      <c r="AO55" s="248"/>
      <c r="AP55" s="248"/>
      <c r="AQ55" s="249"/>
      <c r="AR55" s="249"/>
      <c r="AS55" s="249"/>
      <c r="AT55" s="248"/>
      <c r="AU55" s="248"/>
      <c r="AV55" s="249"/>
      <c r="AW55" s="249"/>
      <c r="AX55" s="249"/>
      <c r="AY55" s="248"/>
      <c r="AZ55" s="248"/>
      <c r="BA55" s="249"/>
      <c r="BB55" s="432"/>
    </row>
    <row r="56" spans="1:54" s="250" customFormat="1" ht="31.5">
      <c r="A56" s="440"/>
      <c r="B56" s="438"/>
      <c r="C56" s="436"/>
      <c r="D56" s="251" t="s">
        <v>2</v>
      </c>
      <c r="E56" s="247">
        <f t="shared" si="63"/>
        <v>0</v>
      </c>
      <c r="F56" s="247">
        <f t="shared" si="58"/>
        <v>0</v>
      </c>
      <c r="G56" s="248">
        <v>0</v>
      </c>
      <c r="H56" s="247"/>
      <c r="I56" s="247"/>
      <c r="J56" s="252"/>
      <c r="K56" s="247"/>
      <c r="L56" s="247"/>
      <c r="M56" s="252"/>
      <c r="N56" s="247"/>
      <c r="O56" s="247"/>
      <c r="P56" s="252"/>
      <c r="Q56" s="247"/>
      <c r="R56" s="247"/>
      <c r="S56" s="252"/>
      <c r="T56" s="247"/>
      <c r="U56" s="247"/>
      <c r="V56" s="252"/>
      <c r="W56" s="247"/>
      <c r="X56" s="247"/>
      <c r="Y56" s="252"/>
      <c r="Z56" s="247"/>
      <c r="AA56" s="247"/>
      <c r="AB56" s="252"/>
      <c r="AC56" s="252"/>
      <c r="AD56" s="252"/>
      <c r="AE56" s="247"/>
      <c r="AF56" s="247"/>
      <c r="AG56" s="252"/>
      <c r="AH56" s="252"/>
      <c r="AI56" s="252"/>
      <c r="AJ56" s="247"/>
      <c r="AK56" s="247"/>
      <c r="AL56" s="252"/>
      <c r="AM56" s="252"/>
      <c r="AN56" s="252"/>
      <c r="AO56" s="247"/>
      <c r="AP56" s="247"/>
      <c r="AQ56" s="252"/>
      <c r="AR56" s="252"/>
      <c r="AS56" s="252"/>
      <c r="AT56" s="247"/>
      <c r="AU56" s="247"/>
      <c r="AV56" s="252"/>
      <c r="AW56" s="252"/>
      <c r="AX56" s="252"/>
      <c r="AY56" s="247"/>
      <c r="AZ56" s="247"/>
      <c r="BA56" s="252"/>
      <c r="BB56" s="433"/>
    </row>
    <row r="57" spans="1:54" s="250" customFormat="1" ht="15.75">
      <c r="A57" s="441"/>
      <c r="B57" s="438"/>
      <c r="C57" s="437"/>
      <c r="D57" s="253" t="s">
        <v>290</v>
      </c>
      <c r="E57" s="247">
        <v>61640.65</v>
      </c>
      <c r="F57" s="247">
        <f t="shared" si="58"/>
        <v>0</v>
      </c>
      <c r="G57" s="248">
        <f t="shared" si="56"/>
        <v>0</v>
      </c>
      <c r="H57" s="247"/>
      <c r="I57" s="247"/>
      <c r="J57" s="252"/>
      <c r="K57" s="247"/>
      <c r="L57" s="247"/>
      <c r="M57" s="252"/>
      <c r="N57" s="247"/>
      <c r="O57" s="247"/>
      <c r="P57" s="252"/>
      <c r="Q57" s="247"/>
      <c r="R57" s="247"/>
      <c r="S57" s="252"/>
      <c r="T57" s="247"/>
      <c r="U57" s="247"/>
      <c r="V57" s="252"/>
      <c r="W57" s="247"/>
      <c r="X57" s="247"/>
      <c r="Y57" s="252"/>
      <c r="Z57" s="247"/>
      <c r="AA57" s="247"/>
      <c r="AB57" s="252"/>
      <c r="AC57" s="252"/>
      <c r="AD57" s="252"/>
      <c r="AE57" s="247"/>
      <c r="AF57" s="247"/>
      <c r="AG57" s="252"/>
      <c r="AH57" s="252"/>
      <c r="AI57" s="252"/>
      <c r="AJ57" s="247"/>
      <c r="AK57" s="247"/>
      <c r="AL57" s="252"/>
      <c r="AM57" s="252"/>
      <c r="AN57" s="252"/>
      <c r="AO57" s="247"/>
      <c r="AP57" s="247"/>
      <c r="AQ57" s="252"/>
      <c r="AR57" s="252"/>
      <c r="AS57" s="252"/>
      <c r="AT57" s="247"/>
      <c r="AU57" s="247"/>
      <c r="AV57" s="252"/>
      <c r="AW57" s="252"/>
      <c r="AX57" s="252"/>
      <c r="AY57" s="247"/>
      <c r="AZ57" s="247"/>
      <c r="BA57" s="252"/>
      <c r="BB57" s="434"/>
    </row>
    <row r="58" spans="1:54" s="250" customFormat="1" ht="15.75">
      <c r="A58" s="439" t="s">
        <v>314</v>
      </c>
      <c r="B58" s="435" t="s">
        <v>318</v>
      </c>
      <c r="C58" s="435"/>
      <c r="D58" s="246" t="s">
        <v>41</v>
      </c>
      <c r="E58" s="247">
        <f>E60+E59</f>
        <v>0</v>
      </c>
      <c r="F58" s="247">
        <f t="shared" si="58"/>
        <v>0</v>
      </c>
      <c r="G58" s="248"/>
      <c r="H58" s="248">
        <f t="shared" ref="H58" si="104">H60+H59</f>
        <v>0</v>
      </c>
      <c r="I58" s="248">
        <f t="shared" ref="I58" si="105">I60+I59</f>
        <v>0</v>
      </c>
      <c r="J58" s="249"/>
      <c r="K58" s="248">
        <f t="shared" ref="K58" si="106">K60+K59</f>
        <v>0</v>
      </c>
      <c r="L58" s="248">
        <f t="shared" ref="L58" si="107">L60+L59</f>
        <v>0</v>
      </c>
      <c r="M58" s="249"/>
      <c r="N58" s="248">
        <f t="shared" ref="N58" si="108">N60+N59</f>
        <v>0</v>
      </c>
      <c r="O58" s="248"/>
      <c r="P58" s="249"/>
      <c r="Q58" s="248"/>
      <c r="R58" s="248"/>
      <c r="S58" s="249"/>
      <c r="T58" s="248"/>
      <c r="U58" s="248"/>
      <c r="V58" s="249"/>
      <c r="W58" s="248"/>
      <c r="X58" s="248"/>
      <c r="Y58" s="249"/>
      <c r="Z58" s="248"/>
      <c r="AA58" s="248"/>
      <c r="AB58" s="249"/>
      <c r="AC58" s="249"/>
      <c r="AD58" s="249"/>
      <c r="AE58" s="248"/>
      <c r="AF58" s="248"/>
      <c r="AG58" s="249"/>
      <c r="AH58" s="249"/>
      <c r="AI58" s="249"/>
      <c r="AJ58" s="248"/>
      <c r="AK58" s="248"/>
      <c r="AL58" s="249"/>
      <c r="AM58" s="249"/>
      <c r="AN58" s="249"/>
      <c r="AO58" s="248"/>
      <c r="AP58" s="248"/>
      <c r="AQ58" s="249"/>
      <c r="AR58" s="249"/>
      <c r="AS58" s="249"/>
      <c r="AT58" s="248"/>
      <c r="AU58" s="248"/>
      <c r="AV58" s="249"/>
      <c r="AW58" s="249"/>
      <c r="AX58" s="249"/>
      <c r="AY58" s="248"/>
      <c r="AZ58" s="248"/>
      <c r="BA58" s="249"/>
      <c r="BB58" s="432"/>
    </row>
    <row r="59" spans="1:54" s="250" customFormat="1" ht="31.5">
      <c r="A59" s="440"/>
      <c r="B59" s="436"/>
      <c r="C59" s="436"/>
      <c r="D59" s="251" t="s">
        <v>2</v>
      </c>
      <c r="E59" s="247">
        <f t="shared" si="63"/>
        <v>0</v>
      </c>
      <c r="F59" s="247">
        <f t="shared" si="58"/>
        <v>0</v>
      </c>
      <c r="G59" s="248"/>
      <c r="H59" s="247"/>
      <c r="I59" s="247"/>
      <c r="J59" s="252"/>
      <c r="K59" s="247"/>
      <c r="L59" s="247"/>
      <c r="M59" s="252"/>
      <c r="N59" s="247"/>
      <c r="O59" s="247"/>
      <c r="P59" s="252"/>
      <c r="Q59" s="247"/>
      <c r="R59" s="247"/>
      <c r="S59" s="252"/>
      <c r="T59" s="247"/>
      <c r="U59" s="247"/>
      <c r="V59" s="252"/>
      <c r="W59" s="247"/>
      <c r="X59" s="247"/>
      <c r="Y59" s="252"/>
      <c r="Z59" s="247"/>
      <c r="AA59" s="247"/>
      <c r="AB59" s="252"/>
      <c r="AC59" s="252"/>
      <c r="AD59" s="252"/>
      <c r="AE59" s="247"/>
      <c r="AF59" s="247"/>
      <c r="AG59" s="252"/>
      <c r="AH59" s="252"/>
      <c r="AI59" s="252"/>
      <c r="AJ59" s="247"/>
      <c r="AK59" s="247"/>
      <c r="AL59" s="252"/>
      <c r="AM59" s="252"/>
      <c r="AN59" s="252"/>
      <c r="AO59" s="247"/>
      <c r="AP59" s="247"/>
      <c r="AQ59" s="252"/>
      <c r="AR59" s="252"/>
      <c r="AS59" s="252"/>
      <c r="AT59" s="247"/>
      <c r="AU59" s="247"/>
      <c r="AV59" s="252"/>
      <c r="AW59" s="252"/>
      <c r="AX59" s="252"/>
      <c r="AY59" s="247"/>
      <c r="AZ59" s="247"/>
      <c r="BA59" s="252"/>
      <c r="BB59" s="433"/>
    </row>
    <row r="60" spans="1:54" s="250" customFormat="1" ht="15.75">
      <c r="A60" s="441"/>
      <c r="B60" s="437"/>
      <c r="C60" s="437"/>
      <c r="D60" s="253" t="s">
        <v>290</v>
      </c>
      <c r="E60" s="247">
        <f t="shared" si="63"/>
        <v>0</v>
      </c>
      <c r="F60" s="247">
        <f t="shared" si="58"/>
        <v>0</v>
      </c>
      <c r="G60" s="248"/>
      <c r="H60" s="247"/>
      <c r="I60" s="247"/>
      <c r="J60" s="252"/>
      <c r="K60" s="247"/>
      <c r="L60" s="247"/>
      <c r="M60" s="252"/>
      <c r="N60" s="247"/>
      <c r="O60" s="247"/>
      <c r="P60" s="252"/>
      <c r="Q60" s="247"/>
      <c r="R60" s="247"/>
      <c r="S60" s="252"/>
      <c r="T60" s="247"/>
      <c r="U60" s="247"/>
      <c r="V60" s="252"/>
      <c r="W60" s="247"/>
      <c r="X60" s="247"/>
      <c r="Y60" s="252"/>
      <c r="Z60" s="247"/>
      <c r="AA60" s="247"/>
      <c r="AB60" s="252"/>
      <c r="AC60" s="252"/>
      <c r="AD60" s="252"/>
      <c r="AE60" s="247"/>
      <c r="AF60" s="247"/>
      <c r="AG60" s="252"/>
      <c r="AH60" s="252"/>
      <c r="AI60" s="252"/>
      <c r="AJ60" s="247"/>
      <c r="AK60" s="247"/>
      <c r="AL60" s="252"/>
      <c r="AM60" s="252"/>
      <c r="AN60" s="252"/>
      <c r="AO60" s="247"/>
      <c r="AP60" s="247"/>
      <c r="AQ60" s="252"/>
      <c r="AR60" s="252"/>
      <c r="AS60" s="252"/>
      <c r="AT60" s="247"/>
      <c r="AU60" s="247"/>
      <c r="AV60" s="252"/>
      <c r="AW60" s="252"/>
      <c r="AX60" s="252"/>
      <c r="AY60" s="247"/>
      <c r="AZ60" s="247"/>
      <c r="BA60" s="252"/>
      <c r="BB60" s="434"/>
    </row>
    <row r="61" spans="1:54" s="250" customFormat="1" ht="15.75">
      <c r="A61" s="439" t="s">
        <v>319</v>
      </c>
      <c r="B61" s="435" t="s">
        <v>321</v>
      </c>
      <c r="C61" s="435"/>
      <c r="D61" s="246" t="s">
        <v>41</v>
      </c>
      <c r="E61" s="247">
        <f>E63+E62</f>
        <v>0</v>
      </c>
      <c r="F61" s="247">
        <f t="shared" si="58"/>
        <v>0</v>
      </c>
      <c r="G61" s="248"/>
      <c r="H61" s="248">
        <f t="shared" ref="H61" si="109">H63+H62</f>
        <v>0</v>
      </c>
      <c r="I61" s="248">
        <f t="shared" ref="I61" si="110">I63+I62</f>
        <v>0</v>
      </c>
      <c r="J61" s="249"/>
      <c r="K61" s="248">
        <f t="shared" ref="K61" si="111">K63+K62</f>
        <v>0</v>
      </c>
      <c r="L61" s="248">
        <f t="shared" ref="L61" si="112">L63+L62</f>
        <v>0</v>
      </c>
      <c r="M61" s="249"/>
      <c r="N61" s="248">
        <f t="shared" ref="N61" si="113">N63+N62</f>
        <v>0</v>
      </c>
      <c r="O61" s="248"/>
      <c r="P61" s="249"/>
      <c r="Q61" s="248"/>
      <c r="R61" s="248"/>
      <c r="S61" s="249"/>
      <c r="T61" s="248"/>
      <c r="U61" s="248"/>
      <c r="V61" s="249"/>
      <c r="W61" s="248"/>
      <c r="X61" s="248"/>
      <c r="Y61" s="249"/>
      <c r="Z61" s="248"/>
      <c r="AA61" s="248"/>
      <c r="AB61" s="249"/>
      <c r="AC61" s="249"/>
      <c r="AD61" s="249"/>
      <c r="AE61" s="248"/>
      <c r="AF61" s="248"/>
      <c r="AG61" s="249"/>
      <c r="AH61" s="249"/>
      <c r="AI61" s="249"/>
      <c r="AJ61" s="248"/>
      <c r="AK61" s="248"/>
      <c r="AL61" s="249"/>
      <c r="AM61" s="249"/>
      <c r="AN61" s="249"/>
      <c r="AO61" s="248"/>
      <c r="AP61" s="248"/>
      <c r="AQ61" s="249"/>
      <c r="AR61" s="249"/>
      <c r="AS61" s="249"/>
      <c r="AT61" s="248"/>
      <c r="AU61" s="248"/>
      <c r="AV61" s="249"/>
      <c r="AW61" s="249"/>
      <c r="AX61" s="249"/>
      <c r="AY61" s="248"/>
      <c r="AZ61" s="248"/>
      <c r="BA61" s="249"/>
      <c r="BB61" s="432"/>
    </row>
    <row r="62" spans="1:54" s="250" customFormat="1" ht="31.5">
      <c r="A62" s="440"/>
      <c r="B62" s="436"/>
      <c r="C62" s="436"/>
      <c r="D62" s="251" t="s">
        <v>2</v>
      </c>
      <c r="E62" s="247">
        <f t="shared" si="63"/>
        <v>0</v>
      </c>
      <c r="F62" s="247">
        <f t="shared" si="58"/>
        <v>0</v>
      </c>
      <c r="G62" s="248"/>
      <c r="H62" s="247"/>
      <c r="I62" s="247"/>
      <c r="J62" s="252"/>
      <c r="K62" s="247"/>
      <c r="L62" s="247"/>
      <c r="M62" s="252"/>
      <c r="N62" s="247"/>
      <c r="O62" s="247"/>
      <c r="P62" s="252"/>
      <c r="Q62" s="247"/>
      <c r="R62" s="247"/>
      <c r="S62" s="252"/>
      <c r="T62" s="247"/>
      <c r="U62" s="247"/>
      <c r="V62" s="252"/>
      <c r="W62" s="247"/>
      <c r="X62" s="247"/>
      <c r="Y62" s="252"/>
      <c r="Z62" s="247"/>
      <c r="AA62" s="247"/>
      <c r="AB62" s="252"/>
      <c r="AC62" s="252"/>
      <c r="AD62" s="252"/>
      <c r="AE62" s="247"/>
      <c r="AF62" s="247"/>
      <c r="AG62" s="252"/>
      <c r="AH62" s="252"/>
      <c r="AI62" s="252"/>
      <c r="AJ62" s="247"/>
      <c r="AK62" s="247"/>
      <c r="AL62" s="252"/>
      <c r="AM62" s="252"/>
      <c r="AN62" s="252"/>
      <c r="AO62" s="247"/>
      <c r="AP62" s="247"/>
      <c r="AQ62" s="252"/>
      <c r="AR62" s="252"/>
      <c r="AS62" s="252"/>
      <c r="AT62" s="247"/>
      <c r="AU62" s="247"/>
      <c r="AV62" s="252"/>
      <c r="AW62" s="252"/>
      <c r="AX62" s="252"/>
      <c r="AY62" s="247"/>
      <c r="AZ62" s="247"/>
      <c r="BA62" s="252"/>
      <c r="BB62" s="433"/>
    </row>
    <row r="63" spans="1:54" s="250" customFormat="1" ht="15.75">
      <c r="A63" s="441"/>
      <c r="B63" s="437"/>
      <c r="C63" s="437"/>
      <c r="D63" s="253" t="s">
        <v>290</v>
      </c>
      <c r="E63" s="247">
        <f t="shared" si="63"/>
        <v>0</v>
      </c>
      <c r="F63" s="247">
        <f t="shared" si="58"/>
        <v>0</v>
      </c>
      <c r="G63" s="248"/>
      <c r="H63" s="247"/>
      <c r="I63" s="247"/>
      <c r="J63" s="252"/>
      <c r="K63" s="247"/>
      <c r="L63" s="247"/>
      <c r="M63" s="252"/>
      <c r="N63" s="247"/>
      <c r="O63" s="247"/>
      <c r="P63" s="252"/>
      <c r="Q63" s="247"/>
      <c r="R63" s="247"/>
      <c r="S63" s="252"/>
      <c r="T63" s="247"/>
      <c r="U63" s="247"/>
      <c r="V63" s="252"/>
      <c r="W63" s="247"/>
      <c r="X63" s="247"/>
      <c r="Y63" s="252"/>
      <c r="Z63" s="247"/>
      <c r="AA63" s="247"/>
      <c r="AB63" s="252"/>
      <c r="AC63" s="252"/>
      <c r="AD63" s="252"/>
      <c r="AE63" s="247"/>
      <c r="AF63" s="247"/>
      <c r="AG63" s="252"/>
      <c r="AH63" s="252"/>
      <c r="AI63" s="252"/>
      <c r="AJ63" s="247"/>
      <c r="AK63" s="247"/>
      <c r="AL63" s="252"/>
      <c r="AM63" s="252"/>
      <c r="AN63" s="252"/>
      <c r="AO63" s="247"/>
      <c r="AP63" s="247"/>
      <c r="AQ63" s="252"/>
      <c r="AR63" s="252"/>
      <c r="AS63" s="252"/>
      <c r="AT63" s="247"/>
      <c r="AU63" s="247"/>
      <c r="AV63" s="252"/>
      <c r="AW63" s="252"/>
      <c r="AX63" s="252"/>
      <c r="AY63" s="247"/>
      <c r="AZ63" s="247"/>
      <c r="BA63" s="252"/>
      <c r="BB63" s="434"/>
    </row>
    <row r="64" spans="1:54" s="250" customFormat="1" ht="63">
      <c r="A64" s="317" t="s">
        <v>320</v>
      </c>
      <c r="B64" s="303" t="s">
        <v>322</v>
      </c>
      <c r="C64" s="315"/>
      <c r="D64" s="246" t="s">
        <v>41</v>
      </c>
      <c r="E64" s="247">
        <f>E66+E65</f>
        <v>0</v>
      </c>
      <c r="F64" s="247">
        <f t="shared" si="58"/>
        <v>0</v>
      </c>
      <c r="G64" s="248"/>
      <c r="H64" s="248">
        <f t="shared" ref="H64" si="114">H66+H65</f>
        <v>0</v>
      </c>
      <c r="I64" s="248">
        <f t="shared" ref="I64" si="115">I66+I65</f>
        <v>0</v>
      </c>
      <c r="J64" s="249"/>
      <c r="K64" s="248">
        <f t="shared" ref="K64" si="116">K66+K65</f>
        <v>0</v>
      </c>
      <c r="L64" s="248">
        <f t="shared" ref="L64" si="117">L66+L65</f>
        <v>0</v>
      </c>
      <c r="M64" s="249"/>
      <c r="N64" s="248">
        <f t="shared" ref="N64" si="118">N66+N65</f>
        <v>0</v>
      </c>
      <c r="O64" s="248"/>
      <c r="P64" s="249"/>
      <c r="Q64" s="248"/>
      <c r="R64" s="248"/>
      <c r="S64" s="249"/>
      <c r="T64" s="248"/>
      <c r="U64" s="248"/>
      <c r="V64" s="249"/>
      <c r="W64" s="248"/>
      <c r="X64" s="248"/>
      <c r="Y64" s="249"/>
      <c r="Z64" s="248"/>
      <c r="AA64" s="248"/>
      <c r="AB64" s="249"/>
      <c r="AC64" s="249"/>
      <c r="AD64" s="249"/>
      <c r="AE64" s="248"/>
      <c r="AF64" s="248"/>
      <c r="AG64" s="249"/>
      <c r="AH64" s="249"/>
      <c r="AI64" s="249"/>
      <c r="AJ64" s="248"/>
      <c r="AK64" s="248"/>
      <c r="AL64" s="249"/>
      <c r="AM64" s="249"/>
      <c r="AN64" s="249"/>
      <c r="AO64" s="248"/>
      <c r="AP64" s="248"/>
      <c r="AQ64" s="249"/>
      <c r="AR64" s="249"/>
      <c r="AS64" s="249"/>
      <c r="AT64" s="248"/>
      <c r="AU64" s="248"/>
      <c r="AV64" s="249"/>
      <c r="AW64" s="249"/>
      <c r="AX64" s="249"/>
      <c r="AY64" s="248"/>
      <c r="AZ64" s="248"/>
      <c r="BA64" s="249"/>
      <c r="BB64" s="312"/>
    </row>
    <row r="65" spans="1:54" s="250" customFormat="1" ht="31.5">
      <c r="A65" s="318"/>
      <c r="B65" s="316"/>
      <c r="C65" s="316"/>
      <c r="D65" s="251" t="s">
        <v>2</v>
      </c>
      <c r="E65" s="247">
        <f t="shared" si="63"/>
        <v>0</v>
      </c>
      <c r="F65" s="247">
        <f t="shared" si="58"/>
        <v>0</v>
      </c>
      <c r="G65" s="248"/>
      <c r="H65" s="247"/>
      <c r="I65" s="247"/>
      <c r="J65" s="252"/>
      <c r="K65" s="247"/>
      <c r="L65" s="247"/>
      <c r="M65" s="252"/>
      <c r="N65" s="247"/>
      <c r="O65" s="247"/>
      <c r="P65" s="252"/>
      <c r="Q65" s="247"/>
      <c r="R65" s="247"/>
      <c r="S65" s="252"/>
      <c r="T65" s="247"/>
      <c r="U65" s="247"/>
      <c r="V65" s="252"/>
      <c r="W65" s="247"/>
      <c r="X65" s="247"/>
      <c r="Y65" s="252"/>
      <c r="Z65" s="247"/>
      <c r="AA65" s="247"/>
      <c r="AB65" s="252"/>
      <c r="AC65" s="252"/>
      <c r="AD65" s="252"/>
      <c r="AE65" s="247"/>
      <c r="AF65" s="247"/>
      <c r="AG65" s="252"/>
      <c r="AH65" s="252"/>
      <c r="AI65" s="252"/>
      <c r="AJ65" s="247"/>
      <c r="AK65" s="247"/>
      <c r="AL65" s="252"/>
      <c r="AM65" s="252"/>
      <c r="AN65" s="252"/>
      <c r="AO65" s="247"/>
      <c r="AP65" s="247"/>
      <c r="AQ65" s="252"/>
      <c r="AR65" s="252"/>
      <c r="AS65" s="252"/>
      <c r="AT65" s="247"/>
      <c r="AU65" s="247"/>
      <c r="AV65" s="252"/>
      <c r="AW65" s="252"/>
      <c r="AX65" s="252"/>
      <c r="AY65" s="247"/>
      <c r="AZ65" s="247"/>
      <c r="BA65" s="252"/>
      <c r="BB65" s="313"/>
    </row>
    <row r="66" spans="1:54" s="250" customFormat="1" ht="15.75">
      <c r="A66" s="319"/>
      <c r="B66" s="320"/>
      <c r="C66" s="320"/>
      <c r="D66" s="253" t="s">
        <v>290</v>
      </c>
      <c r="E66" s="247">
        <f t="shared" si="63"/>
        <v>0</v>
      </c>
      <c r="F66" s="247">
        <f t="shared" si="58"/>
        <v>0</v>
      </c>
      <c r="G66" s="248"/>
      <c r="H66" s="247"/>
      <c r="I66" s="247"/>
      <c r="J66" s="252"/>
      <c r="K66" s="247"/>
      <c r="L66" s="247"/>
      <c r="M66" s="252"/>
      <c r="N66" s="247"/>
      <c r="O66" s="247"/>
      <c r="P66" s="252"/>
      <c r="Q66" s="247"/>
      <c r="R66" s="247"/>
      <c r="S66" s="252"/>
      <c r="T66" s="247"/>
      <c r="U66" s="247"/>
      <c r="V66" s="252"/>
      <c r="W66" s="247"/>
      <c r="X66" s="247"/>
      <c r="Y66" s="252"/>
      <c r="Z66" s="247"/>
      <c r="AA66" s="247"/>
      <c r="AB66" s="252"/>
      <c r="AC66" s="252"/>
      <c r="AD66" s="252"/>
      <c r="AE66" s="247"/>
      <c r="AF66" s="247"/>
      <c r="AG66" s="252"/>
      <c r="AH66" s="252"/>
      <c r="AI66" s="252"/>
      <c r="AJ66" s="247"/>
      <c r="AK66" s="247"/>
      <c r="AL66" s="252"/>
      <c r="AM66" s="252"/>
      <c r="AN66" s="252"/>
      <c r="AO66" s="247"/>
      <c r="AP66" s="247"/>
      <c r="AQ66" s="252"/>
      <c r="AR66" s="252"/>
      <c r="AS66" s="252"/>
      <c r="AT66" s="247"/>
      <c r="AU66" s="247"/>
      <c r="AV66" s="252"/>
      <c r="AW66" s="252"/>
      <c r="AX66" s="252"/>
      <c r="AY66" s="247"/>
      <c r="AZ66" s="247"/>
      <c r="BA66" s="252"/>
      <c r="BB66" s="314"/>
    </row>
    <row r="67" spans="1:54" s="250" customFormat="1" ht="15.75">
      <c r="A67" s="442" t="s">
        <v>314</v>
      </c>
      <c r="B67" s="438" t="s">
        <v>324</v>
      </c>
      <c r="C67" s="438"/>
      <c r="D67" s="246" t="s">
        <v>41</v>
      </c>
      <c r="E67" s="247">
        <f>E69+E68</f>
        <v>218.85</v>
      </c>
      <c r="F67" s="247">
        <f t="shared" si="58"/>
        <v>0</v>
      </c>
      <c r="G67" s="248">
        <f t="shared" si="56"/>
        <v>0</v>
      </c>
      <c r="H67" s="248">
        <f t="shared" ref="H67:I67" si="119">H69+H68</f>
        <v>0</v>
      </c>
      <c r="I67" s="248">
        <f t="shared" si="119"/>
        <v>0</v>
      </c>
      <c r="J67" s="249"/>
      <c r="K67" s="248">
        <f t="shared" ref="K67:L67" si="120">K69+K68</f>
        <v>0</v>
      </c>
      <c r="L67" s="248">
        <f t="shared" si="120"/>
        <v>0</v>
      </c>
      <c r="M67" s="249"/>
      <c r="N67" s="248">
        <f t="shared" ref="N67" si="121">N69+N68</f>
        <v>0</v>
      </c>
      <c r="O67" s="248"/>
      <c r="P67" s="249"/>
      <c r="Q67" s="248"/>
      <c r="R67" s="248"/>
      <c r="S67" s="249"/>
      <c r="T67" s="248"/>
      <c r="U67" s="248"/>
      <c r="V67" s="249"/>
      <c r="W67" s="248"/>
      <c r="X67" s="248"/>
      <c r="Y67" s="249"/>
      <c r="Z67" s="248"/>
      <c r="AA67" s="248"/>
      <c r="AB67" s="249"/>
      <c r="AC67" s="249"/>
      <c r="AD67" s="249"/>
      <c r="AE67" s="248"/>
      <c r="AF67" s="248"/>
      <c r="AG67" s="249"/>
      <c r="AH67" s="249"/>
      <c r="AI67" s="249"/>
      <c r="AJ67" s="248"/>
      <c r="AK67" s="248"/>
      <c r="AL67" s="249"/>
      <c r="AM67" s="249"/>
      <c r="AN67" s="249"/>
      <c r="AO67" s="248"/>
      <c r="AP67" s="248"/>
      <c r="AQ67" s="249"/>
      <c r="AR67" s="249"/>
      <c r="AS67" s="249"/>
      <c r="AT67" s="248"/>
      <c r="AU67" s="248"/>
      <c r="AV67" s="249"/>
      <c r="AW67" s="249"/>
      <c r="AX67" s="249"/>
      <c r="AY67" s="248"/>
      <c r="AZ67" s="248"/>
      <c r="BA67" s="249"/>
      <c r="BB67" s="443"/>
    </row>
    <row r="68" spans="1:54" s="250" customFormat="1" ht="31.5">
      <c r="A68" s="442"/>
      <c r="B68" s="438"/>
      <c r="C68" s="438"/>
      <c r="D68" s="251" t="s">
        <v>2</v>
      </c>
      <c r="E68" s="247">
        <f t="shared" ref="E68" si="122">N68+K68+H68</f>
        <v>0</v>
      </c>
      <c r="F68" s="247">
        <f t="shared" si="58"/>
        <v>0</v>
      </c>
      <c r="G68" s="248">
        <v>0</v>
      </c>
      <c r="H68" s="247"/>
      <c r="I68" s="247"/>
      <c r="J68" s="252"/>
      <c r="K68" s="247"/>
      <c r="L68" s="247"/>
      <c r="M68" s="252"/>
      <c r="N68" s="247"/>
      <c r="O68" s="247"/>
      <c r="P68" s="252"/>
      <c r="Q68" s="247"/>
      <c r="R68" s="247"/>
      <c r="S68" s="252"/>
      <c r="T68" s="247"/>
      <c r="U68" s="247"/>
      <c r="V68" s="252"/>
      <c r="W68" s="247"/>
      <c r="X68" s="247"/>
      <c r="Y68" s="252"/>
      <c r="Z68" s="247"/>
      <c r="AA68" s="247"/>
      <c r="AB68" s="252"/>
      <c r="AC68" s="252"/>
      <c r="AD68" s="252"/>
      <c r="AE68" s="247"/>
      <c r="AF68" s="247"/>
      <c r="AG68" s="252"/>
      <c r="AH68" s="252"/>
      <c r="AI68" s="252"/>
      <c r="AJ68" s="247"/>
      <c r="AK68" s="247"/>
      <c r="AL68" s="252"/>
      <c r="AM68" s="252"/>
      <c r="AN68" s="252"/>
      <c r="AO68" s="247"/>
      <c r="AP68" s="247"/>
      <c r="AQ68" s="252"/>
      <c r="AR68" s="252"/>
      <c r="AS68" s="252"/>
      <c r="AT68" s="247"/>
      <c r="AU68" s="247"/>
      <c r="AV68" s="252"/>
      <c r="AW68" s="252"/>
      <c r="AX68" s="252"/>
      <c r="AY68" s="247"/>
      <c r="AZ68" s="247"/>
      <c r="BA68" s="252"/>
      <c r="BB68" s="443"/>
    </row>
    <row r="69" spans="1:54" s="250" customFormat="1" ht="15.75">
      <c r="A69" s="442"/>
      <c r="B69" s="438"/>
      <c r="C69" s="438"/>
      <c r="D69" s="285" t="s">
        <v>290</v>
      </c>
      <c r="E69" s="247">
        <v>218.85</v>
      </c>
      <c r="F69" s="247">
        <f t="shared" si="58"/>
        <v>0</v>
      </c>
      <c r="G69" s="248">
        <f t="shared" si="56"/>
        <v>0</v>
      </c>
      <c r="H69" s="247"/>
      <c r="I69" s="247"/>
      <c r="J69" s="252"/>
      <c r="K69" s="247"/>
      <c r="L69" s="247"/>
      <c r="M69" s="252"/>
      <c r="N69" s="247"/>
      <c r="O69" s="247"/>
      <c r="P69" s="252"/>
      <c r="Q69" s="247"/>
      <c r="R69" s="247"/>
      <c r="S69" s="252"/>
      <c r="T69" s="247"/>
      <c r="U69" s="247"/>
      <c r="V69" s="252"/>
      <c r="W69" s="247"/>
      <c r="X69" s="247"/>
      <c r="Y69" s="252"/>
      <c r="Z69" s="247"/>
      <c r="AA69" s="247"/>
      <c r="AB69" s="252"/>
      <c r="AC69" s="252"/>
      <c r="AD69" s="252"/>
      <c r="AE69" s="247"/>
      <c r="AF69" s="247"/>
      <c r="AG69" s="252"/>
      <c r="AH69" s="252"/>
      <c r="AI69" s="252"/>
      <c r="AJ69" s="247"/>
      <c r="AK69" s="247"/>
      <c r="AL69" s="252"/>
      <c r="AM69" s="252"/>
      <c r="AN69" s="252"/>
      <c r="AO69" s="247"/>
      <c r="AP69" s="247"/>
      <c r="AQ69" s="252"/>
      <c r="AR69" s="252"/>
      <c r="AS69" s="252"/>
      <c r="AT69" s="247"/>
      <c r="AU69" s="247"/>
      <c r="AV69" s="252"/>
      <c r="AW69" s="252"/>
      <c r="AX69" s="252"/>
      <c r="AY69" s="247"/>
      <c r="AZ69" s="247"/>
      <c r="BA69" s="252"/>
      <c r="BB69" s="443"/>
    </row>
    <row r="70" spans="1:54" s="250" customFormat="1" ht="15.75">
      <c r="A70" s="442" t="s">
        <v>319</v>
      </c>
      <c r="B70" s="438" t="s">
        <v>323</v>
      </c>
      <c r="C70" s="438"/>
      <c r="D70" s="246" t="s">
        <v>41</v>
      </c>
      <c r="E70" s="247">
        <f>E72+E71</f>
        <v>227.15</v>
      </c>
      <c r="F70" s="247">
        <f t="shared" si="58"/>
        <v>0</v>
      </c>
      <c r="G70" s="248">
        <f t="shared" si="56"/>
        <v>0</v>
      </c>
      <c r="H70" s="248">
        <f t="shared" ref="H70" si="123">H72+H71</f>
        <v>0</v>
      </c>
      <c r="I70" s="248">
        <f t="shared" ref="I70" si="124">I72+I71</f>
        <v>0</v>
      </c>
      <c r="J70" s="249"/>
      <c r="K70" s="248">
        <f t="shared" ref="K70" si="125">K72+K71</f>
        <v>0</v>
      </c>
      <c r="L70" s="248">
        <f t="shared" ref="L70" si="126">L72+L71</f>
        <v>0</v>
      </c>
      <c r="M70" s="249"/>
      <c r="N70" s="248">
        <f t="shared" ref="N70" si="127">N72+N71</f>
        <v>0</v>
      </c>
      <c r="O70" s="248"/>
      <c r="P70" s="249"/>
      <c r="Q70" s="248"/>
      <c r="R70" s="248"/>
      <c r="S70" s="249"/>
      <c r="T70" s="248"/>
      <c r="U70" s="248"/>
      <c r="V70" s="249"/>
      <c r="W70" s="248"/>
      <c r="X70" s="248"/>
      <c r="Y70" s="249"/>
      <c r="Z70" s="248"/>
      <c r="AA70" s="248"/>
      <c r="AB70" s="249"/>
      <c r="AC70" s="249"/>
      <c r="AD70" s="249"/>
      <c r="AE70" s="248"/>
      <c r="AF70" s="248"/>
      <c r="AG70" s="249"/>
      <c r="AH70" s="249"/>
      <c r="AI70" s="249"/>
      <c r="AJ70" s="248"/>
      <c r="AK70" s="248"/>
      <c r="AL70" s="249"/>
      <c r="AM70" s="249"/>
      <c r="AN70" s="249"/>
      <c r="AO70" s="248"/>
      <c r="AP70" s="248"/>
      <c r="AQ70" s="249"/>
      <c r="AR70" s="249"/>
      <c r="AS70" s="249"/>
      <c r="AT70" s="248"/>
      <c r="AU70" s="248"/>
      <c r="AV70" s="249"/>
      <c r="AW70" s="249"/>
      <c r="AX70" s="249"/>
      <c r="AY70" s="248"/>
      <c r="AZ70" s="248"/>
      <c r="BA70" s="249"/>
      <c r="BB70" s="443"/>
    </row>
    <row r="71" spans="1:54" s="250" customFormat="1" ht="31.5">
      <c r="A71" s="442"/>
      <c r="B71" s="438"/>
      <c r="C71" s="438"/>
      <c r="D71" s="251" t="s">
        <v>2</v>
      </c>
      <c r="E71" s="247">
        <f t="shared" si="63"/>
        <v>0</v>
      </c>
      <c r="F71" s="247">
        <f t="shared" si="58"/>
        <v>0</v>
      </c>
      <c r="G71" s="248">
        <v>0</v>
      </c>
      <c r="H71" s="247"/>
      <c r="I71" s="247"/>
      <c r="J71" s="252"/>
      <c r="K71" s="247"/>
      <c r="L71" s="247"/>
      <c r="M71" s="252"/>
      <c r="N71" s="247"/>
      <c r="O71" s="247"/>
      <c r="P71" s="252"/>
      <c r="Q71" s="247"/>
      <c r="R71" s="247"/>
      <c r="S71" s="252"/>
      <c r="T71" s="247"/>
      <c r="U71" s="247"/>
      <c r="V71" s="252"/>
      <c r="W71" s="247"/>
      <c r="X71" s="247"/>
      <c r="Y71" s="252"/>
      <c r="Z71" s="247"/>
      <c r="AA71" s="247"/>
      <c r="AB71" s="252"/>
      <c r="AC71" s="252"/>
      <c r="AD71" s="252"/>
      <c r="AE71" s="247"/>
      <c r="AF71" s="247"/>
      <c r="AG71" s="252"/>
      <c r="AH71" s="252"/>
      <c r="AI71" s="252"/>
      <c r="AJ71" s="247"/>
      <c r="AK71" s="247"/>
      <c r="AL71" s="252"/>
      <c r="AM71" s="252"/>
      <c r="AN71" s="252"/>
      <c r="AO71" s="247"/>
      <c r="AP71" s="247"/>
      <c r="AQ71" s="252"/>
      <c r="AR71" s="252"/>
      <c r="AS71" s="252"/>
      <c r="AT71" s="247"/>
      <c r="AU71" s="247"/>
      <c r="AV71" s="252"/>
      <c r="AW71" s="252"/>
      <c r="AX71" s="252"/>
      <c r="AY71" s="247"/>
      <c r="AZ71" s="247"/>
      <c r="BA71" s="252"/>
      <c r="BB71" s="443"/>
    </row>
    <row r="72" spans="1:54" s="250" customFormat="1" ht="15.75">
      <c r="A72" s="442"/>
      <c r="B72" s="438"/>
      <c r="C72" s="438"/>
      <c r="D72" s="253" t="s">
        <v>290</v>
      </c>
      <c r="E72" s="247">
        <v>227.15</v>
      </c>
      <c r="F72" s="247">
        <f t="shared" si="58"/>
        <v>0</v>
      </c>
      <c r="G72" s="248">
        <f t="shared" si="56"/>
        <v>0</v>
      </c>
      <c r="H72" s="247"/>
      <c r="I72" s="247"/>
      <c r="J72" s="252"/>
      <c r="K72" s="247"/>
      <c r="L72" s="247"/>
      <c r="M72" s="252"/>
      <c r="N72" s="247"/>
      <c r="O72" s="247"/>
      <c r="P72" s="252"/>
      <c r="Q72" s="247"/>
      <c r="R72" s="247"/>
      <c r="S72" s="252"/>
      <c r="T72" s="247"/>
      <c r="U72" s="247"/>
      <c r="V72" s="252"/>
      <c r="W72" s="247"/>
      <c r="X72" s="247"/>
      <c r="Y72" s="252"/>
      <c r="Z72" s="247"/>
      <c r="AA72" s="247"/>
      <c r="AB72" s="252"/>
      <c r="AC72" s="252"/>
      <c r="AD72" s="252"/>
      <c r="AE72" s="247"/>
      <c r="AF72" s="247"/>
      <c r="AG72" s="252"/>
      <c r="AH72" s="252"/>
      <c r="AI72" s="252"/>
      <c r="AJ72" s="247"/>
      <c r="AK72" s="247"/>
      <c r="AL72" s="252"/>
      <c r="AM72" s="252"/>
      <c r="AN72" s="252"/>
      <c r="AO72" s="247"/>
      <c r="AP72" s="247"/>
      <c r="AQ72" s="252"/>
      <c r="AR72" s="252"/>
      <c r="AS72" s="252"/>
      <c r="AT72" s="247"/>
      <c r="AU72" s="247"/>
      <c r="AV72" s="252"/>
      <c r="AW72" s="252"/>
      <c r="AX72" s="252"/>
      <c r="AY72" s="247"/>
      <c r="AZ72" s="247"/>
      <c r="BA72" s="252"/>
      <c r="BB72" s="443"/>
    </row>
    <row r="73" spans="1:54" s="263" customFormat="1" ht="18.75">
      <c r="A73" s="515" t="s">
        <v>325</v>
      </c>
      <c r="B73" s="516"/>
      <c r="C73" s="517"/>
      <c r="D73" s="254" t="s">
        <v>41</v>
      </c>
      <c r="E73" s="255">
        <f>SUM(E74:E75)</f>
        <v>175689.71</v>
      </c>
      <c r="F73" s="255">
        <f t="shared" ref="F73:W73" si="128">SUM(F74:F75)</f>
        <v>47253.34</v>
      </c>
      <c r="G73" s="370">
        <f t="shared" si="56"/>
        <v>26.895906425026254</v>
      </c>
      <c r="H73" s="255">
        <f t="shared" si="128"/>
        <v>598.58000000000004</v>
      </c>
      <c r="I73" s="255">
        <f t="shared" si="128"/>
        <v>598.54999999999995</v>
      </c>
      <c r="J73" s="255">
        <f t="shared" si="128"/>
        <v>99.994988138594664</v>
      </c>
      <c r="K73" s="255">
        <f t="shared" si="128"/>
        <v>35339.049999999996</v>
      </c>
      <c r="L73" s="255">
        <f t="shared" si="128"/>
        <v>35339.07</v>
      </c>
      <c r="M73" s="255">
        <v>100</v>
      </c>
      <c r="N73" s="255">
        <f t="shared" si="128"/>
        <v>11315.720000000001</v>
      </c>
      <c r="O73" s="255">
        <f t="shared" si="128"/>
        <v>11315.720000000001</v>
      </c>
      <c r="P73" s="255">
        <f t="shared" ref="P73:P75" si="129">O73/N73*100</f>
        <v>100</v>
      </c>
      <c r="Q73" s="255">
        <f t="shared" si="128"/>
        <v>1312.3</v>
      </c>
      <c r="R73" s="255">
        <f t="shared" si="128"/>
        <v>0</v>
      </c>
      <c r="S73" s="255">
        <f t="shared" si="128"/>
        <v>0</v>
      </c>
      <c r="T73" s="255">
        <f t="shared" si="128"/>
        <v>902.15</v>
      </c>
      <c r="U73" s="255">
        <f t="shared" si="128"/>
        <v>0</v>
      </c>
      <c r="V73" s="255">
        <f t="shared" si="128"/>
        <v>0</v>
      </c>
      <c r="W73" s="255">
        <f t="shared" si="128"/>
        <v>912.17000000000007</v>
      </c>
      <c r="X73" s="256">
        <f t="shared" ref="X73:AY73" si="130">X75+X74</f>
        <v>0</v>
      </c>
      <c r="Y73" s="256">
        <f t="shared" si="130"/>
        <v>0</v>
      </c>
      <c r="Z73" s="256">
        <f t="shared" si="130"/>
        <v>0</v>
      </c>
      <c r="AA73" s="256">
        <f t="shared" si="130"/>
        <v>0</v>
      </c>
      <c r="AB73" s="256" t="e">
        <f t="shared" si="130"/>
        <v>#DIV/0!</v>
      </c>
      <c r="AC73" s="256">
        <f t="shared" si="130"/>
        <v>0</v>
      </c>
      <c r="AD73" s="256">
        <f t="shared" si="130"/>
        <v>0</v>
      </c>
      <c r="AE73" s="256">
        <f t="shared" si="130"/>
        <v>0</v>
      </c>
      <c r="AF73" s="256">
        <f t="shared" si="130"/>
        <v>0</v>
      </c>
      <c r="AG73" s="256">
        <f t="shared" si="130"/>
        <v>0</v>
      </c>
      <c r="AH73" s="256">
        <f t="shared" si="130"/>
        <v>0</v>
      </c>
      <c r="AI73" s="256">
        <f t="shared" si="130"/>
        <v>0</v>
      </c>
      <c r="AJ73" s="256">
        <f t="shared" si="130"/>
        <v>10.07</v>
      </c>
      <c r="AK73" s="256">
        <f t="shared" si="130"/>
        <v>0</v>
      </c>
      <c r="AL73" s="256">
        <f t="shared" si="130"/>
        <v>0</v>
      </c>
      <c r="AM73" s="256">
        <f t="shared" si="130"/>
        <v>0</v>
      </c>
      <c r="AN73" s="256">
        <f t="shared" si="130"/>
        <v>0</v>
      </c>
      <c r="AO73" s="256">
        <f t="shared" si="130"/>
        <v>0</v>
      </c>
      <c r="AP73" s="256">
        <f t="shared" si="130"/>
        <v>0</v>
      </c>
      <c r="AQ73" s="256">
        <f t="shared" si="130"/>
        <v>0</v>
      </c>
      <c r="AR73" s="256">
        <f t="shared" si="130"/>
        <v>0</v>
      </c>
      <c r="AS73" s="256">
        <f t="shared" si="130"/>
        <v>0</v>
      </c>
      <c r="AT73" s="256">
        <f t="shared" si="130"/>
        <v>0</v>
      </c>
      <c r="AU73" s="256">
        <f t="shared" si="130"/>
        <v>0</v>
      </c>
      <c r="AV73" s="256">
        <f t="shared" si="130"/>
        <v>0</v>
      </c>
      <c r="AW73" s="256">
        <f t="shared" si="130"/>
        <v>0</v>
      </c>
      <c r="AX73" s="256">
        <f t="shared" si="130"/>
        <v>0</v>
      </c>
      <c r="AY73" s="256">
        <f t="shared" si="130"/>
        <v>10.07</v>
      </c>
      <c r="AZ73" s="261"/>
      <c r="BA73" s="257"/>
      <c r="BB73" s="262"/>
    </row>
    <row r="74" spans="1:54" s="263" customFormat="1" ht="56.25">
      <c r="A74" s="518"/>
      <c r="B74" s="519"/>
      <c r="C74" s="520"/>
      <c r="D74" s="264" t="s">
        <v>2</v>
      </c>
      <c r="E74" s="266">
        <f>E26+E29+E32+E35+E38+E41+E44</f>
        <v>40.31</v>
      </c>
      <c r="F74" s="266">
        <f t="shared" ref="F74:W74" si="131">F26+F29+F32+F35+F38+F41+F44</f>
        <v>0</v>
      </c>
      <c r="G74" s="371">
        <f t="shared" si="56"/>
        <v>0</v>
      </c>
      <c r="H74" s="266">
        <f t="shared" si="131"/>
        <v>0</v>
      </c>
      <c r="I74" s="266">
        <f t="shared" si="131"/>
        <v>0</v>
      </c>
      <c r="J74" s="266">
        <f t="shared" si="131"/>
        <v>0</v>
      </c>
      <c r="K74" s="266">
        <f t="shared" si="131"/>
        <v>0</v>
      </c>
      <c r="L74" s="266">
        <f t="shared" si="131"/>
        <v>0</v>
      </c>
      <c r="M74" s="266">
        <v>100</v>
      </c>
      <c r="N74" s="266">
        <f t="shared" si="131"/>
        <v>0</v>
      </c>
      <c r="O74" s="266">
        <f t="shared" si="131"/>
        <v>0</v>
      </c>
      <c r="P74" s="266"/>
      <c r="Q74" s="266">
        <f t="shared" si="131"/>
        <v>10.1</v>
      </c>
      <c r="R74" s="266">
        <f t="shared" si="131"/>
        <v>0</v>
      </c>
      <c r="S74" s="266">
        <f t="shared" si="131"/>
        <v>0</v>
      </c>
      <c r="T74" s="266">
        <f t="shared" si="131"/>
        <v>0</v>
      </c>
      <c r="U74" s="266">
        <f t="shared" si="131"/>
        <v>0</v>
      </c>
      <c r="V74" s="266">
        <f t="shared" si="131"/>
        <v>0</v>
      </c>
      <c r="W74" s="266">
        <f t="shared" si="131"/>
        <v>10.07</v>
      </c>
      <c r="X74" s="266">
        <f t="shared" ref="X74:AJ74" si="132">X26+X29+X32+X35+X38+X41+X44</f>
        <v>0</v>
      </c>
      <c r="Y74" s="266">
        <f t="shared" si="132"/>
        <v>0</v>
      </c>
      <c r="Z74" s="266">
        <f t="shared" si="132"/>
        <v>0</v>
      </c>
      <c r="AA74" s="266">
        <f t="shared" si="132"/>
        <v>0</v>
      </c>
      <c r="AB74" s="266">
        <f t="shared" si="132"/>
        <v>0</v>
      </c>
      <c r="AC74" s="266">
        <f t="shared" si="132"/>
        <v>0</v>
      </c>
      <c r="AD74" s="266">
        <f t="shared" si="132"/>
        <v>0</v>
      </c>
      <c r="AE74" s="266">
        <f t="shared" si="132"/>
        <v>0</v>
      </c>
      <c r="AF74" s="266">
        <f t="shared" si="132"/>
        <v>0</v>
      </c>
      <c r="AG74" s="266">
        <f t="shared" si="132"/>
        <v>0</v>
      </c>
      <c r="AH74" s="266">
        <f t="shared" si="132"/>
        <v>0</v>
      </c>
      <c r="AI74" s="266">
        <f t="shared" si="132"/>
        <v>0</v>
      </c>
      <c r="AJ74" s="266">
        <f t="shared" si="132"/>
        <v>10.07</v>
      </c>
      <c r="AK74" s="258"/>
      <c r="AL74" s="259"/>
      <c r="AM74" s="267"/>
      <c r="AN74" s="257"/>
      <c r="AO74" s="268"/>
      <c r="AP74" s="258"/>
      <c r="AQ74" s="259"/>
      <c r="AR74" s="267"/>
      <c r="AS74" s="269"/>
      <c r="AT74" s="266"/>
      <c r="AU74" s="260"/>
      <c r="AV74" s="259"/>
      <c r="AW74" s="267"/>
      <c r="AX74" s="257"/>
      <c r="AY74" s="266">
        <v>10.07</v>
      </c>
      <c r="AZ74" s="270"/>
      <c r="BA74" s="257"/>
      <c r="BB74" s="262"/>
    </row>
    <row r="75" spans="1:54" s="263" customFormat="1" ht="18.75">
      <c r="A75" s="521"/>
      <c r="B75" s="522"/>
      <c r="C75" s="523"/>
      <c r="D75" s="264" t="s">
        <v>290</v>
      </c>
      <c r="E75" s="266">
        <f>E27+E30+E33+E36+E39+E42+E45</f>
        <v>175649.4</v>
      </c>
      <c r="F75" s="266">
        <f t="shared" ref="F75:W75" si="133">F27+F30+F33+F36+F39+F42+F45</f>
        <v>47253.34</v>
      </c>
      <c r="G75" s="371">
        <f t="shared" si="56"/>
        <v>26.902078800155309</v>
      </c>
      <c r="H75" s="266">
        <f t="shared" si="133"/>
        <v>598.58000000000004</v>
      </c>
      <c r="I75" s="266">
        <f t="shared" si="133"/>
        <v>598.54999999999995</v>
      </c>
      <c r="J75" s="266">
        <f t="shared" si="133"/>
        <v>99.994988138594664</v>
      </c>
      <c r="K75" s="266">
        <f t="shared" si="133"/>
        <v>35339.049999999996</v>
      </c>
      <c r="L75" s="266">
        <f t="shared" si="133"/>
        <v>35339.07</v>
      </c>
      <c r="M75" s="266">
        <v>100</v>
      </c>
      <c r="N75" s="266">
        <f t="shared" si="133"/>
        <v>11315.720000000001</v>
      </c>
      <c r="O75" s="266">
        <f t="shared" si="133"/>
        <v>11315.720000000001</v>
      </c>
      <c r="P75" s="266">
        <f t="shared" si="129"/>
        <v>100</v>
      </c>
      <c r="Q75" s="266">
        <f t="shared" si="133"/>
        <v>1302.2</v>
      </c>
      <c r="R75" s="266">
        <f t="shared" si="133"/>
        <v>0</v>
      </c>
      <c r="S75" s="266">
        <f t="shared" si="133"/>
        <v>0</v>
      </c>
      <c r="T75" s="266">
        <f t="shared" si="133"/>
        <v>902.15</v>
      </c>
      <c r="U75" s="266">
        <f t="shared" si="133"/>
        <v>0</v>
      </c>
      <c r="V75" s="266">
        <f t="shared" si="133"/>
        <v>0</v>
      </c>
      <c r="W75" s="266">
        <f t="shared" si="133"/>
        <v>902.1</v>
      </c>
      <c r="X75" s="265">
        <f t="shared" ref="X75" si="134">X27+X30+X36+X48+X51+X54+X57+X69+X72</f>
        <v>0</v>
      </c>
      <c r="Y75" s="334">
        <f t="shared" ref="Y75" si="135">X75/W75*100</f>
        <v>0</v>
      </c>
      <c r="Z75" s="265">
        <f t="shared" ref="Z75:AA75" si="136">Z27+Z30+Z36+Z48+Z51+Z54+Z57+Z69+Z72</f>
        <v>0</v>
      </c>
      <c r="AA75" s="265">
        <f t="shared" si="136"/>
        <v>0</v>
      </c>
      <c r="AB75" s="334" t="e">
        <f t="shared" ref="AB75" si="137">AA75/Z75*100</f>
        <v>#DIV/0!</v>
      </c>
      <c r="AC75" s="265">
        <f t="shared" ref="AC75:AD75" si="138">AC27+AC30+AC36+AC48+AC51+AC54+AC57+AC69+AC72</f>
        <v>0</v>
      </c>
      <c r="AD75" s="265">
        <f t="shared" si="138"/>
        <v>0</v>
      </c>
      <c r="AE75" s="334"/>
      <c r="AF75" s="265"/>
      <c r="AG75" s="265"/>
      <c r="AH75" s="334"/>
      <c r="AI75" s="265">
        <f t="shared" ref="AI75:AJ75" si="139">AI27+AI30+AI36+AI48+AI51+AI54+AI57+AI69+AI72</f>
        <v>0</v>
      </c>
      <c r="AJ75" s="265">
        <f t="shared" si="139"/>
        <v>0</v>
      </c>
      <c r="AK75" s="334"/>
      <c r="AL75" s="265">
        <f t="shared" ref="AL75:AM75" si="140">AL27+AL30+AL36+AL48+AL51+AL54+AL57+AL69+AL72</f>
        <v>0</v>
      </c>
      <c r="AM75" s="265">
        <f t="shared" si="140"/>
        <v>0</v>
      </c>
      <c r="AN75" s="334"/>
      <c r="AO75" s="265">
        <f t="shared" ref="AO75:AP75" si="141">AO27+AO30+AO36+AO48+AO51+AO54+AO57+AO69+AO72</f>
        <v>0</v>
      </c>
      <c r="AP75" s="265">
        <f t="shared" si="141"/>
        <v>0</v>
      </c>
      <c r="AQ75" s="334"/>
      <c r="AR75" s="265">
        <f t="shared" ref="AR75:AS75" si="142">AR27+AR30+AR36+AR48+AR51+AR54+AR57+AR69+AR72</f>
        <v>0</v>
      </c>
      <c r="AS75" s="265">
        <f t="shared" si="142"/>
        <v>0</v>
      </c>
      <c r="AT75" s="334"/>
      <c r="AU75" s="265">
        <f t="shared" ref="AU75:AV75" si="143">AU27+AU30+AU36+AU48+AU51+AU54+AU57+AU69+AU72</f>
        <v>0</v>
      </c>
      <c r="AV75" s="265">
        <f t="shared" si="143"/>
        <v>0</v>
      </c>
      <c r="AW75" s="334"/>
      <c r="AX75" s="265">
        <f t="shared" ref="AX75:AY75" si="144">AX27+AX30+AX36+AX48+AX51+AX54+AX57+AX69+AX72</f>
        <v>0</v>
      </c>
      <c r="AY75" s="265">
        <f t="shared" si="144"/>
        <v>0</v>
      </c>
      <c r="AZ75" s="270"/>
      <c r="BA75" s="257"/>
      <c r="BB75" s="262"/>
    </row>
    <row r="76" spans="1:54" s="114" customFormat="1" ht="15.75">
      <c r="A76" s="504" t="s">
        <v>326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502"/>
      <c r="BB76" s="505"/>
    </row>
    <row r="77" spans="1:54" ht="15.75">
      <c r="A77" s="506" t="s">
        <v>328</v>
      </c>
      <c r="B77" s="491" t="s">
        <v>331</v>
      </c>
      <c r="C77" s="491"/>
      <c r="D77" s="189" t="s">
        <v>41</v>
      </c>
      <c r="E77" s="139">
        <f>E79+E80+E78</f>
        <v>71598.219999999987</v>
      </c>
      <c r="F77" s="139">
        <f t="shared" ref="F77:F90" si="145">I77+L77+O77+R77+U77+X77+AC77+AH77+AK77+AP77+AU77+AZ77</f>
        <v>11782.33</v>
      </c>
      <c r="G77" s="346">
        <f t="shared" ref="G77:G90" si="146">F77/E77*100</f>
        <v>16.456177262507367</v>
      </c>
      <c r="H77" s="171">
        <f t="shared" ref="H77:AZ77" si="147">H79+H80</f>
        <v>2089.1</v>
      </c>
      <c r="I77" s="171">
        <f t="shared" si="147"/>
        <v>2089.1</v>
      </c>
      <c r="J77" s="346">
        <f t="shared" ref="J77:J94" si="148">I77/H77*100</f>
        <v>100</v>
      </c>
      <c r="K77" s="171">
        <f t="shared" si="147"/>
        <v>5196.5</v>
      </c>
      <c r="L77" s="171">
        <f t="shared" si="147"/>
        <v>5196.5</v>
      </c>
      <c r="M77" s="335">
        <f t="shared" ref="M77:M94" si="149">L77/K77*100</f>
        <v>100</v>
      </c>
      <c r="N77" s="171">
        <f t="shared" si="147"/>
        <v>4496.7</v>
      </c>
      <c r="O77" s="171">
        <f t="shared" si="147"/>
        <v>4496.7299999999996</v>
      </c>
      <c r="P77" s="373">
        <f t="shared" ref="P77:P82" si="150">O77/N77*100</f>
        <v>100.00066715591433</v>
      </c>
      <c r="Q77" s="171">
        <f t="shared" si="147"/>
        <v>6126.77</v>
      </c>
      <c r="R77" s="171">
        <f t="shared" si="147"/>
        <v>0</v>
      </c>
      <c r="S77" s="174"/>
      <c r="T77" s="171">
        <f t="shared" si="147"/>
        <v>6126.7</v>
      </c>
      <c r="U77" s="171">
        <f t="shared" si="147"/>
        <v>0</v>
      </c>
      <c r="V77" s="174"/>
      <c r="W77" s="171">
        <f t="shared" si="147"/>
        <v>6126.7</v>
      </c>
      <c r="X77" s="171">
        <f t="shared" si="147"/>
        <v>0</v>
      </c>
      <c r="Y77" s="174"/>
      <c r="Z77" s="171">
        <f t="shared" si="147"/>
        <v>6126.6</v>
      </c>
      <c r="AA77" s="191">
        <f t="shared" si="147"/>
        <v>0</v>
      </c>
      <c r="AB77" s="192">
        <f t="shared" si="147"/>
        <v>0</v>
      </c>
      <c r="AC77" s="171">
        <f t="shared" si="147"/>
        <v>0</v>
      </c>
      <c r="AD77" s="190"/>
      <c r="AE77" s="171">
        <f t="shared" si="147"/>
        <v>6126.6</v>
      </c>
      <c r="AF77" s="191">
        <f t="shared" si="147"/>
        <v>0</v>
      </c>
      <c r="AG77" s="192">
        <f t="shared" si="147"/>
        <v>0</v>
      </c>
      <c r="AH77" s="175">
        <f t="shared" si="147"/>
        <v>0</v>
      </c>
      <c r="AI77" s="190"/>
      <c r="AJ77" s="171">
        <f t="shared" si="147"/>
        <v>6126.6</v>
      </c>
      <c r="AK77" s="191">
        <f t="shared" si="147"/>
        <v>0</v>
      </c>
      <c r="AL77" s="192">
        <f t="shared" si="147"/>
        <v>0</v>
      </c>
      <c r="AM77" s="175">
        <f t="shared" si="147"/>
        <v>0</v>
      </c>
      <c r="AN77" s="190"/>
      <c r="AO77" s="194">
        <f t="shared" si="147"/>
        <v>6126.6</v>
      </c>
      <c r="AP77" s="195">
        <f t="shared" si="147"/>
        <v>0</v>
      </c>
      <c r="AQ77" s="192">
        <f t="shared" si="147"/>
        <v>0</v>
      </c>
      <c r="AR77" s="175">
        <f t="shared" si="147"/>
        <v>0</v>
      </c>
      <c r="AS77" s="174"/>
      <c r="AT77" s="171">
        <f t="shared" si="147"/>
        <v>6126.6</v>
      </c>
      <c r="AU77" s="140">
        <f t="shared" si="147"/>
        <v>0</v>
      </c>
      <c r="AV77" s="192">
        <f t="shared" si="147"/>
        <v>0</v>
      </c>
      <c r="AW77" s="175">
        <f t="shared" si="147"/>
        <v>0</v>
      </c>
      <c r="AX77" s="190"/>
      <c r="AY77" s="171">
        <f t="shared" si="147"/>
        <v>6126.6</v>
      </c>
      <c r="AZ77" s="175">
        <f t="shared" si="147"/>
        <v>0</v>
      </c>
      <c r="BA77" s="190"/>
      <c r="BB77" s="509"/>
    </row>
    <row r="78" spans="1:54" ht="31.5">
      <c r="A78" s="507"/>
      <c r="B78" s="492"/>
      <c r="C78" s="492"/>
      <c r="D78" s="352" t="s">
        <v>2</v>
      </c>
      <c r="E78" s="151">
        <f>H78+K78+N78+Q78+T78+W78+Z78+AE78+AJ78+AO78+AT78+AY78</f>
        <v>4676.1500000000005</v>
      </c>
      <c r="F78" s="324">
        <f t="shared" si="145"/>
        <v>913.65000000000009</v>
      </c>
      <c r="G78" s="347">
        <f t="shared" si="146"/>
        <v>19.538509243715449</v>
      </c>
      <c r="H78" s="325"/>
      <c r="I78" s="325"/>
      <c r="J78" s="347"/>
      <c r="K78" s="325">
        <f>L78</f>
        <v>224.45</v>
      </c>
      <c r="L78" s="325">
        <v>224.45</v>
      </c>
      <c r="M78" s="356">
        <f t="shared" si="149"/>
        <v>100</v>
      </c>
      <c r="N78" s="325">
        <v>689.2</v>
      </c>
      <c r="O78" s="325">
        <v>689.2</v>
      </c>
      <c r="P78" s="374">
        <f t="shared" si="150"/>
        <v>100</v>
      </c>
      <c r="Q78" s="325">
        <v>418</v>
      </c>
      <c r="R78" s="325"/>
      <c r="S78" s="326"/>
      <c r="T78" s="325">
        <v>418</v>
      </c>
      <c r="U78" s="325"/>
      <c r="V78" s="326"/>
      <c r="W78" s="325">
        <v>418</v>
      </c>
      <c r="X78" s="325"/>
      <c r="Y78" s="326"/>
      <c r="Z78" s="325">
        <v>418</v>
      </c>
      <c r="AA78" s="328"/>
      <c r="AB78" s="329"/>
      <c r="AC78" s="325"/>
      <c r="AD78" s="327"/>
      <c r="AE78" s="325">
        <v>418.1</v>
      </c>
      <c r="AF78" s="328"/>
      <c r="AG78" s="329"/>
      <c r="AH78" s="330"/>
      <c r="AI78" s="327"/>
      <c r="AJ78" s="325">
        <v>418.1</v>
      </c>
      <c r="AK78" s="328"/>
      <c r="AL78" s="329"/>
      <c r="AM78" s="330"/>
      <c r="AN78" s="327"/>
      <c r="AO78" s="325">
        <v>418.1</v>
      </c>
      <c r="AP78" s="328"/>
      <c r="AQ78" s="329"/>
      <c r="AR78" s="330"/>
      <c r="AS78" s="331"/>
      <c r="AT78" s="325">
        <v>418.1</v>
      </c>
      <c r="AU78" s="332"/>
      <c r="AV78" s="329"/>
      <c r="AW78" s="330"/>
      <c r="AX78" s="327"/>
      <c r="AY78" s="325">
        <v>418.1</v>
      </c>
      <c r="AZ78" s="330"/>
      <c r="BA78" s="327"/>
      <c r="BB78" s="510"/>
    </row>
    <row r="79" spans="1:54" ht="15.75">
      <c r="A79" s="507"/>
      <c r="B79" s="492"/>
      <c r="C79" s="492"/>
      <c r="D79" s="352" t="s">
        <v>290</v>
      </c>
      <c r="E79" s="151">
        <f>H79+K79+N79+Q79+T79+W79+Z79+AE79+AJ79+AO79+AT79+AY79</f>
        <v>66922.069999999992</v>
      </c>
      <c r="F79" s="151">
        <f t="shared" si="145"/>
        <v>11782.33</v>
      </c>
      <c r="G79" s="340">
        <f t="shared" si="146"/>
        <v>17.606045359923865</v>
      </c>
      <c r="H79" s="151">
        <v>2089.1</v>
      </c>
      <c r="I79" s="151">
        <v>2089.1</v>
      </c>
      <c r="J79" s="340">
        <f t="shared" si="148"/>
        <v>100</v>
      </c>
      <c r="K79" s="151">
        <v>5196.5</v>
      </c>
      <c r="L79" s="151">
        <v>5196.5</v>
      </c>
      <c r="M79" s="337">
        <f t="shared" si="149"/>
        <v>100</v>
      </c>
      <c r="N79" s="151">
        <v>4496.7</v>
      </c>
      <c r="O79" s="151">
        <v>4496.7299999999996</v>
      </c>
      <c r="P79" s="372">
        <f t="shared" si="150"/>
        <v>100.00066715591433</v>
      </c>
      <c r="Q79" s="151">
        <v>6126.77</v>
      </c>
      <c r="R79" s="151"/>
      <c r="S79" s="152"/>
      <c r="T79" s="151">
        <v>6126.7</v>
      </c>
      <c r="U79" s="151"/>
      <c r="V79" s="152"/>
      <c r="W79" s="151">
        <v>6126.7</v>
      </c>
      <c r="X79" s="151"/>
      <c r="Y79" s="152"/>
      <c r="Z79" s="151">
        <v>6126.6</v>
      </c>
      <c r="AA79" s="155"/>
      <c r="AB79" s="157"/>
      <c r="AC79" s="152"/>
      <c r="AD79" s="200"/>
      <c r="AE79" s="151">
        <v>6126.6</v>
      </c>
      <c r="AF79" s="155"/>
      <c r="AG79" s="157"/>
      <c r="AH79" s="201"/>
      <c r="AI79" s="200"/>
      <c r="AJ79" s="151">
        <v>6126.6</v>
      </c>
      <c r="AK79" s="155"/>
      <c r="AL79" s="157"/>
      <c r="AM79" s="201"/>
      <c r="AN79" s="200"/>
      <c r="AO79" s="151">
        <v>6126.6</v>
      </c>
      <c r="AP79" s="155"/>
      <c r="AQ79" s="157"/>
      <c r="AR79" s="201"/>
      <c r="AS79" s="200"/>
      <c r="AT79" s="151">
        <v>6126.6</v>
      </c>
      <c r="AU79" s="155"/>
      <c r="AV79" s="157"/>
      <c r="AW79" s="201"/>
      <c r="AX79" s="200"/>
      <c r="AY79" s="151">
        <v>6126.6</v>
      </c>
      <c r="AZ79" s="154"/>
      <c r="BA79" s="159"/>
      <c r="BB79" s="510"/>
    </row>
    <row r="80" spans="1:54" ht="31.5">
      <c r="A80" s="508"/>
      <c r="B80" s="493"/>
      <c r="C80" s="493"/>
      <c r="D80" s="354" t="s">
        <v>42</v>
      </c>
      <c r="E80" s="151"/>
      <c r="F80" s="142"/>
      <c r="G80" s="341"/>
      <c r="H80" s="142"/>
      <c r="I80" s="142"/>
      <c r="J80" s="341"/>
      <c r="K80" s="142"/>
      <c r="L80" s="142"/>
      <c r="M80" s="336"/>
      <c r="N80" s="142"/>
      <c r="O80" s="142"/>
      <c r="P80" s="375"/>
      <c r="Q80" s="142"/>
      <c r="R80" s="142"/>
      <c r="S80" s="185"/>
      <c r="T80" s="142"/>
      <c r="U80" s="142"/>
      <c r="V80" s="185"/>
      <c r="W80" s="142"/>
      <c r="X80" s="142"/>
      <c r="Y80" s="185"/>
      <c r="Z80" s="142"/>
      <c r="AA80" s="146"/>
      <c r="AB80" s="187"/>
      <c r="AC80" s="185"/>
      <c r="AD80" s="188"/>
      <c r="AE80" s="142"/>
      <c r="AF80" s="146"/>
      <c r="AG80" s="187"/>
      <c r="AH80" s="197"/>
      <c r="AI80" s="188"/>
      <c r="AJ80" s="142"/>
      <c r="AK80" s="146"/>
      <c r="AL80" s="187"/>
      <c r="AM80" s="197"/>
      <c r="AN80" s="188"/>
      <c r="AO80" s="142"/>
      <c r="AP80" s="146"/>
      <c r="AQ80" s="187"/>
      <c r="AR80" s="197"/>
      <c r="AS80" s="188"/>
      <c r="AT80" s="142"/>
      <c r="AU80" s="144"/>
      <c r="AV80" s="187"/>
      <c r="AW80" s="197"/>
      <c r="AX80" s="188"/>
      <c r="AY80" s="142"/>
      <c r="AZ80" s="142"/>
      <c r="BA80" s="188"/>
      <c r="BB80" s="511"/>
    </row>
    <row r="81" spans="1:54" ht="15.75">
      <c r="A81" s="506" t="s">
        <v>329</v>
      </c>
      <c r="B81" s="491" t="s">
        <v>332</v>
      </c>
      <c r="C81" s="491"/>
      <c r="D81" s="189" t="s">
        <v>41</v>
      </c>
      <c r="E81" s="151">
        <f>E82+E83</f>
        <v>823.24</v>
      </c>
      <c r="F81" s="151">
        <f t="shared" si="145"/>
        <v>201.1</v>
      </c>
      <c r="G81" s="337">
        <f t="shared" si="146"/>
        <v>24.427870365871435</v>
      </c>
      <c r="H81" s="151">
        <f t="shared" ref="H81:AZ81" si="151">H82+H83</f>
        <v>40.9</v>
      </c>
      <c r="I81" s="151">
        <f t="shared" si="151"/>
        <v>40.9</v>
      </c>
      <c r="J81" s="337">
        <f t="shared" si="148"/>
        <v>100</v>
      </c>
      <c r="K81" s="151">
        <f t="shared" si="151"/>
        <v>97.8</v>
      </c>
      <c r="L81" s="151">
        <f t="shared" si="151"/>
        <v>97.8</v>
      </c>
      <c r="M81" s="337">
        <f t="shared" si="149"/>
        <v>100</v>
      </c>
      <c r="N81" s="151">
        <f t="shared" si="151"/>
        <v>62.4</v>
      </c>
      <c r="O81" s="151">
        <f t="shared" si="151"/>
        <v>62.4</v>
      </c>
      <c r="P81" s="337">
        <f t="shared" si="150"/>
        <v>100</v>
      </c>
      <c r="Q81" s="151">
        <f t="shared" si="151"/>
        <v>69.239999999999995</v>
      </c>
      <c r="R81" s="151">
        <f t="shared" si="151"/>
        <v>0</v>
      </c>
      <c r="S81" s="151"/>
      <c r="T81" s="151">
        <f t="shared" si="151"/>
        <v>69.2</v>
      </c>
      <c r="U81" s="151">
        <f t="shared" si="151"/>
        <v>0</v>
      </c>
      <c r="V81" s="151"/>
      <c r="W81" s="151">
        <f t="shared" si="151"/>
        <v>69.2</v>
      </c>
      <c r="X81" s="151">
        <f t="shared" si="151"/>
        <v>0</v>
      </c>
      <c r="Y81" s="151"/>
      <c r="Z81" s="151">
        <f t="shared" si="151"/>
        <v>69.2</v>
      </c>
      <c r="AA81" s="151">
        <f t="shared" si="151"/>
        <v>0</v>
      </c>
      <c r="AB81" s="151">
        <f t="shared" si="151"/>
        <v>0</v>
      </c>
      <c r="AC81" s="151">
        <f t="shared" si="151"/>
        <v>0</v>
      </c>
      <c r="AD81" s="151"/>
      <c r="AE81" s="151">
        <f t="shared" si="151"/>
        <v>69.2</v>
      </c>
      <c r="AF81" s="151">
        <f t="shared" si="151"/>
        <v>0</v>
      </c>
      <c r="AG81" s="151">
        <f t="shared" si="151"/>
        <v>0</v>
      </c>
      <c r="AH81" s="151">
        <f t="shared" si="151"/>
        <v>0</v>
      </c>
      <c r="AI81" s="151"/>
      <c r="AJ81" s="151">
        <f t="shared" si="151"/>
        <v>69.099999999999994</v>
      </c>
      <c r="AK81" s="151">
        <f t="shared" si="151"/>
        <v>0</v>
      </c>
      <c r="AL81" s="151">
        <f t="shared" si="151"/>
        <v>0</v>
      </c>
      <c r="AM81" s="151">
        <f t="shared" si="151"/>
        <v>0</v>
      </c>
      <c r="AN81" s="151"/>
      <c r="AO81" s="151">
        <f t="shared" si="151"/>
        <v>69</v>
      </c>
      <c r="AP81" s="151">
        <f t="shared" si="151"/>
        <v>0</v>
      </c>
      <c r="AQ81" s="151">
        <f t="shared" si="151"/>
        <v>0</v>
      </c>
      <c r="AR81" s="151">
        <f t="shared" si="151"/>
        <v>0</v>
      </c>
      <c r="AS81" s="151"/>
      <c r="AT81" s="151">
        <f t="shared" si="151"/>
        <v>69</v>
      </c>
      <c r="AU81" s="151">
        <f t="shared" si="151"/>
        <v>0</v>
      </c>
      <c r="AV81" s="151">
        <f t="shared" si="151"/>
        <v>0</v>
      </c>
      <c r="AW81" s="151">
        <f t="shared" si="151"/>
        <v>0</v>
      </c>
      <c r="AX81" s="151"/>
      <c r="AY81" s="151">
        <f t="shared" si="151"/>
        <v>69</v>
      </c>
      <c r="AZ81" s="151">
        <f t="shared" si="151"/>
        <v>0</v>
      </c>
      <c r="BA81" s="151"/>
      <c r="BB81" s="509"/>
    </row>
    <row r="82" spans="1:54" ht="15.75">
      <c r="A82" s="507"/>
      <c r="B82" s="492"/>
      <c r="C82" s="492"/>
      <c r="D82" s="352" t="s">
        <v>290</v>
      </c>
      <c r="E82" s="151">
        <f t="shared" ref="E82:E90" si="152">H82+K82+N82+Q82+T82+W82+Z82+AE82+AJ82+AO82+AT82+AY82</f>
        <v>823.24</v>
      </c>
      <c r="F82" s="151">
        <f t="shared" si="145"/>
        <v>201.1</v>
      </c>
      <c r="G82" s="340">
        <f t="shared" si="146"/>
        <v>24.427870365871435</v>
      </c>
      <c r="H82" s="151">
        <v>40.9</v>
      </c>
      <c r="I82" s="151">
        <v>40.9</v>
      </c>
      <c r="J82" s="340">
        <f t="shared" si="148"/>
        <v>100</v>
      </c>
      <c r="K82" s="151">
        <f>L82</f>
        <v>97.8</v>
      </c>
      <c r="L82" s="151">
        <v>97.8</v>
      </c>
      <c r="M82" s="337">
        <f t="shared" si="149"/>
        <v>100</v>
      </c>
      <c r="N82" s="151">
        <v>62.4</v>
      </c>
      <c r="O82" s="151">
        <v>62.4</v>
      </c>
      <c r="P82" s="372">
        <f t="shared" si="150"/>
        <v>100</v>
      </c>
      <c r="Q82" s="151">
        <v>69.239999999999995</v>
      </c>
      <c r="R82" s="151"/>
      <c r="S82" s="152"/>
      <c r="T82" s="151">
        <v>69.2</v>
      </c>
      <c r="U82" s="151"/>
      <c r="V82" s="152"/>
      <c r="W82" s="151">
        <v>69.2</v>
      </c>
      <c r="X82" s="151"/>
      <c r="Y82" s="152"/>
      <c r="Z82" s="151">
        <v>69.2</v>
      </c>
      <c r="AA82" s="155"/>
      <c r="AB82" s="157"/>
      <c r="AC82" s="152"/>
      <c r="AD82" s="200"/>
      <c r="AE82" s="151">
        <v>69.2</v>
      </c>
      <c r="AF82" s="155"/>
      <c r="AG82" s="157"/>
      <c r="AH82" s="201"/>
      <c r="AI82" s="200"/>
      <c r="AJ82" s="151">
        <v>69.099999999999994</v>
      </c>
      <c r="AK82" s="155"/>
      <c r="AL82" s="157"/>
      <c r="AM82" s="201"/>
      <c r="AN82" s="200"/>
      <c r="AO82" s="151">
        <v>69</v>
      </c>
      <c r="AP82" s="155"/>
      <c r="AQ82" s="157"/>
      <c r="AR82" s="201"/>
      <c r="AS82" s="200"/>
      <c r="AT82" s="151">
        <v>69</v>
      </c>
      <c r="AU82" s="155"/>
      <c r="AV82" s="157"/>
      <c r="AW82" s="201"/>
      <c r="AX82" s="200"/>
      <c r="AY82" s="151">
        <v>69</v>
      </c>
      <c r="AZ82" s="154"/>
      <c r="BA82" s="159"/>
      <c r="BB82" s="510"/>
    </row>
    <row r="83" spans="1:54" ht="31.5">
      <c r="A83" s="508"/>
      <c r="B83" s="493"/>
      <c r="C83" s="493"/>
      <c r="D83" s="354" t="s">
        <v>42</v>
      </c>
      <c r="E83" s="151">
        <f t="shared" si="152"/>
        <v>0</v>
      </c>
      <c r="F83" s="142">
        <f t="shared" si="145"/>
        <v>0</v>
      </c>
      <c r="G83" s="341"/>
      <c r="H83" s="142"/>
      <c r="I83" s="142"/>
      <c r="J83" s="341"/>
      <c r="K83" s="142"/>
      <c r="L83" s="142"/>
      <c r="M83" s="336"/>
      <c r="N83" s="142"/>
      <c r="O83" s="142"/>
      <c r="P83" s="188"/>
      <c r="Q83" s="142"/>
      <c r="R83" s="142"/>
      <c r="S83" s="185"/>
      <c r="T83" s="142"/>
      <c r="U83" s="142"/>
      <c r="V83" s="185"/>
      <c r="W83" s="142"/>
      <c r="X83" s="142"/>
      <c r="Y83" s="185"/>
      <c r="Z83" s="142"/>
      <c r="AA83" s="146"/>
      <c r="AB83" s="187"/>
      <c r="AC83" s="185"/>
      <c r="AD83" s="188"/>
      <c r="AE83" s="142"/>
      <c r="AF83" s="146"/>
      <c r="AG83" s="187"/>
      <c r="AH83" s="197"/>
      <c r="AI83" s="188"/>
      <c r="AJ83" s="142"/>
      <c r="AK83" s="146"/>
      <c r="AL83" s="187"/>
      <c r="AM83" s="197"/>
      <c r="AN83" s="188"/>
      <c r="AO83" s="142"/>
      <c r="AP83" s="146"/>
      <c r="AQ83" s="187"/>
      <c r="AR83" s="197"/>
      <c r="AS83" s="188"/>
      <c r="AT83" s="142"/>
      <c r="AU83" s="144"/>
      <c r="AV83" s="187"/>
      <c r="AW83" s="197"/>
      <c r="AX83" s="188"/>
      <c r="AY83" s="142"/>
      <c r="AZ83" s="142"/>
      <c r="BA83" s="188"/>
      <c r="BB83" s="511"/>
    </row>
    <row r="84" spans="1:54" ht="15.75">
      <c r="A84" s="506" t="s">
        <v>330</v>
      </c>
      <c r="B84" s="491" t="s">
        <v>333</v>
      </c>
      <c r="C84" s="491"/>
      <c r="D84" s="189" t="s">
        <v>41</v>
      </c>
      <c r="E84" s="151">
        <f>E85+E86</f>
        <v>19486.076666666671</v>
      </c>
      <c r="F84" s="151">
        <f t="shared" si="145"/>
        <v>4606.38</v>
      </c>
      <c r="G84" s="337">
        <f t="shared" si="146"/>
        <v>23.639340431621001</v>
      </c>
      <c r="H84" s="151">
        <f t="shared" ref="H84:AZ84" si="153">H85+H86</f>
        <v>128.4</v>
      </c>
      <c r="I84" s="151">
        <f t="shared" si="153"/>
        <v>128.4</v>
      </c>
      <c r="J84" s="337">
        <f t="shared" si="148"/>
        <v>100</v>
      </c>
      <c r="K84" s="151">
        <f t="shared" si="153"/>
        <v>2047.19</v>
      </c>
      <c r="L84" s="151">
        <f t="shared" si="153"/>
        <v>2047.19</v>
      </c>
      <c r="M84" s="337">
        <f t="shared" si="149"/>
        <v>100</v>
      </c>
      <c r="N84" s="151">
        <f t="shared" si="153"/>
        <v>2430.7999999999997</v>
      </c>
      <c r="O84" s="151">
        <f t="shared" si="153"/>
        <v>2430.79</v>
      </c>
      <c r="P84" s="337">
        <f t="shared" ref="P84:P94" si="154">O84/N84*100</f>
        <v>99.999588612802384</v>
      </c>
      <c r="Q84" s="151">
        <f t="shared" si="153"/>
        <v>1653.1999999999998</v>
      </c>
      <c r="R84" s="151">
        <f t="shared" si="153"/>
        <v>0</v>
      </c>
      <c r="S84" s="151"/>
      <c r="T84" s="151">
        <f t="shared" si="153"/>
        <v>1653.3200000000002</v>
      </c>
      <c r="U84" s="151">
        <f t="shared" si="153"/>
        <v>0</v>
      </c>
      <c r="V84" s="151"/>
      <c r="W84" s="151">
        <f t="shared" si="153"/>
        <v>1653.3000000000002</v>
      </c>
      <c r="X84" s="151">
        <f t="shared" si="153"/>
        <v>0</v>
      </c>
      <c r="Y84" s="151"/>
      <c r="Z84" s="151">
        <f t="shared" si="153"/>
        <v>1653.2277777777779</v>
      </c>
      <c r="AA84" s="151">
        <f t="shared" si="153"/>
        <v>0</v>
      </c>
      <c r="AB84" s="151">
        <f t="shared" si="153"/>
        <v>0</v>
      </c>
      <c r="AC84" s="151">
        <f t="shared" si="153"/>
        <v>0</v>
      </c>
      <c r="AD84" s="151"/>
      <c r="AE84" s="151">
        <f t="shared" si="153"/>
        <v>1653.3277777777778</v>
      </c>
      <c r="AF84" s="151">
        <f t="shared" si="153"/>
        <v>0</v>
      </c>
      <c r="AG84" s="151">
        <f t="shared" si="153"/>
        <v>0</v>
      </c>
      <c r="AH84" s="151">
        <f t="shared" si="153"/>
        <v>0</v>
      </c>
      <c r="AI84" s="151"/>
      <c r="AJ84" s="151">
        <f t="shared" si="153"/>
        <v>1653.3277777777778</v>
      </c>
      <c r="AK84" s="151">
        <f t="shared" si="153"/>
        <v>0</v>
      </c>
      <c r="AL84" s="151">
        <f t="shared" si="153"/>
        <v>0</v>
      </c>
      <c r="AM84" s="151">
        <f t="shared" si="153"/>
        <v>0</v>
      </c>
      <c r="AN84" s="151"/>
      <c r="AO84" s="151">
        <f t="shared" si="153"/>
        <v>1653.3277777777778</v>
      </c>
      <c r="AP84" s="151">
        <f t="shared" si="153"/>
        <v>0</v>
      </c>
      <c r="AQ84" s="151">
        <f t="shared" si="153"/>
        <v>0</v>
      </c>
      <c r="AR84" s="151">
        <f t="shared" si="153"/>
        <v>0</v>
      </c>
      <c r="AS84" s="151"/>
      <c r="AT84" s="151">
        <f t="shared" si="153"/>
        <v>1653.3277777777778</v>
      </c>
      <c r="AU84" s="151">
        <f t="shared" si="153"/>
        <v>0</v>
      </c>
      <c r="AV84" s="151">
        <f t="shared" si="153"/>
        <v>0</v>
      </c>
      <c r="AW84" s="151">
        <f t="shared" si="153"/>
        <v>0</v>
      </c>
      <c r="AX84" s="151"/>
      <c r="AY84" s="151">
        <f t="shared" si="153"/>
        <v>1653.3277777777778</v>
      </c>
      <c r="AZ84" s="151">
        <f t="shared" si="153"/>
        <v>0</v>
      </c>
      <c r="BA84" s="151"/>
      <c r="BB84" s="509"/>
    </row>
    <row r="85" spans="1:54" ht="15.75">
      <c r="A85" s="507"/>
      <c r="B85" s="492"/>
      <c r="C85" s="492"/>
      <c r="D85" s="352" t="s">
        <v>290</v>
      </c>
      <c r="E85" s="151">
        <f t="shared" si="152"/>
        <v>14491.120000000004</v>
      </c>
      <c r="F85" s="151">
        <f t="shared" si="145"/>
        <v>3828.9300000000003</v>
      </c>
      <c r="G85" s="340">
        <f t="shared" si="146"/>
        <v>26.422595354948403</v>
      </c>
      <c r="H85" s="151">
        <v>62</v>
      </c>
      <c r="I85" s="151">
        <v>62</v>
      </c>
      <c r="J85" s="340">
        <f t="shared" si="148"/>
        <v>100</v>
      </c>
      <c r="K85" s="151">
        <f>L85</f>
        <v>1685.3</v>
      </c>
      <c r="L85" s="151">
        <v>1685.3</v>
      </c>
      <c r="M85" s="337">
        <v>100</v>
      </c>
      <c r="N85" s="151">
        <v>2081.6</v>
      </c>
      <c r="O85" s="151">
        <v>2081.63</v>
      </c>
      <c r="P85" s="372">
        <f t="shared" si="154"/>
        <v>100.00144119907763</v>
      </c>
      <c r="Q85" s="151">
        <v>1184.5999999999999</v>
      </c>
      <c r="R85" s="151"/>
      <c r="S85" s="152"/>
      <c r="T85" s="151">
        <v>1184.72</v>
      </c>
      <c r="U85" s="151"/>
      <c r="V85" s="152"/>
      <c r="W85" s="151">
        <v>1184.7</v>
      </c>
      <c r="X85" s="151"/>
      <c r="Y85" s="152"/>
      <c r="Z85" s="151">
        <v>1184.7</v>
      </c>
      <c r="AA85" s="155"/>
      <c r="AB85" s="157"/>
      <c r="AC85" s="152"/>
      <c r="AD85" s="200"/>
      <c r="AE85" s="151">
        <v>1184.7</v>
      </c>
      <c r="AF85" s="155"/>
      <c r="AG85" s="157"/>
      <c r="AH85" s="201"/>
      <c r="AI85" s="200"/>
      <c r="AJ85" s="151">
        <v>1184.7</v>
      </c>
      <c r="AK85" s="155"/>
      <c r="AL85" s="157"/>
      <c r="AM85" s="201"/>
      <c r="AN85" s="200"/>
      <c r="AO85" s="151">
        <v>1184.7</v>
      </c>
      <c r="AP85" s="155"/>
      <c r="AQ85" s="157"/>
      <c r="AR85" s="201"/>
      <c r="AS85" s="200"/>
      <c r="AT85" s="151">
        <v>1184.7</v>
      </c>
      <c r="AU85" s="155"/>
      <c r="AV85" s="157"/>
      <c r="AW85" s="201"/>
      <c r="AX85" s="200"/>
      <c r="AY85" s="151">
        <v>1184.7</v>
      </c>
      <c r="AZ85" s="154"/>
      <c r="BA85" s="159"/>
      <c r="BB85" s="510"/>
    </row>
    <row r="86" spans="1:54" ht="31.5">
      <c r="A86" s="508"/>
      <c r="B86" s="493"/>
      <c r="C86" s="493"/>
      <c r="D86" s="354" t="s">
        <v>42</v>
      </c>
      <c r="E86" s="151">
        <f t="shared" si="152"/>
        <v>4994.9566666666669</v>
      </c>
      <c r="F86" s="142">
        <f t="shared" si="145"/>
        <v>777.45</v>
      </c>
      <c r="G86" s="341">
        <f t="shared" si="146"/>
        <v>15.564699593656803</v>
      </c>
      <c r="H86" s="142">
        <f t="shared" ref="H86:N86" si="155">H144+H148</f>
        <v>66.400000000000006</v>
      </c>
      <c r="I86" s="142">
        <f t="shared" si="155"/>
        <v>66.400000000000006</v>
      </c>
      <c r="J86" s="341">
        <f t="shared" si="155"/>
        <v>100</v>
      </c>
      <c r="K86" s="142">
        <f t="shared" si="155"/>
        <v>361.89000000000004</v>
      </c>
      <c r="L86" s="142">
        <f t="shared" si="155"/>
        <v>361.89000000000004</v>
      </c>
      <c r="M86" s="336">
        <v>100</v>
      </c>
      <c r="N86" s="142">
        <f t="shared" si="155"/>
        <v>349.2</v>
      </c>
      <c r="O86" s="142">
        <f>O144+O148</f>
        <v>349.16</v>
      </c>
      <c r="P86" s="142">
        <f t="shared" si="154"/>
        <v>99.988545246277212</v>
      </c>
      <c r="Q86" s="142">
        <f t="shared" ref="Q86:AY86" si="156">Q144+Q148</f>
        <v>468.6</v>
      </c>
      <c r="R86" s="142">
        <f t="shared" si="156"/>
        <v>0</v>
      </c>
      <c r="S86" s="142">
        <f t="shared" si="156"/>
        <v>0</v>
      </c>
      <c r="T86" s="142">
        <f t="shared" si="156"/>
        <v>468.6</v>
      </c>
      <c r="U86" s="142">
        <f t="shared" si="156"/>
        <v>0</v>
      </c>
      <c r="V86" s="142">
        <f t="shared" si="156"/>
        <v>0</v>
      </c>
      <c r="W86" s="142">
        <f t="shared" si="156"/>
        <v>468.6</v>
      </c>
      <c r="X86" s="142">
        <f t="shared" si="156"/>
        <v>0</v>
      </c>
      <c r="Y86" s="142">
        <f t="shared" si="156"/>
        <v>0</v>
      </c>
      <c r="Z86" s="142">
        <f t="shared" si="156"/>
        <v>468.52777777777777</v>
      </c>
      <c r="AA86" s="142">
        <f t="shared" si="156"/>
        <v>0</v>
      </c>
      <c r="AB86" s="142">
        <f t="shared" si="156"/>
        <v>0</v>
      </c>
      <c r="AC86" s="142">
        <f t="shared" si="156"/>
        <v>0</v>
      </c>
      <c r="AD86" s="142">
        <f t="shared" si="156"/>
        <v>0</v>
      </c>
      <c r="AE86" s="142">
        <f t="shared" si="156"/>
        <v>468.62777777777774</v>
      </c>
      <c r="AF86" s="142">
        <f t="shared" si="156"/>
        <v>0</v>
      </c>
      <c r="AG86" s="142">
        <f t="shared" si="156"/>
        <v>0</v>
      </c>
      <c r="AH86" s="142">
        <f t="shared" si="156"/>
        <v>0</v>
      </c>
      <c r="AI86" s="142">
        <f t="shared" si="156"/>
        <v>0</v>
      </c>
      <c r="AJ86" s="142">
        <f t="shared" si="156"/>
        <v>468.62777777777774</v>
      </c>
      <c r="AK86" s="142">
        <f t="shared" si="156"/>
        <v>0</v>
      </c>
      <c r="AL86" s="142">
        <f t="shared" si="156"/>
        <v>0</v>
      </c>
      <c r="AM86" s="142">
        <f t="shared" si="156"/>
        <v>0</v>
      </c>
      <c r="AN86" s="142">
        <f t="shared" si="156"/>
        <v>0</v>
      </c>
      <c r="AO86" s="142">
        <f t="shared" si="156"/>
        <v>468.62777777777774</v>
      </c>
      <c r="AP86" s="142">
        <f t="shared" si="156"/>
        <v>0</v>
      </c>
      <c r="AQ86" s="142">
        <f t="shared" si="156"/>
        <v>0</v>
      </c>
      <c r="AR86" s="142">
        <f t="shared" si="156"/>
        <v>0</v>
      </c>
      <c r="AS86" s="142">
        <f t="shared" si="156"/>
        <v>0</v>
      </c>
      <c r="AT86" s="142">
        <f t="shared" si="156"/>
        <v>468.62777777777774</v>
      </c>
      <c r="AU86" s="142">
        <f t="shared" si="156"/>
        <v>0</v>
      </c>
      <c r="AV86" s="142">
        <f t="shared" si="156"/>
        <v>0</v>
      </c>
      <c r="AW86" s="142">
        <f t="shared" si="156"/>
        <v>0</v>
      </c>
      <c r="AX86" s="142">
        <f t="shared" si="156"/>
        <v>0</v>
      </c>
      <c r="AY86" s="142">
        <f t="shared" si="156"/>
        <v>468.62777777777774</v>
      </c>
      <c r="AZ86" s="142"/>
      <c r="BA86" s="188"/>
      <c r="BB86" s="511"/>
    </row>
    <row r="87" spans="1:54" s="263" customFormat="1" ht="18.75">
      <c r="A87" s="515" t="s">
        <v>334</v>
      </c>
      <c r="B87" s="516"/>
      <c r="C87" s="517"/>
      <c r="D87" s="271" t="s">
        <v>41</v>
      </c>
      <c r="E87" s="265">
        <f>E89+E90+E88</f>
        <v>91907.536666666667</v>
      </c>
      <c r="F87" s="265">
        <f t="shared" si="145"/>
        <v>17503.46</v>
      </c>
      <c r="G87" s="348">
        <f t="shared" si="146"/>
        <v>19.044640553779757</v>
      </c>
      <c r="H87" s="265">
        <f t="shared" ref="H87:AZ87" si="157">H89+H90+H88</f>
        <v>2258.4</v>
      </c>
      <c r="I87" s="265">
        <f t="shared" si="157"/>
        <v>2258.4</v>
      </c>
      <c r="J87" s="348">
        <f t="shared" si="148"/>
        <v>100</v>
      </c>
      <c r="K87" s="265">
        <f t="shared" si="157"/>
        <v>7565.9400000000005</v>
      </c>
      <c r="L87" s="265">
        <f t="shared" si="157"/>
        <v>7565.9400000000005</v>
      </c>
      <c r="M87" s="265">
        <v>100</v>
      </c>
      <c r="N87" s="265">
        <f t="shared" si="157"/>
        <v>7679.0999999999985</v>
      </c>
      <c r="O87" s="265">
        <f t="shared" si="157"/>
        <v>7679.119999999999</v>
      </c>
      <c r="P87" s="265">
        <f t="shared" si="154"/>
        <v>100.00026044718781</v>
      </c>
      <c r="Q87" s="265">
        <f t="shared" si="157"/>
        <v>8267.2100000000009</v>
      </c>
      <c r="R87" s="265">
        <f t="shared" si="157"/>
        <v>0</v>
      </c>
      <c r="S87" s="265">
        <f t="shared" si="157"/>
        <v>0</v>
      </c>
      <c r="T87" s="265">
        <f t="shared" si="157"/>
        <v>8267.2200000000012</v>
      </c>
      <c r="U87" s="265">
        <f t="shared" si="157"/>
        <v>0</v>
      </c>
      <c r="V87" s="265">
        <f t="shared" si="157"/>
        <v>0</v>
      </c>
      <c r="W87" s="265">
        <f t="shared" si="157"/>
        <v>8267.2000000000007</v>
      </c>
      <c r="X87" s="265">
        <f t="shared" si="157"/>
        <v>0</v>
      </c>
      <c r="Y87" s="265">
        <f t="shared" si="157"/>
        <v>0</v>
      </c>
      <c r="Z87" s="265">
        <f t="shared" si="157"/>
        <v>8267.0277777777774</v>
      </c>
      <c r="AA87" s="265">
        <f t="shared" si="157"/>
        <v>0</v>
      </c>
      <c r="AB87" s="265">
        <f t="shared" si="157"/>
        <v>0</v>
      </c>
      <c r="AC87" s="265">
        <f t="shared" si="157"/>
        <v>0</v>
      </c>
      <c r="AD87" s="265">
        <f t="shared" si="157"/>
        <v>0</v>
      </c>
      <c r="AE87" s="265">
        <f t="shared" si="157"/>
        <v>8267.2277777777781</v>
      </c>
      <c r="AF87" s="265">
        <f t="shared" si="157"/>
        <v>0</v>
      </c>
      <c r="AG87" s="265">
        <f t="shared" si="157"/>
        <v>0</v>
      </c>
      <c r="AH87" s="265">
        <f t="shared" si="157"/>
        <v>0</v>
      </c>
      <c r="AI87" s="265">
        <f t="shared" si="157"/>
        <v>0</v>
      </c>
      <c r="AJ87" s="265">
        <f t="shared" si="157"/>
        <v>8267.1277777777777</v>
      </c>
      <c r="AK87" s="265">
        <f t="shared" si="157"/>
        <v>0</v>
      </c>
      <c r="AL87" s="265">
        <f t="shared" si="157"/>
        <v>0</v>
      </c>
      <c r="AM87" s="265">
        <f t="shared" si="157"/>
        <v>0</v>
      </c>
      <c r="AN87" s="265">
        <f t="shared" si="157"/>
        <v>0</v>
      </c>
      <c r="AO87" s="265">
        <f t="shared" si="157"/>
        <v>8267.0277777777774</v>
      </c>
      <c r="AP87" s="265">
        <f t="shared" si="157"/>
        <v>0</v>
      </c>
      <c r="AQ87" s="265">
        <f t="shared" si="157"/>
        <v>0</v>
      </c>
      <c r="AR87" s="265">
        <f t="shared" si="157"/>
        <v>0</v>
      </c>
      <c r="AS87" s="265">
        <f t="shared" si="157"/>
        <v>0</v>
      </c>
      <c r="AT87" s="265">
        <f t="shared" si="157"/>
        <v>8267.0277777777774</v>
      </c>
      <c r="AU87" s="265">
        <f t="shared" si="157"/>
        <v>0</v>
      </c>
      <c r="AV87" s="265">
        <f t="shared" si="157"/>
        <v>0</v>
      </c>
      <c r="AW87" s="265">
        <f t="shared" si="157"/>
        <v>0</v>
      </c>
      <c r="AX87" s="265">
        <f t="shared" si="157"/>
        <v>0</v>
      </c>
      <c r="AY87" s="265">
        <f t="shared" si="157"/>
        <v>8267.0277777777774</v>
      </c>
      <c r="AZ87" s="265">
        <f t="shared" si="157"/>
        <v>0</v>
      </c>
      <c r="BA87" s="272"/>
      <c r="BB87" s="512"/>
    </row>
    <row r="88" spans="1:54" s="263" customFormat="1" ht="56.25">
      <c r="A88" s="518"/>
      <c r="B88" s="519"/>
      <c r="C88" s="520"/>
      <c r="D88" s="264" t="s">
        <v>2</v>
      </c>
      <c r="E88" s="265">
        <f t="shared" si="152"/>
        <v>4676.1500000000005</v>
      </c>
      <c r="F88" s="265">
        <f t="shared" si="145"/>
        <v>913.65000000000009</v>
      </c>
      <c r="G88" s="349">
        <f t="shared" si="146"/>
        <v>19.538509243715449</v>
      </c>
      <c r="H88" s="265">
        <f>H78</f>
        <v>0</v>
      </c>
      <c r="I88" s="265">
        <f t="shared" ref="I88:AZ88" si="158">I78</f>
        <v>0</v>
      </c>
      <c r="J88" s="349"/>
      <c r="K88" s="265">
        <f t="shared" si="158"/>
        <v>224.45</v>
      </c>
      <c r="L88" s="265">
        <f t="shared" si="158"/>
        <v>224.45</v>
      </c>
      <c r="M88" s="265">
        <f t="shared" si="149"/>
        <v>100</v>
      </c>
      <c r="N88" s="265">
        <f t="shared" si="158"/>
        <v>689.2</v>
      </c>
      <c r="O88" s="265">
        <f t="shared" si="158"/>
        <v>689.2</v>
      </c>
      <c r="P88" s="265">
        <f t="shared" si="154"/>
        <v>100</v>
      </c>
      <c r="Q88" s="265">
        <f t="shared" si="158"/>
        <v>418</v>
      </c>
      <c r="R88" s="265">
        <f t="shared" si="158"/>
        <v>0</v>
      </c>
      <c r="S88" s="265">
        <f t="shared" si="158"/>
        <v>0</v>
      </c>
      <c r="T88" s="265">
        <f t="shared" si="158"/>
        <v>418</v>
      </c>
      <c r="U88" s="265">
        <f t="shared" si="158"/>
        <v>0</v>
      </c>
      <c r="V88" s="265">
        <f t="shared" si="158"/>
        <v>0</v>
      </c>
      <c r="W88" s="265">
        <f t="shared" si="158"/>
        <v>418</v>
      </c>
      <c r="X88" s="265">
        <f t="shared" si="158"/>
        <v>0</v>
      </c>
      <c r="Y88" s="265">
        <f t="shared" si="158"/>
        <v>0</v>
      </c>
      <c r="Z88" s="265">
        <f t="shared" si="158"/>
        <v>418</v>
      </c>
      <c r="AA88" s="265">
        <f t="shared" si="158"/>
        <v>0</v>
      </c>
      <c r="AB88" s="265">
        <f t="shared" si="158"/>
        <v>0</v>
      </c>
      <c r="AC88" s="265">
        <f t="shared" si="158"/>
        <v>0</v>
      </c>
      <c r="AD88" s="265">
        <f t="shared" si="158"/>
        <v>0</v>
      </c>
      <c r="AE88" s="265">
        <f t="shared" si="158"/>
        <v>418.1</v>
      </c>
      <c r="AF88" s="265">
        <f t="shared" si="158"/>
        <v>0</v>
      </c>
      <c r="AG88" s="265">
        <f t="shared" si="158"/>
        <v>0</v>
      </c>
      <c r="AH88" s="265">
        <f t="shared" si="158"/>
        <v>0</v>
      </c>
      <c r="AI88" s="265">
        <f t="shared" si="158"/>
        <v>0</v>
      </c>
      <c r="AJ88" s="265">
        <f t="shared" si="158"/>
        <v>418.1</v>
      </c>
      <c r="AK88" s="265">
        <f t="shared" si="158"/>
        <v>0</v>
      </c>
      <c r="AL88" s="265">
        <f t="shared" si="158"/>
        <v>0</v>
      </c>
      <c r="AM88" s="265">
        <f t="shared" si="158"/>
        <v>0</v>
      </c>
      <c r="AN88" s="265">
        <f t="shared" si="158"/>
        <v>0</v>
      </c>
      <c r="AO88" s="265">
        <f t="shared" si="158"/>
        <v>418.1</v>
      </c>
      <c r="AP88" s="265">
        <f t="shared" si="158"/>
        <v>0</v>
      </c>
      <c r="AQ88" s="265">
        <f t="shared" si="158"/>
        <v>0</v>
      </c>
      <c r="AR88" s="265">
        <f t="shared" si="158"/>
        <v>0</v>
      </c>
      <c r="AS88" s="265">
        <f t="shared" si="158"/>
        <v>0</v>
      </c>
      <c r="AT88" s="265">
        <f t="shared" si="158"/>
        <v>418.1</v>
      </c>
      <c r="AU88" s="265">
        <f t="shared" si="158"/>
        <v>0</v>
      </c>
      <c r="AV88" s="265">
        <f t="shared" si="158"/>
        <v>0</v>
      </c>
      <c r="AW88" s="265">
        <f t="shared" si="158"/>
        <v>0</v>
      </c>
      <c r="AX88" s="265">
        <f t="shared" si="158"/>
        <v>0</v>
      </c>
      <c r="AY88" s="265">
        <f t="shared" si="158"/>
        <v>418.1</v>
      </c>
      <c r="AZ88" s="265">
        <f t="shared" si="158"/>
        <v>0</v>
      </c>
      <c r="BA88" s="333"/>
      <c r="BB88" s="513"/>
    </row>
    <row r="89" spans="1:54" s="263" customFormat="1" ht="18.75">
      <c r="A89" s="518"/>
      <c r="B89" s="519"/>
      <c r="C89" s="520"/>
      <c r="D89" s="271" t="s">
        <v>290</v>
      </c>
      <c r="E89" s="265">
        <f>H89+K89+N89+Q89+T89+W89+Z89+AE89+AJ89+AO89+AT89+AY89</f>
        <v>82236.430000000008</v>
      </c>
      <c r="F89" s="265">
        <f t="shared" si="145"/>
        <v>15812.36</v>
      </c>
      <c r="G89" s="349">
        <f t="shared" si="146"/>
        <v>19.227926114983347</v>
      </c>
      <c r="H89" s="265">
        <f>H79+H82+H85</f>
        <v>2192</v>
      </c>
      <c r="I89" s="265">
        <f>I79+I82+I85</f>
        <v>2192</v>
      </c>
      <c r="J89" s="349">
        <f t="shared" si="148"/>
        <v>100</v>
      </c>
      <c r="K89" s="265">
        <f t="shared" ref="K89:AZ89" si="159">K79+K82+K85</f>
        <v>6979.6</v>
      </c>
      <c r="L89" s="265">
        <f t="shared" si="159"/>
        <v>6979.6</v>
      </c>
      <c r="M89" s="265">
        <f t="shared" si="149"/>
        <v>100</v>
      </c>
      <c r="N89" s="265">
        <f t="shared" si="159"/>
        <v>6640.6999999999989</v>
      </c>
      <c r="O89" s="265">
        <f t="shared" si="159"/>
        <v>6640.7599999999993</v>
      </c>
      <c r="P89" s="265">
        <f t="shared" si="154"/>
        <v>100.00090351920731</v>
      </c>
      <c r="Q89" s="265">
        <f t="shared" si="159"/>
        <v>7380.6100000000006</v>
      </c>
      <c r="R89" s="265">
        <f t="shared" si="159"/>
        <v>0</v>
      </c>
      <c r="S89" s="265"/>
      <c r="T89" s="265">
        <f t="shared" si="159"/>
        <v>7380.62</v>
      </c>
      <c r="U89" s="265">
        <f t="shared" si="159"/>
        <v>0</v>
      </c>
      <c r="V89" s="265"/>
      <c r="W89" s="265">
        <f t="shared" si="159"/>
        <v>7380.5999999999995</v>
      </c>
      <c r="X89" s="265">
        <f t="shared" si="159"/>
        <v>0</v>
      </c>
      <c r="Y89" s="265"/>
      <c r="Z89" s="265">
        <f t="shared" si="159"/>
        <v>7380.5</v>
      </c>
      <c r="AA89" s="265">
        <f t="shared" si="159"/>
        <v>0</v>
      </c>
      <c r="AB89" s="265">
        <f t="shared" si="159"/>
        <v>0</v>
      </c>
      <c r="AC89" s="265">
        <f t="shared" si="159"/>
        <v>0</v>
      </c>
      <c r="AD89" s="265"/>
      <c r="AE89" s="265">
        <f t="shared" si="159"/>
        <v>7380.5</v>
      </c>
      <c r="AF89" s="265">
        <f t="shared" si="159"/>
        <v>0</v>
      </c>
      <c r="AG89" s="265">
        <f t="shared" si="159"/>
        <v>0</v>
      </c>
      <c r="AH89" s="265">
        <f t="shared" si="159"/>
        <v>0</v>
      </c>
      <c r="AI89" s="265"/>
      <c r="AJ89" s="265">
        <f t="shared" si="159"/>
        <v>7380.4000000000005</v>
      </c>
      <c r="AK89" s="265">
        <f t="shared" si="159"/>
        <v>0</v>
      </c>
      <c r="AL89" s="265">
        <f t="shared" si="159"/>
        <v>0</v>
      </c>
      <c r="AM89" s="265">
        <f t="shared" si="159"/>
        <v>0</v>
      </c>
      <c r="AN89" s="265"/>
      <c r="AO89" s="265">
        <f t="shared" si="159"/>
        <v>7380.3</v>
      </c>
      <c r="AP89" s="265">
        <f t="shared" si="159"/>
        <v>0</v>
      </c>
      <c r="AQ89" s="265">
        <f t="shared" si="159"/>
        <v>0</v>
      </c>
      <c r="AR89" s="265">
        <f t="shared" si="159"/>
        <v>0</v>
      </c>
      <c r="AS89" s="265"/>
      <c r="AT89" s="265">
        <f t="shared" si="159"/>
        <v>7380.3</v>
      </c>
      <c r="AU89" s="265">
        <f t="shared" si="159"/>
        <v>0</v>
      </c>
      <c r="AV89" s="265">
        <f t="shared" si="159"/>
        <v>0</v>
      </c>
      <c r="AW89" s="265">
        <f t="shared" si="159"/>
        <v>0</v>
      </c>
      <c r="AX89" s="265"/>
      <c r="AY89" s="265">
        <f t="shared" si="159"/>
        <v>7380.3</v>
      </c>
      <c r="AZ89" s="265">
        <f t="shared" si="159"/>
        <v>0</v>
      </c>
      <c r="BA89" s="273"/>
      <c r="BB89" s="513"/>
    </row>
    <row r="90" spans="1:54" s="263" customFormat="1" ht="56.25">
      <c r="A90" s="521"/>
      <c r="B90" s="522"/>
      <c r="C90" s="523"/>
      <c r="D90" s="274" t="s">
        <v>335</v>
      </c>
      <c r="E90" s="265">
        <f t="shared" si="152"/>
        <v>4994.9566666666669</v>
      </c>
      <c r="F90" s="266">
        <f t="shared" si="145"/>
        <v>777.45</v>
      </c>
      <c r="G90" s="350">
        <f t="shared" si="146"/>
        <v>15.564699593656803</v>
      </c>
      <c r="H90" s="265">
        <f>H80+H83+H86</f>
        <v>66.400000000000006</v>
      </c>
      <c r="I90" s="265">
        <f t="shared" ref="I90:AY90" si="160">I80+I83+I86</f>
        <v>66.400000000000006</v>
      </c>
      <c r="J90" s="350">
        <f t="shared" si="148"/>
        <v>100</v>
      </c>
      <c r="K90" s="265">
        <f t="shared" si="160"/>
        <v>361.89000000000004</v>
      </c>
      <c r="L90" s="265">
        <f t="shared" si="160"/>
        <v>361.89000000000004</v>
      </c>
      <c r="M90" s="265">
        <f t="shared" si="149"/>
        <v>100</v>
      </c>
      <c r="N90" s="265">
        <f t="shared" si="160"/>
        <v>349.2</v>
      </c>
      <c r="O90" s="265">
        <f t="shared" si="160"/>
        <v>349.16</v>
      </c>
      <c r="P90" s="265">
        <f t="shared" si="154"/>
        <v>99.988545246277212</v>
      </c>
      <c r="Q90" s="265">
        <f t="shared" si="160"/>
        <v>468.6</v>
      </c>
      <c r="R90" s="265">
        <f t="shared" si="160"/>
        <v>0</v>
      </c>
      <c r="S90" s="265"/>
      <c r="T90" s="265">
        <f t="shared" si="160"/>
        <v>468.6</v>
      </c>
      <c r="U90" s="265">
        <f t="shared" si="160"/>
        <v>0</v>
      </c>
      <c r="V90" s="265"/>
      <c r="W90" s="265">
        <f t="shared" si="160"/>
        <v>468.6</v>
      </c>
      <c r="X90" s="265">
        <f t="shared" si="160"/>
        <v>0</v>
      </c>
      <c r="Y90" s="265"/>
      <c r="Z90" s="265">
        <f t="shared" si="160"/>
        <v>468.52777777777777</v>
      </c>
      <c r="AA90" s="265">
        <f t="shared" si="160"/>
        <v>0</v>
      </c>
      <c r="AB90" s="265">
        <f t="shared" si="160"/>
        <v>0</v>
      </c>
      <c r="AC90" s="265">
        <f t="shared" si="160"/>
        <v>0</v>
      </c>
      <c r="AD90" s="265"/>
      <c r="AE90" s="265">
        <f t="shared" si="160"/>
        <v>468.62777777777774</v>
      </c>
      <c r="AF90" s="265">
        <f t="shared" si="160"/>
        <v>0</v>
      </c>
      <c r="AG90" s="265">
        <f t="shared" si="160"/>
        <v>0</v>
      </c>
      <c r="AH90" s="265">
        <f t="shared" si="160"/>
        <v>0</v>
      </c>
      <c r="AI90" s="265"/>
      <c r="AJ90" s="265">
        <f t="shared" si="160"/>
        <v>468.62777777777774</v>
      </c>
      <c r="AK90" s="265">
        <f t="shared" si="160"/>
        <v>0</v>
      </c>
      <c r="AL90" s="265">
        <f t="shared" si="160"/>
        <v>0</v>
      </c>
      <c r="AM90" s="265">
        <f t="shared" si="160"/>
        <v>0</v>
      </c>
      <c r="AN90" s="265"/>
      <c r="AO90" s="265">
        <f t="shared" si="160"/>
        <v>468.62777777777774</v>
      </c>
      <c r="AP90" s="265">
        <f t="shared" si="160"/>
        <v>0</v>
      </c>
      <c r="AQ90" s="265">
        <f t="shared" si="160"/>
        <v>0</v>
      </c>
      <c r="AR90" s="265">
        <f t="shared" si="160"/>
        <v>0</v>
      </c>
      <c r="AS90" s="265"/>
      <c r="AT90" s="265">
        <f t="shared" si="160"/>
        <v>468.62777777777774</v>
      </c>
      <c r="AU90" s="265">
        <f t="shared" si="160"/>
        <v>0</v>
      </c>
      <c r="AV90" s="265">
        <f t="shared" si="160"/>
        <v>0</v>
      </c>
      <c r="AW90" s="265">
        <f t="shared" si="160"/>
        <v>0</v>
      </c>
      <c r="AX90" s="265"/>
      <c r="AY90" s="265">
        <f t="shared" si="160"/>
        <v>468.62777777777774</v>
      </c>
      <c r="AZ90" s="266"/>
      <c r="BA90" s="269"/>
      <c r="BB90" s="514"/>
    </row>
    <row r="91" spans="1:54" s="278" customFormat="1" ht="18.75">
      <c r="A91" s="444" t="s">
        <v>337</v>
      </c>
      <c r="B91" s="445"/>
      <c r="C91" s="446"/>
      <c r="D91" s="275" t="s">
        <v>41</v>
      </c>
      <c r="E91" s="276">
        <f>SUM(E92:E94)</f>
        <v>267597.2466666667</v>
      </c>
      <c r="F91" s="276">
        <f t="shared" ref="F91:AZ91" si="161">SUM(F92:F94)</f>
        <v>64756.799999999996</v>
      </c>
      <c r="G91" s="276">
        <f t="shared" si="161"/>
        <v>81.233213752510906</v>
      </c>
      <c r="H91" s="276">
        <f t="shared" si="161"/>
        <v>2856.98</v>
      </c>
      <c r="I91" s="276">
        <f t="shared" si="161"/>
        <v>2856.9500000000003</v>
      </c>
      <c r="J91" s="276">
        <f t="shared" si="148"/>
        <v>99.998949940146602</v>
      </c>
      <c r="K91" s="276">
        <f t="shared" si="161"/>
        <v>42904.989999999991</v>
      </c>
      <c r="L91" s="276">
        <f t="shared" si="161"/>
        <v>42905.009999999995</v>
      </c>
      <c r="M91" s="276">
        <f t="shared" si="149"/>
        <v>100.00004661462457</v>
      </c>
      <c r="N91" s="276">
        <f t="shared" si="161"/>
        <v>18994.82</v>
      </c>
      <c r="O91" s="276">
        <f t="shared" si="161"/>
        <v>18994.84</v>
      </c>
      <c r="P91" s="276">
        <f t="shared" si="154"/>
        <v>100.00010529186379</v>
      </c>
      <c r="Q91" s="276">
        <f t="shared" si="161"/>
        <v>9579.510000000002</v>
      </c>
      <c r="R91" s="276">
        <f t="shared" si="161"/>
        <v>0</v>
      </c>
      <c r="S91" s="276">
        <f t="shared" si="161"/>
        <v>0</v>
      </c>
      <c r="T91" s="276">
        <f t="shared" si="161"/>
        <v>9169.3700000000008</v>
      </c>
      <c r="U91" s="276">
        <f t="shared" si="161"/>
        <v>0</v>
      </c>
      <c r="V91" s="276">
        <f t="shared" si="161"/>
        <v>0</v>
      </c>
      <c r="W91" s="276">
        <f t="shared" si="161"/>
        <v>9179.369999999999</v>
      </c>
      <c r="X91" s="276">
        <f t="shared" si="161"/>
        <v>0</v>
      </c>
      <c r="Y91" s="276">
        <f t="shared" si="161"/>
        <v>0</v>
      </c>
      <c r="Z91" s="276">
        <f t="shared" si="161"/>
        <v>8267.0277777777774</v>
      </c>
      <c r="AA91" s="276">
        <f t="shared" si="161"/>
        <v>0</v>
      </c>
      <c r="AB91" s="276" t="e">
        <f t="shared" si="161"/>
        <v>#DIV/0!</v>
      </c>
      <c r="AC91" s="276">
        <f t="shared" si="161"/>
        <v>0</v>
      </c>
      <c r="AD91" s="276">
        <f t="shared" si="161"/>
        <v>0</v>
      </c>
      <c r="AE91" s="276">
        <f t="shared" si="161"/>
        <v>8267.2277777777781</v>
      </c>
      <c r="AF91" s="276">
        <f t="shared" si="161"/>
        <v>0</v>
      </c>
      <c r="AG91" s="276">
        <f t="shared" si="161"/>
        <v>0</v>
      </c>
      <c r="AH91" s="276">
        <f t="shared" si="161"/>
        <v>0</v>
      </c>
      <c r="AI91" s="276">
        <f t="shared" si="161"/>
        <v>0</v>
      </c>
      <c r="AJ91" s="276">
        <f t="shared" si="161"/>
        <v>8277.1977777777793</v>
      </c>
      <c r="AK91" s="276">
        <f t="shared" si="161"/>
        <v>0</v>
      </c>
      <c r="AL91" s="276">
        <f t="shared" si="161"/>
        <v>0</v>
      </c>
      <c r="AM91" s="276">
        <f t="shared" si="161"/>
        <v>0</v>
      </c>
      <c r="AN91" s="276">
        <f t="shared" si="161"/>
        <v>0</v>
      </c>
      <c r="AO91" s="276">
        <f t="shared" si="161"/>
        <v>8267.0277777777774</v>
      </c>
      <c r="AP91" s="276">
        <f t="shared" si="161"/>
        <v>0</v>
      </c>
      <c r="AQ91" s="276">
        <f t="shared" si="161"/>
        <v>0</v>
      </c>
      <c r="AR91" s="276">
        <f t="shared" si="161"/>
        <v>0</v>
      </c>
      <c r="AS91" s="276">
        <f t="shared" si="161"/>
        <v>0</v>
      </c>
      <c r="AT91" s="276">
        <f t="shared" si="161"/>
        <v>8267.0277777777774</v>
      </c>
      <c r="AU91" s="276">
        <f t="shared" si="161"/>
        <v>0</v>
      </c>
      <c r="AV91" s="276">
        <f t="shared" si="161"/>
        <v>0</v>
      </c>
      <c r="AW91" s="276">
        <f t="shared" si="161"/>
        <v>0</v>
      </c>
      <c r="AX91" s="276">
        <f t="shared" si="161"/>
        <v>0</v>
      </c>
      <c r="AY91" s="276">
        <f t="shared" si="161"/>
        <v>8277.0977777777771</v>
      </c>
      <c r="AZ91" s="276">
        <f t="shared" si="161"/>
        <v>0</v>
      </c>
      <c r="BA91" s="277"/>
      <c r="BB91" s="453"/>
    </row>
    <row r="92" spans="1:54" s="278" customFormat="1" ht="56.25">
      <c r="A92" s="447"/>
      <c r="B92" s="448"/>
      <c r="C92" s="449"/>
      <c r="D92" s="275" t="s">
        <v>2</v>
      </c>
      <c r="E92" s="276">
        <f>E88+E74</f>
        <v>4716.4600000000009</v>
      </c>
      <c r="F92" s="276">
        <f t="shared" ref="F92:AZ94" si="162">F88+F74</f>
        <v>913.65000000000009</v>
      </c>
      <c r="G92" s="276">
        <f t="shared" si="162"/>
        <v>19.538509243715449</v>
      </c>
      <c r="H92" s="276">
        <f t="shared" si="162"/>
        <v>0</v>
      </c>
      <c r="I92" s="276">
        <f t="shared" si="162"/>
        <v>0</v>
      </c>
      <c r="J92" s="276">
        <v>0</v>
      </c>
      <c r="K92" s="276">
        <f t="shared" si="162"/>
        <v>224.45</v>
      </c>
      <c r="L92" s="276">
        <f t="shared" si="162"/>
        <v>224.45</v>
      </c>
      <c r="M92" s="276">
        <f t="shared" si="149"/>
        <v>100</v>
      </c>
      <c r="N92" s="276">
        <f t="shared" si="162"/>
        <v>689.2</v>
      </c>
      <c r="O92" s="276">
        <f t="shared" si="162"/>
        <v>689.2</v>
      </c>
      <c r="P92" s="276">
        <f t="shared" si="154"/>
        <v>100</v>
      </c>
      <c r="Q92" s="276">
        <f t="shared" si="162"/>
        <v>428.1</v>
      </c>
      <c r="R92" s="276">
        <f t="shared" si="162"/>
        <v>0</v>
      </c>
      <c r="S92" s="276">
        <f t="shared" si="162"/>
        <v>0</v>
      </c>
      <c r="T92" s="276">
        <f t="shared" si="162"/>
        <v>418</v>
      </c>
      <c r="U92" s="276">
        <f t="shared" si="162"/>
        <v>0</v>
      </c>
      <c r="V92" s="276">
        <f t="shared" si="162"/>
        <v>0</v>
      </c>
      <c r="W92" s="276">
        <f t="shared" si="162"/>
        <v>428.07</v>
      </c>
      <c r="X92" s="276">
        <f t="shared" si="162"/>
        <v>0</v>
      </c>
      <c r="Y92" s="276">
        <f t="shared" si="162"/>
        <v>0</v>
      </c>
      <c r="Z92" s="276">
        <f t="shared" si="162"/>
        <v>418</v>
      </c>
      <c r="AA92" s="276">
        <f t="shared" si="162"/>
        <v>0</v>
      </c>
      <c r="AB92" s="276">
        <f t="shared" si="162"/>
        <v>0</v>
      </c>
      <c r="AC92" s="276">
        <f t="shared" si="162"/>
        <v>0</v>
      </c>
      <c r="AD92" s="276">
        <f t="shared" si="162"/>
        <v>0</v>
      </c>
      <c r="AE92" s="276">
        <f t="shared" si="162"/>
        <v>418.1</v>
      </c>
      <c r="AF92" s="276">
        <f t="shared" si="162"/>
        <v>0</v>
      </c>
      <c r="AG92" s="276">
        <f t="shared" si="162"/>
        <v>0</v>
      </c>
      <c r="AH92" s="276">
        <f t="shared" si="162"/>
        <v>0</v>
      </c>
      <c r="AI92" s="276">
        <f t="shared" si="162"/>
        <v>0</v>
      </c>
      <c r="AJ92" s="276">
        <f t="shared" si="162"/>
        <v>428.17</v>
      </c>
      <c r="AK92" s="276">
        <f t="shared" si="162"/>
        <v>0</v>
      </c>
      <c r="AL92" s="276">
        <f t="shared" si="162"/>
        <v>0</v>
      </c>
      <c r="AM92" s="276">
        <f t="shared" si="162"/>
        <v>0</v>
      </c>
      <c r="AN92" s="276">
        <f t="shared" si="162"/>
        <v>0</v>
      </c>
      <c r="AO92" s="276">
        <f t="shared" si="162"/>
        <v>418.1</v>
      </c>
      <c r="AP92" s="276">
        <f t="shared" si="162"/>
        <v>0</v>
      </c>
      <c r="AQ92" s="276">
        <f t="shared" si="162"/>
        <v>0</v>
      </c>
      <c r="AR92" s="276">
        <f t="shared" si="162"/>
        <v>0</v>
      </c>
      <c r="AS92" s="276">
        <f t="shared" si="162"/>
        <v>0</v>
      </c>
      <c r="AT92" s="276">
        <f t="shared" si="162"/>
        <v>418.1</v>
      </c>
      <c r="AU92" s="276">
        <f t="shared" si="162"/>
        <v>0</v>
      </c>
      <c r="AV92" s="276">
        <f t="shared" si="162"/>
        <v>0</v>
      </c>
      <c r="AW92" s="276">
        <f t="shared" si="162"/>
        <v>0</v>
      </c>
      <c r="AX92" s="276">
        <f t="shared" si="162"/>
        <v>0</v>
      </c>
      <c r="AY92" s="276">
        <f t="shared" si="162"/>
        <v>428.17</v>
      </c>
      <c r="AZ92" s="276">
        <f t="shared" si="162"/>
        <v>0</v>
      </c>
      <c r="BA92" s="279"/>
      <c r="BB92" s="454"/>
    </row>
    <row r="93" spans="1:54" s="278" customFormat="1" ht="18.75">
      <c r="A93" s="447"/>
      <c r="B93" s="448"/>
      <c r="C93" s="449"/>
      <c r="D93" s="275" t="s">
        <v>290</v>
      </c>
      <c r="E93" s="276">
        <f t="shared" ref="E93:T94" si="163">E89+E75</f>
        <v>257885.83000000002</v>
      </c>
      <c r="F93" s="276">
        <f t="shared" si="163"/>
        <v>63065.7</v>
      </c>
      <c r="G93" s="276">
        <f t="shared" si="163"/>
        <v>46.130004915138656</v>
      </c>
      <c r="H93" s="276">
        <f t="shared" si="163"/>
        <v>2790.58</v>
      </c>
      <c r="I93" s="276">
        <f t="shared" si="163"/>
        <v>2790.55</v>
      </c>
      <c r="J93" s="276">
        <f t="shared" si="148"/>
        <v>99.998924954668936</v>
      </c>
      <c r="K93" s="276">
        <f t="shared" si="163"/>
        <v>42318.649999999994</v>
      </c>
      <c r="L93" s="276">
        <f t="shared" si="163"/>
        <v>42318.67</v>
      </c>
      <c r="M93" s="276">
        <f t="shared" si="149"/>
        <v>100.00004726048681</v>
      </c>
      <c r="N93" s="276">
        <f t="shared" si="163"/>
        <v>17956.419999999998</v>
      </c>
      <c r="O93" s="276">
        <f t="shared" si="163"/>
        <v>17956.48</v>
      </c>
      <c r="P93" s="276">
        <f t="shared" si="154"/>
        <v>100.00033414232905</v>
      </c>
      <c r="Q93" s="276">
        <f t="shared" si="163"/>
        <v>8682.8100000000013</v>
      </c>
      <c r="R93" s="276">
        <f t="shared" si="163"/>
        <v>0</v>
      </c>
      <c r="S93" s="276">
        <f t="shared" si="163"/>
        <v>0</v>
      </c>
      <c r="T93" s="276">
        <f t="shared" si="163"/>
        <v>8282.77</v>
      </c>
      <c r="U93" s="276">
        <f t="shared" si="162"/>
        <v>0</v>
      </c>
      <c r="V93" s="276">
        <f t="shared" si="162"/>
        <v>0</v>
      </c>
      <c r="W93" s="276">
        <f t="shared" si="162"/>
        <v>8282.6999999999989</v>
      </c>
      <c r="X93" s="276">
        <f t="shared" si="162"/>
        <v>0</v>
      </c>
      <c r="Y93" s="276">
        <f t="shared" si="162"/>
        <v>0</v>
      </c>
      <c r="Z93" s="276">
        <f t="shared" si="162"/>
        <v>7380.5</v>
      </c>
      <c r="AA93" s="276">
        <f t="shared" si="162"/>
        <v>0</v>
      </c>
      <c r="AB93" s="276" t="e">
        <f t="shared" si="162"/>
        <v>#DIV/0!</v>
      </c>
      <c r="AC93" s="276">
        <f t="shared" si="162"/>
        <v>0</v>
      </c>
      <c r="AD93" s="276">
        <f t="shared" si="162"/>
        <v>0</v>
      </c>
      <c r="AE93" s="276">
        <f t="shared" si="162"/>
        <v>7380.5</v>
      </c>
      <c r="AF93" s="276">
        <f t="shared" si="162"/>
        <v>0</v>
      </c>
      <c r="AG93" s="276">
        <f t="shared" si="162"/>
        <v>0</v>
      </c>
      <c r="AH93" s="276">
        <f t="shared" si="162"/>
        <v>0</v>
      </c>
      <c r="AI93" s="276">
        <f t="shared" si="162"/>
        <v>0</v>
      </c>
      <c r="AJ93" s="276">
        <f t="shared" si="162"/>
        <v>7380.4000000000005</v>
      </c>
      <c r="AK93" s="276">
        <f t="shared" si="162"/>
        <v>0</v>
      </c>
      <c r="AL93" s="276">
        <f t="shared" si="162"/>
        <v>0</v>
      </c>
      <c r="AM93" s="276">
        <f t="shared" si="162"/>
        <v>0</v>
      </c>
      <c r="AN93" s="276">
        <f t="shared" si="162"/>
        <v>0</v>
      </c>
      <c r="AO93" s="276">
        <f t="shared" si="162"/>
        <v>7380.3</v>
      </c>
      <c r="AP93" s="276">
        <f t="shared" si="162"/>
        <v>0</v>
      </c>
      <c r="AQ93" s="276">
        <f t="shared" si="162"/>
        <v>0</v>
      </c>
      <c r="AR93" s="276">
        <f t="shared" si="162"/>
        <v>0</v>
      </c>
      <c r="AS93" s="276">
        <f t="shared" si="162"/>
        <v>0</v>
      </c>
      <c r="AT93" s="276">
        <f t="shared" si="162"/>
        <v>7380.3</v>
      </c>
      <c r="AU93" s="276">
        <f t="shared" si="162"/>
        <v>0</v>
      </c>
      <c r="AV93" s="276">
        <f t="shared" si="162"/>
        <v>0</v>
      </c>
      <c r="AW93" s="276">
        <f t="shared" si="162"/>
        <v>0</v>
      </c>
      <c r="AX93" s="276">
        <f t="shared" si="162"/>
        <v>0</v>
      </c>
      <c r="AY93" s="276">
        <f t="shared" si="162"/>
        <v>7380.3</v>
      </c>
      <c r="AZ93" s="276">
        <f t="shared" si="162"/>
        <v>0</v>
      </c>
      <c r="BA93" s="280"/>
      <c r="BB93" s="454"/>
    </row>
    <row r="94" spans="1:54" s="278" customFormat="1" ht="56.25">
      <c r="A94" s="450"/>
      <c r="B94" s="451"/>
      <c r="C94" s="452"/>
      <c r="D94" s="281" t="s">
        <v>335</v>
      </c>
      <c r="E94" s="276">
        <f t="shared" si="163"/>
        <v>4994.9566666666669</v>
      </c>
      <c r="F94" s="276">
        <f t="shared" si="162"/>
        <v>777.45</v>
      </c>
      <c r="G94" s="276">
        <f t="shared" si="162"/>
        <v>15.564699593656803</v>
      </c>
      <c r="H94" s="276">
        <f t="shared" si="162"/>
        <v>66.400000000000006</v>
      </c>
      <c r="I94" s="276">
        <f t="shared" si="162"/>
        <v>66.400000000000006</v>
      </c>
      <c r="J94" s="276">
        <f t="shared" si="148"/>
        <v>100</v>
      </c>
      <c r="K94" s="276">
        <f t="shared" si="162"/>
        <v>361.89000000000004</v>
      </c>
      <c r="L94" s="276">
        <f t="shared" si="162"/>
        <v>361.89000000000004</v>
      </c>
      <c r="M94" s="276">
        <f t="shared" si="149"/>
        <v>100</v>
      </c>
      <c r="N94" s="276">
        <f t="shared" si="162"/>
        <v>349.2</v>
      </c>
      <c r="O94" s="276">
        <f t="shared" si="162"/>
        <v>349.16</v>
      </c>
      <c r="P94" s="276">
        <f t="shared" si="154"/>
        <v>99.988545246277212</v>
      </c>
      <c r="Q94" s="276">
        <f t="shared" si="162"/>
        <v>468.6</v>
      </c>
      <c r="R94" s="276">
        <f t="shared" si="162"/>
        <v>0</v>
      </c>
      <c r="S94" s="276">
        <f t="shared" si="162"/>
        <v>0</v>
      </c>
      <c r="T94" s="276">
        <f t="shared" si="162"/>
        <v>468.6</v>
      </c>
      <c r="U94" s="276">
        <f t="shared" si="162"/>
        <v>0</v>
      </c>
      <c r="V94" s="276">
        <f t="shared" si="162"/>
        <v>0</v>
      </c>
      <c r="W94" s="276">
        <f t="shared" si="162"/>
        <v>468.6</v>
      </c>
      <c r="X94" s="276">
        <f t="shared" si="162"/>
        <v>0</v>
      </c>
      <c r="Y94" s="276">
        <f t="shared" si="162"/>
        <v>0</v>
      </c>
      <c r="Z94" s="276">
        <f t="shared" si="162"/>
        <v>468.52777777777777</v>
      </c>
      <c r="AA94" s="276">
        <f t="shared" si="162"/>
        <v>0</v>
      </c>
      <c r="AB94" s="276">
        <f t="shared" si="162"/>
        <v>0</v>
      </c>
      <c r="AC94" s="276">
        <f t="shared" si="162"/>
        <v>0</v>
      </c>
      <c r="AD94" s="276">
        <f t="shared" si="162"/>
        <v>0</v>
      </c>
      <c r="AE94" s="276">
        <f t="shared" si="162"/>
        <v>468.62777777777774</v>
      </c>
      <c r="AF94" s="276">
        <f t="shared" si="162"/>
        <v>0</v>
      </c>
      <c r="AG94" s="276">
        <f t="shared" si="162"/>
        <v>0</v>
      </c>
      <c r="AH94" s="276">
        <f t="shared" si="162"/>
        <v>0</v>
      </c>
      <c r="AI94" s="276">
        <f t="shared" si="162"/>
        <v>0</v>
      </c>
      <c r="AJ94" s="276">
        <f t="shared" si="162"/>
        <v>468.62777777777774</v>
      </c>
      <c r="AK94" s="276">
        <f t="shared" si="162"/>
        <v>0</v>
      </c>
      <c r="AL94" s="276">
        <f t="shared" si="162"/>
        <v>0</v>
      </c>
      <c r="AM94" s="276">
        <f t="shared" si="162"/>
        <v>0</v>
      </c>
      <c r="AN94" s="276">
        <f t="shared" si="162"/>
        <v>0</v>
      </c>
      <c r="AO94" s="276">
        <f t="shared" si="162"/>
        <v>468.62777777777774</v>
      </c>
      <c r="AP94" s="276">
        <f t="shared" si="162"/>
        <v>0</v>
      </c>
      <c r="AQ94" s="276">
        <f t="shared" si="162"/>
        <v>0</v>
      </c>
      <c r="AR94" s="276">
        <f t="shared" si="162"/>
        <v>0</v>
      </c>
      <c r="AS94" s="276">
        <f t="shared" si="162"/>
        <v>0</v>
      </c>
      <c r="AT94" s="276">
        <f t="shared" si="162"/>
        <v>468.62777777777774</v>
      </c>
      <c r="AU94" s="276">
        <f t="shared" si="162"/>
        <v>0</v>
      </c>
      <c r="AV94" s="276">
        <f t="shared" si="162"/>
        <v>0</v>
      </c>
      <c r="AW94" s="276">
        <f t="shared" si="162"/>
        <v>0</v>
      </c>
      <c r="AX94" s="276">
        <f t="shared" si="162"/>
        <v>0</v>
      </c>
      <c r="AY94" s="276">
        <f t="shared" si="162"/>
        <v>468.62777777777774</v>
      </c>
      <c r="AZ94" s="276">
        <f t="shared" si="162"/>
        <v>0</v>
      </c>
      <c r="BA94" s="282"/>
      <c r="BB94" s="455"/>
    </row>
    <row r="95" spans="1:54" ht="15.75" hidden="1">
      <c r="A95" s="498" t="s">
        <v>285</v>
      </c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499"/>
      <c r="U95" s="499"/>
      <c r="V95" s="499"/>
      <c r="W95" s="499"/>
      <c r="X95" s="499"/>
      <c r="Y95" s="499"/>
      <c r="Z95" s="499"/>
      <c r="AA95" s="499"/>
      <c r="AB95" s="499"/>
      <c r="AC95" s="499"/>
      <c r="AD95" s="499"/>
      <c r="AE95" s="499"/>
      <c r="AF95" s="499"/>
      <c r="AG95" s="499"/>
      <c r="AH95" s="499"/>
      <c r="AI95" s="499"/>
      <c r="AJ95" s="499"/>
      <c r="AK95" s="499"/>
      <c r="AL95" s="499"/>
      <c r="AM95" s="499"/>
      <c r="AN95" s="499"/>
      <c r="AO95" s="499"/>
      <c r="AP95" s="499"/>
      <c r="AQ95" s="499"/>
      <c r="AR95" s="499"/>
      <c r="AS95" s="499"/>
      <c r="AT95" s="499"/>
      <c r="AU95" s="499"/>
      <c r="AV95" s="499"/>
      <c r="AW95" s="499"/>
      <c r="AX95" s="499"/>
      <c r="AY95" s="499"/>
      <c r="AZ95" s="203"/>
      <c r="BA95" s="188"/>
      <c r="BB95" s="182"/>
    </row>
    <row r="96" spans="1:54" ht="15.75" hidden="1">
      <c r="A96" s="485"/>
      <c r="B96" s="488" t="s">
        <v>257</v>
      </c>
      <c r="C96" s="491"/>
      <c r="D96" s="204" t="s">
        <v>41</v>
      </c>
      <c r="E96" s="171"/>
      <c r="F96" s="171"/>
      <c r="G96" s="172"/>
      <c r="H96" s="171"/>
      <c r="I96" s="171"/>
      <c r="J96" s="174"/>
      <c r="K96" s="171"/>
      <c r="L96" s="171"/>
      <c r="M96" s="174"/>
      <c r="N96" s="171"/>
      <c r="O96" s="171"/>
      <c r="P96" s="181"/>
      <c r="Q96" s="171"/>
      <c r="R96" s="171"/>
      <c r="S96" s="174"/>
      <c r="T96" s="171"/>
      <c r="U96" s="171"/>
      <c r="V96" s="174"/>
      <c r="W96" s="171"/>
      <c r="X96" s="171"/>
      <c r="Y96" s="174"/>
      <c r="Z96" s="171"/>
      <c r="AA96" s="176"/>
      <c r="AB96" s="178"/>
      <c r="AC96" s="174"/>
      <c r="AD96" s="181"/>
      <c r="AE96" s="171"/>
      <c r="AF96" s="176"/>
      <c r="AG96" s="178"/>
      <c r="AH96" s="193"/>
      <c r="AI96" s="181"/>
      <c r="AJ96" s="171"/>
      <c r="AK96" s="176"/>
      <c r="AL96" s="178"/>
      <c r="AM96" s="193"/>
      <c r="AN96" s="181"/>
      <c r="AO96" s="171"/>
      <c r="AP96" s="176"/>
      <c r="AQ96" s="178"/>
      <c r="AR96" s="193"/>
      <c r="AS96" s="181"/>
      <c r="AT96" s="171"/>
      <c r="AU96" s="180"/>
      <c r="AV96" s="178"/>
      <c r="AW96" s="193"/>
      <c r="AX96" s="181"/>
      <c r="AY96" s="173"/>
      <c r="AZ96" s="171"/>
      <c r="BA96" s="181"/>
      <c r="BB96" s="465"/>
    </row>
    <row r="97" spans="1:54" ht="15.75" hidden="1">
      <c r="A97" s="486"/>
      <c r="B97" s="489"/>
      <c r="C97" s="492"/>
      <c r="D97" s="196" t="s">
        <v>37</v>
      </c>
      <c r="E97" s="142"/>
      <c r="F97" s="142"/>
      <c r="G97" s="184"/>
      <c r="H97" s="142"/>
      <c r="I97" s="142"/>
      <c r="J97" s="185"/>
      <c r="K97" s="142"/>
      <c r="L97" s="142"/>
      <c r="M97" s="185"/>
      <c r="N97" s="142"/>
      <c r="O97" s="142"/>
      <c r="P97" s="188"/>
      <c r="Q97" s="142"/>
      <c r="R97" s="142"/>
      <c r="S97" s="185"/>
      <c r="T97" s="142"/>
      <c r="U97" s="142"/>
      <c r="V97" s="185"/>
      <c r="W97" s="142"/>
      <c r="X97" s="142"/>
      <c r="Y97" s="185"/>
      <c r="Z97" s="142"/>
      <c r="AA97" s="146"/>
      <c r="AB97" s="187"/>
      <c r="AC97" s="185"/>
      <c r="AD97" s="188"/>
      <c r="AE97" s="142"/>
      <c r="AF97" s="146"/>
      <c r="AG97" s="187"/>
      <c r="AH97" s="197"/>
      <c r="AI97" s="188"/>
      <c r="AJ97" s="142"/>
      <c r="AK97" s="146"/>
      <c r="AL97" s="187"/>
      <c r="AM97" s="197"/>
      <c r="AN97" s="188"/>
      <c r="AO97" s="142"/>
      <c r="AP97" s="146"/>
      <c r="AQ97" s="187"/>
      <c r="AR97" s="197"/>
      <c r="AS97" s="188"/>
      <c r="AT97" s="142"/>
      <c r="AU97" s="144"/>
      <c r="AV97" s="188"/>
      <c r="AW97" s="197"/>
      <c r="AX97" s="188"/>
      <c r="AY97" s="143"/>
      <c r="AZ97" s="142"/>
      <c r="BA97" s="188"/>
      <c r="BB97" s="466"/>
    </row>
    <row r="98" spans="1:54" ht="31.5" hidden="1">
      <c r="A98" s="486"/>
      <c r="B98" s="489"/>
      <c r="C98" s="492"/>
      <c r="D98" s="198" t="s">
        <v>2</v>
      </c>
      <c r="E98" s="151"/>
      <c r="F98" s="151"/>
      <c r="G98" s="199"/>
      <c r="H98" s="205"/>
      <c r="I98" s="205"/>
      <c r="J98" s="206"/>
      <c r="K98" s="151"/>
      <c r="L98" s="151"/>
      <c r="M98" s="152"/>
      <c r="N98" s="151"/>
      <c r="O98" s="151"/>
      <c r="P98" s="200"/>
      <c r="Q98" s="151"/>
      <c r="R98" s="151"/>
      <c r="S98" s="152"/>
      <c r="T98" s="151"/>
      <c r="U98" s="151"/>
      <c r="V98" s="152"/>
      <c r="W98" s="151"/>
      <c r="X98" s="151"/>
      <c r="Y98" s="152"/>
      <c r="Z98" s="151"/>
      <c r="AA98" s="155"/>
      <c r="AB98" s="157"/>
      <c r="AC98" s="152"/>
      <c r="AD98" s="200"/>
      <c r="AE98" s="151"/>
      <c r="AF98" s="155"/>
      <c r="AG98" s="157"/>
      <c r="AH98" s="201"/>
      <c r="AI98" s="200"/>
      <c r="AJ98" s="151"/>
      <c r="AK98" s="155"/>
      <c r="AL98" s="157"/>
      <c r="AM98" s="201"/>
      <c r="AN98" s="200"/>
      <c r="AO98" s="151"/>
      <c r="AP98" s="155"/>
      <c r="AQ98" s="157"/>
      <c r="AR98" s="201"/>
      <c r="AS98" s="200"/>
      <c r="AT98" s="151"/>
      <c r="AU98" s="155"/>
      <c r="AV98" s="200"/>
      <c r="AW98" s="201"/>
      <c r="AX98" s="200"/>
      <c r="AY98" s="150"/>
      <c r="AZ98" s="151"/>
      <c r="BA98" s="159"/>
      <c r="BB98" s="466"/>
    </row>
    <row r="99" spans="1:54" ht="15.75" hidden="1">
      <c r="A99" s="486"/>
      <c r="B99" s="489"/>
      <c r="C99" s="492"/>
      <c r="D99" s="239" t="s">
        <v>290</v>
      </c>
      <c r="E99" s="151"/>
      <c r="F99" s="151"/>
      <c r="G99" s="199"/>
      <c r="H99" s="151"/>
      <c r="I99" s="151"/>
      <c r="J99" s="152"/>
      <c r="K99" s="151"/>
      <c r="L99" s="151"/>
      <c r="M99" s="152"/>
      <c r="N99" s="151"/>
      <c r="O99" s="151"/>
      <c r="P99" s="200"/>
      <c r="Q99" s="151"/>
      <c r="R99" s="151"/>
      <c r="S99" s="152"/>
      <c r="T99" s="151"/>
      <c r="U99" s="151"/>
      <c r="V99" s="152"/>
      <c r="W99" s="151"/>
      <c r="X99" s="151"/>
      <c r="Y99" s="152"/>
      <c r="Z99" s="151"/>
      <c r="AA99" s="155"/>
      <c r="AB99" s="157"/>
      <c r="AC99" s="152"/>
      <c r="AD99" s="200"/>
      <c r="AE99" s="151"/>
      <c r="AF99" s="155"/>
      <c r="AG99" s="157"/>
      <c r="AH99" s="201"/>
      <c r="AI99" s="200"/>
      <c r="AJ99" s="151"/>
      <c r="AK99" s="155"/>
      <c r="AL99" s="157"/>
      <c r="AM99" s="201"/>
      <c r="AN99" s="200"/>
      <c r="AO99" s="151"/>
      <c r="AP99" s="155"/>
      <c r="AQ99" s="157"/>
      <c r="AR99" s="201"/>
      <c r="AS99" s="200"/>
      <c r="AT99" s="151"/>
      <c r="AU99" s="153"/>
      <c r="AV99" s="157"/>
      <c r="AW99" s="201"/>
      <c r="AX99" s="200"/>
      <c r="AY99" s="150"/>
      <c r="AZ99" s="151"/>
      <c r="BA99" s="200"/>
      <c r="BB99" s="466"/>
    </row>
    <row r="100" spans="1:54" ht="78.75" hidden="1">
      <c r="A100" s="486"/>
      <c r="B100" s="489"/>
      <c r="C100" s="492"/>
      <c r="D100" s="239" t="s">
        <v>297</v>
      </c>
      <c r="E100" s="161"/>
      <c r="F100" s="161"/>
      <c r="G100" s="149"/>
      <c r="H100" s="161"/>
      <c r="I100" s="161"/>
      <c r="J100" s="160"/>
      <c r="K100" s="161"/>
      <c r="L100" s="161"/>
      <c r="M100" s="160"/>
      <c r="N100" s="161"/>
      <c r="O100" s="161"/>
      <c r="P100" s="168"/>
      <c r="Q100" s="161"/>
      <c r="R100" s="161"/>
      <c r="S100" s="160"/>
      <c r="T100" s="161"/>
      <c r="U100" s="161"/>
      <c r="V100" s="160"/>
      <c r="W100" s="161"/>
      <c r="X100" s="161"/>
      <c r="Y100" s="160"/>
      <c r="Z100" s="161"/>
      <c r="AA100" s="163"/>
      <c r="AB100" s="165"/>
      <c r="AC100" s="160"/>
      <c r="AD100" s="168"/>
      <c r="AE100" s="161"/>
      <c r="AF100" s="163"/>
      <c r="AG100" s="165"/>
      <c r="AH100" s="210"/>
      <c r="AI100" s="168"/>
      <c r="AJ100" s="161"/>
      <c r="AK100" s="163"/>
      <c r="AL100" s="165"/>
      <c r="AM100" s="210"/>
      <c r="AN100" s="168"/>
      <c r="AO100" s="161"/>
      <c r="AP100" s="163"/>
      <c r="AQ100" s="165"/>
      <c r="AR100" s="210"/>
      <c r="AS100" s="168"/>
      <c r="AT100" s="161"/>
      <c r="AU100" s="167"/>
      <c r="AV100" s="168"/>
      <c r="AW100" s="210"/>
      <c r="AX100" s="168"/>
      <c r="AY100" s="169"/>
      <c r="AZ100" s="161"/>
      <c r="BA100" s="168"/>
      <c r="BB100" s="466"/>
    </row>
    <row r="101" spans="1:54" ht="15.75" hidden="1">
      <c r="A101" s="486"/>
      <c r="B101" s="489"/>
      <c r="C101" s="492"/>
      <c r="D101" s="239" t="s">
        <v>291</v>
      </c>
      <c r="E101" s="161"/>
      <c r="F101" s="161"/>
      <c r="G101" s="149"/>
      <c r="H101" s="161"/>
      <c r="I101" s="161"/>
      <c r="J101" s="160"/>
      <c r="K101" s="161"/>
      <c r="L101" s="161"/>
      <c r="M101" s="160"/>
      <c r="N101" s="161"/>
      <c r="O101" s="161"/>
      <c r="P101" s="168"/>
      <c r="Q101" s="161"/>
      <c r="R101" s="161"/>
      <c r="S101" s="160"/>
      <c r="T101" s="161"/>
      <c r="U101" s="161"/>
      <c r="V101" s="160"/>
      <c r="W101" s="161"/>
      <c r="X101" s="161"/>
      <c r="Y101" s="160"/>
      <c r="Z101" s="161"/>
      <c r="AA101" s="163"/>
      <c r="AB101" s="165"/>
      <c r="AC101" s="160"/>
      <c r="AD101" s="168"/>
      <c r="AE101" s="161"/>
      <c r="AF101" s="163"/>
      <c r="AG101" s="165"/>
      <c r="AH101" s="210"/>
      <c r="AI101" s="168"/>
      <c r="AJ101" s="161"/>
      <c r="AK101" s="163"/>
      <c r="AL101" s="165"/>
      <c r="AM101" s="210"/>
      <c r="AN101" s="168"/>
      <c r="AO101" s="161"/>
      <c r="AP101" s="163"/>
      <c r="AQ101" s="165"/>
      <c r="AR101" s="210"/>
      <c r="AS101" s="168"/>
      <c r="AT101" s="161"/>
      <c r="AU101" s="167"/>
      <c r="AV101" s="168"/>
      <c r="AW101" s="210"/>
      <c r="AX101" s="168"/>
      <c r="AY101" s="169"/>
      <c r="AZ101" s="161"/>
      <c r="BA101" s="168"/>
      <c r="BB101" s="466"/>
    </row>
    <row r="102" spans="1:54" ht="31.5" hidden="1">
      <c r="A102" s="487"/>
      <c r="B102" s="490"/>
      <c r="C102" s="493"/>
      <c r="D102" s="240" t="s">
        <v>42</v>
      </c>
      <c r="E102" s="161"/>
      <c r="F102" s="161"/>
      <c r="G102" s="149"/>
      <c r="H102" s="161"/>
      <c r="I102" s="161"/>
      <c r="J102" s="160"/>
      <c r="K102" s="161"/>
      <c r="L102" s="161"/>
      <c r="M102" s="160"/>
      <c r="N102" s="161"/>
      <c r="O102" s="161"/>
      <c r="P102" s="168"/>
      <c r="Q102" s="161"/>
      <c r="R102" s="161"/>
      <c r="S102" s="160"/>
      <c r="T102" s="161"/>
      <c r="U102" s="161"/>
      <c r="V102" s="160"/>
      <c r="W102" s="161"/>
      <c r="X102" s="161"/>
      <c r="Y102" s="160"/>
      <c r="Z102" s="161"/>
      <c r="AA102" s="163"/>
      <c r="AB102" s="165"/>
      <c r="AC102" s="160"/>
      <c r="AD102" s="168"/>
      <c r="AE102" s="161"/>
      <c r="AF102" s="163"/>
      <c r="AG102" s="165"/>
      <c r="AH102" s="210"/>
      <c r="AI102" s="168"/>
      <c r="AJ102" s="161"/>
      <c r="AK102" s="163"/>
      <c r="AL102" s="165"/>
      <c r="AM102" s="210"/>
      <c r="AN102" s="168"/>
      <c r="AO102" s="161"/>
      <c r="AP102" s="163"/>
      <c r="AQ102" s="165"/>
      <c r="AR102" s="210"/>
      <c r="AS102" s="168"/>
      <c r="AT102" s="161"/>
      <c r="AU102" s="167"/>
      <c r="AV102" s="168"/>
      <c r="AW102" s="210"/>
      <c r="AX102" s="168"/>
      <c r="AY102" s="169"/>
      <c r="AZ102" s="161"/>
      <c r="BA102" s="168"/>
      <c r="BB102" s="494"/>
    </row>
    <row r="103" spans="1:54" ht="15.75" hidden="1">
      <c r="A103" s="501" t="s">
        <v>278</v>
      </c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2"/>
      <c r="AG103" s="502"/>
      <c r="AH103" s="502"/>
      <c r="AI103" s="502"/>
      <c r="AJ103" s="502"/>
      <c r="AK103" s="502"/>
      <c r="AL103" s="502"/>
      <c r="AM103" s="502"/>
      <c r="AN103" s="502"/>
      <c r="AO103" s="502"/>
      <c r="AP103" s="502"/>
      <c r="AQ103" s="502"/>
      <c r="AR103" s="502"/>
      <c r="AS103" s="502"/>
      <c r="AT103" s="502"/>
      <c r="AU103" s="502"/>
      <c r="AV103" s="502"/>
      <c r="AW103" s="502"/>
      <c r="AX103" s="502"/>
      <c r="AY103" s="502"/>
      <c r="AZ103" s="502"/>
      <c r="BA103" s="502"/>
      <c r="BB103" s="503"/>
    </row>
    <row r="104" spans="1:54" ht="15.75" hidden="1">
      <c r="A104" s="504" t="s">
        <v>279</v>
      </c>
      <c r="B104" s="502"/>
      <c r="C104" s="502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  <c r="Y104" s="502"/>
      <c r="Z104" s="502"/>
      <c r="AA104" s="502"/>
      <c r="AB104" s="502"/>
      <c r="AC104" s="502"/>
      <c r="AD104" s="502"/>
      <c r="AE104" s="502"/>
      <c r="AF104" s="502"/>
      <c r="AG104" s="502"/>
      <c r="AH104" s="502"/>
      <c r="AI104" s="502"/>
      <c r="AJ104" s="502"/>
      <c r="AK104" s="502"/>
      <c r="AL104" s="502"/>
      <c r="AM104" s="502"/>
      <c r="AN104" s="502"/>
      <c r="AO104" s="502"/>
      <c r="AP104" s="502"/>
      <c r="AQ104" s="502"/>
      <c r="AR104" s="502"/>
      <c r="AS104" s="502"/>
      <c r="AT104" s="502"/>
      <c r="AU104" s="502"/>
      <c r="AV104" s="502"/>
      <c r="AW104" s="502"/>
      <c r="AX104" s="502"/>
      <c r="AY104" s="502"/>
      <c r="AZ104" s="502"/>
      <c r="BA104" s="502"/>
      <c r="BB104" s="505"/>
    </row>
    <row r="105" spans="1:54" ht="15.75" hidden="1">
      <c r="A105" s="495" t="s">
        <v>277</v>
      </c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  <c r="AX105" s="496"/>
      <c r="AY105" s="496"/>
      <c r="AZ105" s="496"/>
      <c r="BA105" s="496"/>
      <c r="BB105" s="497"/>
    </row>
    <row r="106" spans="1:54" ht="15.75" hidden="1">
      <c r="A106" s="506" t="s">
        <v>260</v>
      </c>
      <c r="B106" s="491" t="s">
        <v>281</v>
      </c>
      <c r="C106" s="491"/>
      <c r="D106" s="204" t="s">
        <v>41</v>
      </c>
      <c r="E106" s="171"/>
      <c r="F106" s="171"/>
      <c r="G106" s="172"/>
      <c r="H106" s="171"/>
      <c r="I106" s="171"/>
      <c r="J106" s="174"/>
      <c r="K106" s="171"/>
      <c r="L106" s="171"/>
      <c r="M106" s="174"/>
      <c r="N106" s="171"/>
      <c r="O106" s="171"/>
      <c r="P106" s="174"/>
      <c r="Q106" s="171"/>
      <c r="R106" s="171"/>
      <c r="S106" s="174"/>
      <c r="T106" s="171"/>
      <c r="U106" s="171"/>
      <c r="V106" s="174"/>
      <c r="W106" s="171"/>
      <c r="X106" s="171"/>
      <c r="Y106" s="174"/>
      <c r="Z106" s="171"/>
      <c r="AA106" s="176"/>
      <c r="AB106" s="177"/>
      <c r="AC106" s="207"/>
      <c r="AD106" s="193"/>
      <c r="AE106" s="175"/>
      <c r="AF106" s="176"/>
      <c r="AG106" s="177"/>
      <c r="AH106" s="207"/>
      <c r="AI106" s="174"/>
      <c r="AJ106" s="175"/>
      <c r="AK106" s="176"/>
      <c r="AL106" s="177"/>
      <c r="AM106" s="207"/>
      <c r="AN106" s="174"/>
      <c r="AO106" s="179"/>
      <c r="AP106" s="176"/>
      <c r="AQ106" s="177"/>
      <c r="AR106" s="207"/>
      <c r="AS106" s="174"/>
      <c r="AT106" s="179"/>
      <c r="AU106" s="180"/>
      <c r="AV106" s="178"/>
      <c r="AW106" s="207"/>
      <c r="AX106" s="174"/>
      <c r="AY106" s="207"/>
      <c r="AZ106" s="174"/>
      <c r="BA106" s="174"/>
      <c r="BB106" s="509"/>
    </row>
    <row r="107" spans="1:54" ht="15.75" hidden="1">
      <c r="A107" s="507"/>
      <c r="B107" s="492"/>
      <c r="C107" s="492"/>
      <c r="D107" s="196" t="s">
        <v>37</v>
      </c>
      <c r="E107" s="142"/>
      <c r="F107" s="142"/>
      <c r="G107" s="184"/>
      <c r="H107" s="142"/>
      <c r="I107" s="142"/>
      <c r="J107" s="185"/>
      <c r="K107" s="142"/>
      <c r="L107" s="142"/>
      <c r="M107" s="185"/>
      <c r="N107" s="142"/>
      <c r="O107" s="142"/>
      <c r="P107" s="185"/>
      <c r="Q107" s="142"/>
      <c r="R107" s="142"/>
      <c r="S107" s="185"/>
      <c r="T107" s="142"/>
      <c r="U107" s="142"/>
      <c r="V107" s="185"/>
      <c r="W107" s="142"/>
      <c r="X107" s="142"/>
      <c r="Y107" s="185"/>
      <c r="Z107" s="142"/>
      <c r="AA107" s="146"/>
      <c r="AB107" s="186"/>
      <c r="AC107" s="208"/>
      <c r="AD107" s="197"/>
      <c r="AE107" s="145"/>
      <c r="AF107" s="146"/>
      <c r="AG107" s="186"/>
      <c r="AH107" s="208"/>
      <c r="AI107" s="185"/>
      <c r="AJ107" s="145"/>
      <c r="AK107" s="146"/>
      <c r="AL107" s="186"/>
      <c r="AM107" s="208"/>
      <c r="AN107" s="185"/>
      <c r="AO107" s="148"/>
      <c r="AP107" s="146"/>
      <c r="AQ107" s="186"/>
      <c r="AR107" s="208"/>
      <c r="AS107" s="185"/>
      <c r="AT107" s="148"/>
      <c r="AU107" s="144"/>
      <c r="AV107" s="187"/>
      <c r="AW107" s="208"/>
      <c r="AX107" s="185"/>
      <c r="AY107" s="208"/>
      <c r="AZ107" s="185"/>
      <c r="BA107" s="185"/>
      <c r="BB107" s="510"/>
    </row>
    <row r="108" spans="1:54" ht="31.5" hidden="1">
      <c r="A108" s="507"/>
      <c r="B108" s="492"/>
      <c r="C108" s="492"/>
      <c r="D108" s="198" t="s">
        <v>2</v>
      </c>
      <c r="E108" s="151"/>
      <c r="F108" s="151"/>
      <c r="G108" s="199"/>
      <c r="H108" s="151"/>
      <c r="I108" s="151"/>
      <c r="J108" s="152"/>
      <c r="K108" s="151"/>
      <c r="L108" s="151"/>
      <c r="M108" s="152"/>
      <c r="N108" s="151"/>
      <c r="O108" s="151"/>
      <c r="P108" s="152"/>
      <c r="Q108" s="151"/>
      <c r="R108" s="151"/>
      <c r="S108" s="152"/>
      <c r="T108" s="151"/>
      <c r="U108" s="151"/>
      <c r="V108" s="152"/>
      <c r="W108" s="151"/>
      <c r="X108" s="151"/>
      <c r="Y108" s="152"/>
      <c r="Z108" s="151"/>
      <c r="AA108" s="155"/>
      <c r="AB108" s="156"/>
      <c r="AC108" s="209"/>
      <c r="AD108" s="201"/>
      <c r="AE108" s="154"/>
      <c r="AF108" s="155"/>
      <c r="AG108" s="156"/>
      <c r="AH108" s="209"/>
      <c r="AI108" s="152"/>
      <c r="AJ108" s="154"/>
      <c r="AK108" s="155"/>
      <c r="AL108" s="156"/>
      <c r="AM108" s="209"/>
      <c r="AN108" s="152"/>
      <c r="AO108" s="158"/>
      <c r="AP108" s="155"/>
      <c r="AQ108" s="156"/>
      <c r="AR108" s="209"/>
      <c r="AS108" s="152"/>
      <c r="AT108" s="158"/>
      <c r="AU108" s="155"/>
      <c r="AV108" s="156"/>
      <c r="AW108" s="209"/>
      <c r="AX108" s="152"/>
      <c r="AY108" s="209"/>
      <c r="AZ108" s="152"/>
      <c r="BA108" s="152"/>
      <c r="BB108" s="510"/>
    </row>
    <row r="109" spans="1:54" ht="15.75" hidden="1">
      <c r="A109" s="507"/>
      <c r="B109" s="492"/>
      <c r="C109" s="492"/>
      <c r="D109" s="239" t="s">
        <v>290</v>
      </c>
      <c r="E109" s="151"/>
      <c r="F109" s="151"/>
      <c r="G109" s="199"/>
      <c r="H109" s="151"/>
      <c r="I109" s="151"/>
      <c r="J109" s="152"/>
      <c r="K109" s="151"/>
      <c r="L109" s="151"/>
      <c r="M109" s="152"/>
      <c r="N109" s="151"/>
      <c r="O109" s="151"/>
      <c r="P109" s="152"/>
      <c r="Q109" s="151"/>
      <c r="R109" s="151"/>
      <c r="S109" s="152"/>
      <c r="T109" s="151"/>
      <c r="U109" s="151"/>
      <c r="V109" s="152"/>
      <c r="W109" s="151"/>
      <c r="X109" s="151"/>
      <c r="Y109" s="152"/>
      <c r="Z109" s="151"/>
      <c r="AA109" s="155"/>
      <c r="AB109" s="156"/>
      <c r="AC109" s="209"/>
      <c r="AD109" s="201"/>
      <c r="AE109" s="154"/>
      <c r="AF109" s="155"/>
      <c r="AG109" s="156"/>
      <c r="AH109" s="209"/>
      <c r="AI109" s="152"/>
      <c r="AJ109" s="154"/>
      <c r="AK109" s="155"/>
      <c r="AL109" s="156"/>
      <c r="AM109" s="209"/>
      <c r="AN109" s="152"/>
      <c r="AO109" s="158"/>
      <c r="AP109" s="155"/>
      <c r="AQ109" s="156"/>
      <c r="AR109" s="209"/>
      <c r="AS109" s="152"/>
      <c r="AT109" s="158"/>
      <c r="AU109" s="153"/>
      <c r="AV109" s="157"/>
      <c r="AW109" s="209"/>
      <c r="AX109" s="152"/>
      <c r="AY109" s="209"/>
      <c r="AZ109" s="152"/>
      <c r="BA109" s="152"/>
      <c r="BB109" s="510"/>
    </row>
    <row r="110" spans="1:54" ht="78.75" hidden="1">
      <c r="A110" s="507"/>
      <c r="B110" s="492"/>
      <c r="C110" s="492"/>
      <c r="D110" s="239" t="s">
        <v>297</v>
      </c>
      <c r="E110" s="161"/>
      <c r="F110" s="161"/>
      <c r="G110" s="149"/>
      <c r="H110" s="161"/>
      <c r="I110" s="161"/>
      <c r="J110" s="160"/>
      <c r="K110" s="161"/>
      <c r="L110" s="161"/>
      <c r="M110" s="160"/>
      <c r="N110" s="161"/>
      <c r="O110" s="161"/>
      <c r="P110" s="160"/>
      <c r="Q110" s="161"/>
      <c r="R110" s="161"/>
      <c r="S110" s="160"/>
      <c r="T110" s="161"/>
      <c r="U110" s="161"/>
      <c r="V110" s="160"/>
      <c r="W110" s="161"/>
      <c r="X110" s="161"/>
      <c r="Y110" s="160"/>
      <c r="Z110" s="161"/>
      <c r="AA110" s="163"/>
      <c r="AB110" s="164"/>
      <c r="AC110" s="215"/>
      <c r="AD110" s="210"/>
      <c r="AE110" s="162"/>
      <c r="AF110" s="163"/>
      <c r="AG110" s="164"/>
      <c r="AH110" s="215"/>
      <c r="AI110" s="160"/>
      <c r="AJ110" s="162"/>
      <c r="AK110" s="163"/>
      <c r="AL110" s="164"/>
      <c r="AM110" s="215"/>
      <c r="AN110" s="160"/>
      <c r="AO110" s="166"/>
      <c r="AP110" s="163"/>
      <c r="AQ110" s="164"/>
      <c r="AR110" s="215"/>
      <c r="AS110" s="160"/>
      <c r="AT110" s="166"/>
      <c r="AU110" s="167"/>
      <c r="AV110" s="165"/>
      <c r="AW110" s="215"/>
      <c r="AX110" s="160"/>
      <c r="AY110" s="215"/>
      <c r="AZ110" s="160"/>
      <c r="BA110" s="160"/>
      <c r="BB110" s="510"/>
    </row>
    <row r="111" spans="1:54" ht="15.75" hidden="1">
      <c r="A111" s="507"/>
      <c r="B111" s="492"/>
      <c r="C111" s="492"/>
      <c r="D111" s="239" t="s">
        <v>291</v>
      </c>
      <c r="E111" s="161"/>
      <c r="F111" s="161"/>
      <c r="G111" s="149"/>
      <c r="H111" s="161"/>
      <c r="I111" s="161"/>
      <c r="J111" s="160"/>
      <c r="K111" s="161"/>
      <c r="L111" s="161"/>
      <c r="M111" s="160"/>
      <c r="N111" s="161"/>
      <c r="O111" s="161"/>
      <c r="P111" s="160"/>
      <c r="Q111" s="161"/>
      <c r="R111" s="161"/>
      <c r="S111" s="160"/>
      <c r="T111" s="161"/>
      <c r="U111" s="161"/>
      <c r="V111" s="160"/>
      <c r="W111" s="161"/>
      <c r="X111" s="161"/>
      <c r="Y111" s="160"/>
      <c r="Z111" s="161"/>
      <c r="AA111" s="163"/>
      <c r="AB111" s="164"/>
      <c r="AC111" s="215"/>
      <c r="AD111" s="210"/>
      <c r="AE111" s="162"/>
      <c r="AF111" s="163"/>
      <c r="AG111" s="164"/>
      <c r="AH111" s="215"/>
      <c r="AI111" s="160"/>
      <c r="AJ111" s="162"/>
      <c r="AK111" s="163"/>
      <c r="AL111" s="164"/>
      <c r="AM111" s="215"/>
      <c r="AN111" s="160"/>
      <c r="AO111" s="166"/>
      <c r="AP111" s="163"/>
      <c r="AQ111" s="164"/>
      <c r="AR111" s="215"/>
      <c r="AS111" s="160"/>
      <c r="AT111" s="166"/>
      <c r="AU111" s="167"/>
      <c r="AV111" s="165"/>
      <c r="AW111" s="215"/>
      <c r="AX111" s="160"/>
      <c r="AY111" s="215"/>
      <c r="AZ111" s="160"/>
      <c r="BA111" s="160"/>
      <c r="BB111" s="510"/>
    </row>
    <row r="112" spans="1:54" ht="31.5" hidden="1">
      <c r="A112" s="508"/>
      <c r="B112" s="493"/>
      <c r="C112" s="493"/>
      <c r="D112" s="182" t="s">
        <v>42</v>
      </c>
      <c r="E112" s="142"/>
      <c r="F112" s="142"/>
      <c r="G112" s="184"/>
      <c r="H112" s="142"/>
      <c r="I112" s="142"/>
      <c r="J112" s="185"/>
      <c r="K112" s="142"/>
      <c r="L112" s="142"/>
      <c r="M112" s="185"/>
      <c r="N112" s="142"/>
      <c r="O112" s="142"/>
      <c r="P112" s="185"/>
      <c r="Q112" s="142"/>
      <c r="R112" s="142"/>
      <c r="S112" s="185"/>
      <c r="T112" s="142"/>
      <c r="U112" s="142"/>
      <c r="V112" s="185"/>
      <c r="W112" s="142"/>
      <c r="X112" s="142"/>
      <c r="Y112" s="185"/>
      <c r="Z112" s="142"/>
      <c r="AA112" s="146"/>
      <c r="AB112" s="186"/>
      <c r="AC112" s="208"/>
      <c r="AD112" s="197"/>
      <c r="AE112" s="145"/>
      <c r="AF112" s="146"/>
      <c r="AG112" s="186"/>
      <c r="AH112" s="208"/>
      <c r="AI112" s="185"/>
      <c r="AJ112" s="145"/>
      <c r="AK112" s="146"/>
      <c r="AL112" s="186"/>
      <c r="AM112" s="208"/>
      <c r="AN112" s="185"/>
      <c r="AO112" s="148"/>
      <c r="AP112" s="146"/>
      <c r="AQ112" s="186"/>
      <c r="AR112" s="208"/>
      <c r="AS112" s="185"/>
      <c r="AT112" s="148"/>
      <c r="AU112" s="144"/>
      <c r="AV112" s="187"/>
      <c r="AW112" s="208"/>
      <c r="AX112" s="185"/>
      <c r="AY112" s="208"/>
      <c r="AZ112" s="185"/>
      <c r="BA112" s="185"/>
      <c r="BB112" s="511"/>
    </row>
    <row r="113" spans="1:54" ht="15.75" hidden="1">
      <c r="A113" s="495" t="s">
        <v>283</v>
      </c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496"/>
      <c r="AQ113" s="496"/>
      <c r="AR113" s="496"/>
      <c r="AS113" s="496"/>
      <c r="AT113" s="496"/>
      <c r="AU113" s="496"/>
      <c r="AV113" s="496"/>
      <c r="AW113" s="496"/>
      <c r="AX113" s="496"/>
      <c r="AY113" s="496"/>
      <c r="AZ113" s="496"/>
      <c r="BA113" s="496"/>
      <c r="BB113" s="497"/>
    </row>
    <row r="114" spans="1:54" ht="15.75" hidden="1">
      <c r="A114" s="506"/>
      <c r="B114" s="488" t="s">
        <v>262</v>
      </c>
      <c r="C114" s="491"/>
      <c r="D114" s="204" t="s">
        <v>41</v>
      </c>
      <c r="E114" s="171"/>
      <c r="F114" s="171"/>
      <c r="G114" s="172"/>
      <c r="H114" s="171"/>
      <c r="I114" s="171"/>
      <c r="J114" s="174"/>
      <c r="K114" s="171"/>
      <c r="L114" s="171"/>
      <c r="M114" s="174"/>
      <c r="N114" s="171"/>
      <c r="O114" s="171"/>
      <c r="P114" s="174"/>
      <c r="Q114" s="171"/>
      <c r="R114" s="171"/>
      <c r="S114" s="174"/>
      <c r="T114" s="171"/>
      <c r="U114" s="180"/>
      <c r="V114" s="174"/>
      <c r="W114" s="171"/>
      <c r="X114" s="171"/>
      <c r="Y114" s="174"/>
      <c r="Z114" s="171"/>
      <c r="AA114" s="176"/>
      <c r="AB114" s="178"/>
      <c r="AC114" s="193"/>
      <c r="AD114" s="181"/>
      <c r="AE114" s="171"/>
      <c r="AF114" s="176"/>
      <c r="AG114" s="178"/>
      <c r="AH114" s="193"/>
      <c r="AI114" s="181"/>
      <c r="AJ114" s="171"/>
      <c r="AK114" s="176"/>
      <c r="AL114" s="178"/>
      <c r="AM114" s="207"/>
      <c r="AN114" s="174"/>
      <c r="AO114" s="171"/>
      <c r="AP114" s="176"/>
      <c r="AQ114" s="178"/>
      <c r="AR114" s="207"/>
      <c r="AS114" s="174"/>
      <c r="AT114" s="171"/>
      <c r="AU114" s="180"/>
      <c r="AV114" s="181"/>
      <c r="AW114" s="207"/>
      <c r="AX114" s="174"/>
      <c r="AY114" s="174"/>
      <c r="AZ114" s="207"/>
      <c r="BA114" s="174"/>
      <c r="BB114" s="465"/>
    </row>
    <row r="115" spans="1:54" ht="15.75" hidden="1">
      <c r="A115" s="507"/>
      <c r="B115" s="489"/>
      <c r="C115" s="492"/>
      <c r="D115" s="196" t="s">
        <v>37</v>
      </c>
      <c r="E115" s="142"/>
      <c r="F115" s="142"/>
      <c r="G115" s="184"/>
      <c r="H115" s="142"/>
      <c r="I115" s="142"/>
      <c r="J115" s="185"/>
      <c r="K115" s="142"/>
      <c r="L115" s="142"/>
      <c r="M115" s="185"/>
      <c r="N115" s="142"/>
      <c r="O115" s="142"/>
      <c r="P115" s="185"/>
      <c r="Q115" s="142"/>
      <c r="R115" s="142"/>
      <c r="S115" s="185"/>
      <c r="T115" s="142"/>
      <c r="U115" s="144"/>
      <c r="V115" s="185"/>
      <c r="W115" s="142"/>
      <c r="X115" s="142"/>
      <c r="Y115" s="185"/>
      <c r="Z115" s="142"/>
      <c r="AA115" s="146"/>
      <c r="AB115" s="187"/>
      <c r="AC115" s="197"/>
      <c r="AD115" s="188"/>
      <c r="AE115" s="142"/>
      <c r="AF115" s="146"/>
      <c r="AG115" s="187"/>
      <c r="AH115" s="197"/>
      <c r="AI115" s="188"/>
      <c r="AJ115" s="142"/>
      <c r="AK115" s="146"/>
      <c r="AL115" s="187"/>
      <c r="AM115" s="208"/>
      <c r="AN115" s="185"/>
      <c r="AO115" s="142"/>
      <c r="AP115" s="146"/>
      <c r="AQ115" s="187"/>
      <c r="AR115" s="208"/>
      <c r="AS115" s="185"/>
      <c r="AT115" s="142"/>
      <c r="AU115" s="144"/>
      <c r="AV115" s="188"/>
      <c r="AW115" s="208"/>
      <c r="AX115" s="185"/>
      <c r="AY115" s="185"/>
      <c r="AZ115" s="208"/>
      <c r="BA115" s="185"/>
      <c r="BB115" s="466"/>
    </row>
    <row r="116" spans="1:54" ht="31.5" hidden="1">
      <c r="A116" s="507"/>
      <c r="B116" s="489"/>
      <c r="C116" s="492"/>
      <c r="D116" s="198" t="s">
        <v>2</v>
      </c>
      <c r="E116" s="151"/>
      <c r="F116" s="151"/>
      <c r="G116" s="199"/>
      <c r="H116" s="151"/>
      <c r="I116" s="151"/>
      <c r="J116" s="152"/>
      <c r="K116" s="151"/>
      <c r="L116" s="151"/>
      <c r="M116" s="152"/>
      <c r="N116" s="151"/>
      <c r="O116" s="151"/>
      <c r="P116" s="152"/>
      <c r="Q116" s="151"/>
      <c r="R116" s="151"/>
      <c r="S116" s="152"/>
      <c r="T116" s="151"/>
      <c r="U116" s="153"/>
      <c r="V116" s="152"/>
      <c r="W116" s="151"/>
      <c r="X116" s="151"/>
      <c r="Y116" s="152"/>
      <c r="Z116" s="151"/>
      <c r="AA116" s="155"/>
      <c r="AB116" s="157"/>
      <c r="AC116" s="201"/>
      <c r="AD116" s="200"/>
      <c r="AE116" s="151"/>
      <c r="AF116" s="155"/>
      <c r="AG116" s="157"/>
      <c r="AH116" s="201"/>
      <c r="AI116" s="200"/>
      <c r="AJ116" s="151"/>
      <c r="AK116" s="155"/>
      <c r="AL116" s="157"/>
      <c r="AM116" s="209"/>
      <c r="AN116" s="152"/>
      <c r="AO116" s="151"/>
      <c r="AP116" s="155"/>
      <c r="AQ116" s="157"/>
      <c r="AR116" s="209"/>
      <c r="AS116" s="152"/>
      <c r="AT116" s="151"/>
      <c r="AU116" s="153"/>
      <c r="AV116" s="200"/>
      <c r="AW116" s="209"/>
      <c r="AX116" s="152"/>
      <c r="AY116" s="152"/>
      <c r="AZ116" s="209"/>
      <c r="BA116" s="152"/>
      <c r="BB116" s="466"/>
    </row>
    <row r="117" spans="1:54" ht="15.75" hidden="1">
      <c r="A117" s="507"/>
      <c r="B117" s="489"/>
      <c r="C117" s="492"/>
      <c r="D117" s="239" t="s">
        <v>290</v>
      </c>
      <c r="E117" s="151"/>
      <c r="F117" s="151"/>
      <c r="G117" s="199"/>
      <c r="H117" s="151"/>
      <c r="I117" s="151"/>
      <c r="J117" s="152"/>
      <c r="K117" s="151"/>
      <c r="L117" s="151"/>
      <c r="M117" s="152"/>
      <c r="N117" s="151"/>
      <c r="O117" s="151"/>
      <c r="P117" s="152"/>
      <c r="Q117" s="151"/>
      <c r="R117" s="151"/>
      <c r="S117" s="152"/>
      <c r="T117" s="151"/>
      <c r="U117" s="153"/>
      <c r="V117" s="152"/>
      <c r="W117" s="151"/>
      <c r="X117" s="151"/>
      <c r="Y117" s="152"/>
      <c r="Z117" s="151"/>
      <c r="AA117" s="155"/>
      <c r="AB117" s="157"/>
      <c r="AC117" s="201"/>
      <c r="AD117" s="200"/>
      <c r="AE117" s="151"/>
      <c r="AF117" s="155"/>
      <c r="AG117" s="157"/>
      <c r="AH117" s="201"/>
      <c r="AI117" s="200"/>
      <c r="AJ117" s="151"/>
      <c r="AK117" s="155"/>
      <c r="AL117" s="157"/>
      <c r="AM117" s="209"/>
      <c r="AN117" s="152"/>
      <c r="AO117" s="151"/>
      <c r="AP117" s="155"/>
      <c r="AQ117" s="157"/>
      <c r="AR117" s="209"/>
      <c r="AS117" s="152"/>
      <c r="AT117" s="151"/>
      <c r="AU117" s="153"/>
      <c r="AV117" s="200"/>
      <c r="AW117" s="209"/>
      <c r="AX117" s="152"/>
      <c r="AY117" s="152"/>
      <c r="AZ117" s="209"/>
      <c r="BA117" s="152"/>
      <c r="BB117" s="466"/>
    </row>
    <row r="118" spans="1:54" ht="78.75" hidden="1">
      <c r="A118" s="507"/>
      <c r="B118" s="489"/>
      <c r="C118" s="492"/>
      <c r="D118" s="239" t="s">
        <v>297</v>
      </c>
      <c r="E118" s="161"/>
      <c r="F118" s="161"/>
      <c r="G118" s="149"/>
      <c r="H118" s="161"/>
      <c r="I118" s="161"/>
      <c r="J118" s="160"/>
      <c r="K118" s="161"/>
      <c r="L118" s="161"/>
      <c r="M118" s="160"/>
      <c r="N118" s="161"/>
      <c r="O118" s="161"/>
      <c r="P118" s="160"/>
      <c r="Q118" s="161"/>
      <c r="R118" s="161"/>
      <c r="S118" s="160"/>
      <c r="T118" s="161"/>
      <c r="U118" s="167"/>
      <c r="V118" s="160"/>
      <c r="W118" s="161"/>
      <c r="X118" s="161"/>
      <c r="Y118" s="160"/>
      <c r="Z118" s="161"/>
      <c r="AA118" s="163"/>
      <c r="AB118" s="165"/>
      <c r="AC118" s="210"/>
      <c r="AD118" s="168"/>
      <c r="AE118" s="161"/>
      <c r="AF118" s="163"/>
      <c r="AG118" s="165"/>
      <c r="AH118" s="210"/>
      <c r="AI118" s="168"/>
      <c r="AJ118" s="161"/>
      <c r="AK118" s="163"/>
      <c r="AL118" s="165"/>
      <c r="AM118" s="215"/>
      <c r="AN118" s="160"/>
      <c r="AO118" s="161"/>
      <c r="AP118" s="163"/>
      <c r="AQ118" s="165"/>
      <c r="AR118" s="215"/>
      <c r="AS118" s="160"/>
      <c r="AT118" s="161"/>
      <c r="AU118" s="167"/>
      <c r="AV118" s="168"/>
      <c r="AW118" s="215"/>
      <c r="AX118" s="160"/>
      <c r="AY118" s="160"/>
      <c r="AZ118" s="215"/>
      <c r="BA118" s="160"/>
      <c r="BB118" s="466"/>
    </row>
    <row r="119" spans="1:54" ht="15.75" hidden="1">
      <c r="A119" s="507"/>
      <c r="B119" s="489"/>
      <c r="C119" s="492"/>
      <c r="D119" s="239" t="s">
        <v>291</v>
      </c>
      <c r="E119" s="161"/>
      <c r="F119" s="161"/>
      <c r="G119" s="149"/>
      <c r="H119" s="161"/>
      <c r="I119" s="161"/>
      <c r="J119" s="160"/>
      <c r="K119" s="161"/>
      <c r="L119" s="161"/>
      <c r="M119" s="160"/>
      <c r="N119" s="161"/>
      <c r="O119" s="161"/>
      <c r="P119" s="160"/>
      <c r="Q119" s="161"/>
      <c r="R119" s="161"/>
      <c r="S119" s="160"/>
      <c r="T119" s="161"/>
      <c r="U119" s="167"/>
      <c r="V119" s="160"/>
      <c r="W119" s="161"/>
      <c r="X119" s="161"/>
      <c r="Y119" s="160"/>
      <c r="Z119" s="161"/>
      <c r="AA119" s="163"/>
      <c r="AB119" s="165"/>
      <c r="AC119" s="210"/>
      <c r="AD119" s="168"/>
      <c r="AE119" s="161"/>
      <c r="AF119" s="163"/>
      <c r="AG119" s="165"/>
      <c r="AH119" s="210"/>
      <c r="AI119" s="168"/>
      <c r="AJ119" s="161"/>
      <c r="AK119" s="163"/>
      <c r="AL119" s="165"/>
      <c r="AM119" s="215"/>
      <c r="AN119" s="160"/>
      <c r="AO119" s="161"/>
      <c r="AP119" s="163"/>
      <c r="AQ119" s="165"/>
      <c r="AR119" s="215"/>
      <c r="AS119" s="160"/>
      <c r="AT119" s="161"/>
      <c r="AU119" s="167"/>
      <c r="AV119" s="168"/>
      <c r="AW119" s="215"/>
      <c r="AX119" s="160"/>
      <c r="AY119" s="160"/>
      <c r="AZ119" s="215"/>
      <c r="BA119" s="160"/>
      <c r="BB119" s="466"/>
    </row>
    <row r="120" spans="1:54" ht="31.5" hidden="1">
      <c r="A120" s="508"/>
      <c r="B120" s="490"/>
      <c r="C120" s="493"/>
      <c r="D120" s="240" t="s">
        <v>42</v>
      </c>
      <c r="E120" s="161"/>
      <c r="F120" s="161"/>
      <c r="G120" s="149"/>
      <c r="H120" s="142"/>
      <c r="I120" s="142"/>
      <c r="J120" s="185"/>
      <c r="K120" s="142"/>
      <c r="L120" s="142"/>
      <c r="M120" s="185"/>
      <c r="N120" s="142"/>
      <c r="O120" s="142"/>
      <c r="P120" s="185"/>
      <c r="Q120" s="142"/>
      <c r="R120" s="142"/>
      <c r="S120" s="185"/>
      <c r="T120" s="142"/>
      <c r="U120" s="167"/>
      <c r="V120" s="185"/>
      <c r="W120" s="142"/>
      <c r="X120" s="142"/>
      <c r="Y120" s="185"/>
      <c r="Z120" s="142"/>
      <c r="AA120" s="163"/>
      <c r="AB120" s="165"/>
      <c r="AC120" s="197"/>
      <c r="AD120" s="168"/>
      <c r="AE120" s="142"/>
      <c r="AF120" s="163"/>
      <c r="AG120" s="165"/>
      <c r="AH120" s="197"/>
      <c r="AI120" s="168"/>
      <c r="AJ120" s="142"/>
      <c r="AK120" s="163"/>
      <c r="AL120" s="165"/>
      <c r="AM120" s="208"/>
      <c r="AN120" s="185"/>
      <c r="AO120" s="142"/>
      <c r="AP120" s="163"/>
      <c r="AQ120" s="165"/>
      <c r="AR120" s="208"/>
      <c r="AS120" s="185"/>
      <c r="AT120" s="142"/>
      <c r="AU120" s="167"/>
      <c r="AV120" s="168"/>
      <c r="AW120" s="208"/>
      <c r="AX120" s="185"/>
      <c r="AY120" s="185"/>
      <c r="AZ120" s="208"/>
      <c r="BA120" s="185"/>
      <c r="BB120" s="494"/>
    </row>
    <row r="121" spans="1:54" ht="15.75" hidden="1">
      <c r="A121" s="498" t="s">
        <v>283</v>
      </c>
      <c r="B121" s="499"/>
      <c r="C121" s="499"/>
      <c r="D121" s="499"/>
      <c r="E121" s="499"/>
      <c r="F121" s="499"/>
      <c r="G121" s="499"/>
      <c r="H121" s="499"/>
      <c r="I121" s="499"/>
      <c r="J121" s="499"/>
      <c r="K121" s="499"/>
      <c r="L121" s="499"/>
      <c r="M121" s="499"/>
      <c r="N121" s="499"/>
      <c r="O121" s="499"/>
      <c r="P121" s="499"/>
      <c r="Q121" s="499"/>
      <c r="R121" s="499"/>
      <c r="S121" s="499"/>
      <c r="T121" s="499"/>
      <c r="U121" s="499"/>
      <c r="V121" s="499"/>
      <c r="W121" s="499"/>
      <c r="X121" s="499"/>
      <c r="Y121" s="499"/>
      <c r="Z121" s="499"/>
      <c r="AA121" s="499"/>
      <c r="AB121" s="499"/>
      <c r="AC121" s="499"/>
      <c r="AD121" s="499"/>
      <c r="AE121" s="499"/>
      <c r="AF121" s="499"/>
      <c r="AG121" s="499"/>
      <c r="AH121" s="499"/>
      <c r="AI121" s="499"/>
      <c r="AJ121" s="499"/>
      <c r="AK121" s="499"/>
      <c r="AL121" s="499"/>
      <c r="AM121" s="499"/>
      <c r="AN121" s="499"/>
      <c r="AO121" s="499"/>
      <c r="AP121" s="499"/>
      <c r="AQ121" s="499"/>
      <c r="AR121" s="499"/>
      <c r="AS121" s="499"/>
      <c r="AT121" s="499"/>
      <c r="AU121" s="499"/>
      <c r="AV121" s="499"/>
      <c r="AW121" s="499"/>
      <c r="AX121" s="499"/>
      <c r="AY121" s="499"/>
      <c r="AZ121" s="499"/>
      <c r="BA121" s="499"/>
      <c r="BB121" s="500"/>
    </row>
    <row r="122" spans="1:54" ht="15.75">
      <c r="A122" s="577" t="s">
        <v>284</v>
      </c>
      <c r="B122" s="578"/>
      <c r="C122" s="578"/>
      <c r="D122" s="578"/>
      <c r="E122" s="578"/>
      <c r="F122" s="578"/>
      <c r="G122" s="578"/>
      <c r="H122" s="578"/>
      <c r="I122" s="578"/>
      <c r="J122" s="578"/>
      <c r="K122" s="578"/>
      <c r="L122" s="578"/>
      <c r="M122" s="578"/>
      <c r="N122" s="578"/>
      <c r="O122" s="578"/>
      <c r="P122" s="578"/>
      <c r="Q122" s="578"/>
      <c r="R122" s="578"/>
      <c r="S122" s="578"/>
      <c r="T122" s="578"/>
      <c r="U122" s="578"/>
      <c r="V122" s="578"/>
      <c r="W122" s="578"/>
      <c r="X122" s="578"/>
      <c r="Y122" s="578"/>
      <c r="Z122" s="578"/>
      <c r="AA122" s="578"/>
      <c r="AB122" s="578"/>
      <c r="AC122" s="578"/>
      <c r="AD122" s="578"/>
      <c r="AE122" s="578"/>
      <c r="AF122" s="578"/>
      <c r="AG122" s="578"/>
      <c r="AH122" s="578"/>
      <c r="AI122" s="578"/>
      <c r="AJ122" s="578"/>
      <c r="AK122" s="578"/>
      <c r="AL122" s="578"/>
      <c r="AM122" s="578"/>
      <c r="AN122" s="578"/>
      <c r="AO122" s="578"/>
      <c r="AP122" s="578"/>
      <c r="AQ122" s="578"/>
      <c r="AR122" s="578"/>
      <c r="AS122" s="578"/>
      <c r="AT122" s="578"/>
      <c r="AU122" s="578"/>
      <c r="AV122" s="578"/>
      <c r="AW122" s="578"/>
      <c r="AX122" s="578"/>
      <c r="AY122" s="578"/>
      <c r="AZ122" s="578"/>
      <c r="BA122" s="578"/>
      <c r="BB122" s="579"/>
    </row>
    <row r="123" spans="1:54" ht="15.75">
      <c r="A123" s="480" t="s">
        <v>36</v>
      </c>
      <c r="B123" s="481"/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481"/>
      <c r="AT123" s="481"/>
      <c r="AU123" s="481"/>
      <c r="AV123" s="481"/>
      <c r="AW123" s="481"/>
      <c r="AX123" s="481"/>
      <c r="AY123" s="481"/>
      <c r="AZ123" s="481"/>
      <c r="BA123" s="481"/>
      <c r="BB123" s="481"/>
    </row>
    <row r="124" spans="1:54" s="250" customFormat="1" ht="15.75">
      <c r="A124" s="468" t="s">
        <v>341</v>
      </c>
      <c r="B124" s="469"/>
      <c r="C124" s="470"/>
      <c r="D124" s="246" t="s">
        <v>41</v>
      </c>
      <c r="E124" s="248">
        <f>E125+E126+E127</f>
        <v>170185.05</v>
      </c>
      <c r="F124" s="248">
        <f t="shared" ref="F124:Q124" si="164">F125+F126+F127</f>
        <v>44895.45</v>
      </c>
      <c r="G124" s="248">
        <f t="shared" si="164"/>
        <v>44.606223248457006</v>
      </c>
      <c r="H124" s="248">
        <f t="shared" si="164"/>
        <v>0</v>
      </c>
      <c r="I124" s="248">
        <f t="shared" si="164"/>
        <v>0</v>
      </c>
      <c r="J124" s="248">
        <f t="shared" si="164"/>
        <v>0</v>
      </c>
      <c r="K124" s="248">
        <f t="shared" si="164"/>
        <v>34420.269999999997</v>
      </c>
      <c r="L124" s="248">
        <f t="shared" si="164"/>
        <v>34420.269999999997</v>
      </c>
      <c r="M124" s="248">
        <f t="shared" si="164"/>
        <v>100</v>
      </c>
      <c r="N124" s="248">
        <f t="shared" si="164"/>
        <v>10475.18</v>
      </c>
      <c r="O124" s="248">
        <f t="shared" si="164"/>
        <v>10475.18</v>
      </c>
      <c r="P124" s="248">
        <f t="shared" si="164"/>
        <v>100</v>
      </c>
      <c r="Q124" s="248">
        <f t="shared" si="164"/>
        <v>0</v>
      </c>
      <c r="R124" s="248"/>
      <c r="S124" s="249"/>
      <c r="T124" s="248"/>
      <c r="U124" s="248"/>
      <c r="V124" s="249"/>
      <c r="W124" s="248"/>
      <c r="X124" s="248"/>
      <c r="Y124" s="249"/>
      <c r="Z124" s="248"/>
      <c r="AA124" s="286"/>
      <c r="AB124" s="287"/>
      <c r="AC124" s="288"/>
      <c r="AD124" s="289"/>
      <c r="AE124" s="248"/>
      <c r="AF124" s="286"/>
      <c r="AG124" s="287"/>
      <c r="AH124" s="288"/>
      <c r="AI124" s="289"/>
      <c r="AJ124" s="248"/>
      <c r="AK124" s="286"/>
      <c r="AL124" s="287"/>
      <c r="AM124" s="288"/>
      <c r="AN124" s="289"/>
      <c r="AO124" s="248"/>
      <c r="AP124" s="286"/>
      <c r="AQ124" s="290"/>
      <c r="AR124" s="291"/>
      <c r="AS124" s="249"/>
      <c r="AT124" s="248"/>
      <c r="AU124" s="292"/>
      <c r="AV124" s="287"/>
      <c r="AW124" s="288"/>
      <c r="AX124" s="249"/>
      <c r="AY124" s="248"/>
      <c r="AZ124" s="248"/>
      <c r="BA124" s="289"/>
      <c r="BB124" s="477"/>
    </row>
    <row r="125" spans="1:54" s="250" customFormat="1" ht="31.5">
      <c r="A125" s="471"/>
      <c r="B125" s="472"/>
      <c r="C125" s="473"/>
      <c r="D125" s="293" t="s">
        <v>2</v>
      </c>
      <c r="E125" s="294">
        <f t="shared" ref="E125:E127" si="165">H125+K125+N125+Q125+T125+W125+Z125+AE125+AJ125+AO125+AT125+AY125</f>
        <v>0</v>
      </c>
      <c r="F125" s="294">
        <f t="shared" ref="F125:F131" si="166">I125+L125+O125+R125+U125+X125+AC125+AH125+AK125+AP125+AU125+AZ125</f>
        <v>0</v>
      </c>
      <c r="G125" s="342"/>
      <c r="H125" s="294"/>
      <c r="I125" s="294"/>
      <c r="J125" s="344"/>
      <c r="K125" s="294"/>
      <c r="L125" s="294"/>
      <c r="M125" s="295"/>
      <c r="N125" s="294"/>
      <c r="O125" s="294"/>
      <c r="P125" s="295"/>
      <c r="Q125" s="294"/>
      <c r="R125" s="294"/>
      <c r="S125" s="295"/>
      <c r="T125" s="294"/>
      <c r="U125" s="294"/>
      <c r="V125" s="295"/>
      <c r="W125" s="294"/>
      <c r="X125" s="294"/>
      <c r="Y125" s="295"/>
      <c r="Z125" s="294"/>
      <c r="AA125" s="296"/>
      <c r="AB125" s="297"/>
      <c r="AC125" s="298"/>
      <c r="AD125" s="299"/>
      <c r="AE125" s="294"/>
      <c r="AF125" s="296"/>
      <c r="AG125" s="297"/>
      <c r="AH125" s="298"/>
      <c r="AI125" s="299"/>
      <c r="AJ125" s="294"/>
      <c r="AK125" s="296"/>
      <c r="AL125" s="297"/>
      <c r="AM125" s="298"/>
      <c r="AN125" s="299"/>
      <c r="AO125" s="294"/>
      <c r="AP125" s="296"/>
      <c r="AQ125" s="300"/>
      <c r="AR125" s="301"/>
      <c r="AS125" s="295"/>
      <c r="AT125" s="294"/>
      <c r="AU125" s="296"/>
      <c r="AV125" s="299"/>
      <c r="AW125" s="298"/>
      <c r="AX125" s="295"/>
      <c r="AY125" s="294"/>
      <c r="AZ125" s="294"/>
      <c r="BA125" s="302"/>
      <c r="BB125" s="478"/>
    </row>
    <row r="126" spans="1:54" s="250" customFormat="1" ht="15.75">
      <c r="A126" s="471"/>
      <c r="B126" s="472"/>
      <c r="C126" s="473"/>
      <c r="D126" s="303" t="s">
        <v>290</v>
      </c>
      <c r="E126" s="294">
        <f>E43</f>
        <v>170185.05</v>
      </c>
      <c r="F126" s="294">
        <f t="shared" ref="F126:Q126" si="167">F43</f>
        <v>44895.45</v>
      </c>
      <c r="G126" s="294">
        <f t="shared" si="167"/>
        <v>44.606223248457006</v>
      </c>
      <c r="H126" s="294">
        <f t="shared" si="167"/>
        <v>0</v>
      </c>
      <c r="I126" s="294">
        <f t="shared" si="167"/>
        <v>0</v>
      </c>
      <c r="J126" s="294">
        <f t="shared" si="167"/>
        <v>0</v>
      </c>
      <c r="K126" s="294">
        <f t="shared" si="167"/>
        <v>34420.269999999997</v>
      </c>
      <c r="L126" s="294">
        <f t="shared" si="167"/>
        <v>34420.269999999997</v>
      </c>
      <c r="M126" s="294">
        <f t="shared" si="167"/>
        <v>100</v>
      </c>
      <c r="N126" s="294">
        <f t="shared" si="167"/>
        <v>10475.18</v>
      </c>
      <c r="O126" s="294">
        <f t="shared" si="167"/>
        <v>10475.18</v>
      </c>
      <c r="P126" s="294">
        <f t="shared" si="167"/>
        <v>100</v>
      </c>
      <c r="Q126" s="294">
        <f t="shared" si="167"/>
        <v>0</v>
      </c>
      <c r="R126" s="294"/>
      <c r="S126" s="295"/>
      <c r="T126" s="294"/>
      <c r="U126" s="304"/>
      <c r="V126" s="295"/>
      <c r="W126" s="294"/>
      <c r="X126" s="294"/>
      <c r="Y126" s="295"/>
      <c r="Z126" s="294"/>
      <c r="AA126" s="296"/>
      <c r="AB126" s="297"/>
      <c r="AC126" s="298"/>
      <c r="AD126" s="299"/>
      <c r="AE126" s="294"/>
      <c r="AF126" s="296"/>
      <c r="AG126" s="297"/>
      <c r="AH126" s="298"/>
      <c r="AI126" s="299"/>
      <c r="AJ126" s="294"/>
      <c r="AK126" s="296"/>
      <c r="AL126" s="297"/>
      <c r="AM126" s="301"/>
      <c r="AN126" s="295"/>
      <c r="AO126" s="294"/>
      <c r="AP126" s="296"/>
      <c r="AQ126" s="297"/>
      <c r="AR126" s="301"/>
      <c r="AS126" s="295"/>
      <c r="AT126" s="294"/>
      <c r="AU126" s="304"/>
      <c r="AV126" s="299"/>
      <c r="AW126" s="301"/>
      <c r="AX126" s="295"/>
      <c r="AY126" s="295"/>
      <c r="AZ126" s="301"/>
      <c r="BA126" s="295"/>
      <c r="BB126" s="478"/>
    </row>
    <row r="127" spans="1:54" s="250" customFormat="1" ht="31.5">
      <c r="A127" s="474"/>
      <c r="B127" s="475"/>
      <c r="C127" s="476"/>
      <c r="D127" s="283" t="s">
        <v>42</v>
      </c>
      <c r="E127" s="247">
        <f t="shared" si="165"/>
        <v>0</v>
      </c>
      <c r="F127" s="247">
        <f t="shared" si="166"/>
        <v>0</v>
      </c>
      <c r="G127" s="342"/>
      <c r="H127" s="247"/>
      <c r="I127" s="247"/>
      <c r="J127" s="345"/>
      <c r="K127" s="247"/>
      <c r="L127" s="247"/>
      <c r="M127" s="252"/>
      <c r="N127" s="247"/>
      <c r="O127" s="247"/>
      <c r="P127" s="252"/>
      <c r="Q127" s="247"/>
      <c r="R127" s="247"/>
      <c r="S127" s="252"/>
      <c r="T127" s="247"/>
      <c r="U127" s="247"/>
      <c r="V127" s="252"/>
      <c r="W127" s="247"/>
      <c r="X127" s="247"/>
      <c r="Y127" s="252"/>
      <c r="Z127" s="247"/>
      <c r="AA127" s="305"/>
      <c r="AB127" s="306"/>
      <c r="AC127" s="307"/>
      <c r="AD127" s="308"/>
      <c r="AE127" s="247"/>
      <c r="AF127" s="305"/>
      <c r="AG127" s="306"/>
      <c r="AH127" s="307"/>
      <c r="AI127" s="308"/>
      <c r="AJ127" s="247"/>
      <c r="AK127" s="305"/>
      <c r="AL127" s="306"/>
      <c r="AM127" s="307"/>
      <c r="AN127" s="308"/>
      <c r="AO127" s="247"/>
      <c r="AP127" s="305"/>
      <c r="AQ127" s="309"/>
      <c r="AR127" s="310"/>
      <c r="AS127" s="252"/>
      <c r="AT127" s="247"/>
      <c r="AU127" s="311"/>
      <c r="AV127" s="308"/>
      <c r="AW127" s="307"/>
      <c r="AX127" s="252"/>
      <c r="AY127" s="247"/>
      <c r="AZ127" s="247"/>
      <c r="BA127" s="308"/>
      <c r="BB127" s="479"/>
    </row>
    <row r="128" spans="1:54" s="250" customFormat="1" ht="15.75">
      <c r="A128" s="468" t="s">
        <v>342</v>
      </c>
      <c r="B128" s="469"/>
      <c r="C128" s="470"/>
      <c r="D128" s="246" t="s">
        <v>41</v>
      </c>
      <c r="E128" s="248">
        <f>E129+E130+E131</f>
        <v>97412.216666666631</v>
      </c>
      <c r="F128" s="248">
        <f t="shared" si="166"/>
        <v>19861.38</v>
      </c>
      <c r="G128" s="342">
        <f t="shared" ref="G128:G148" si="168">F128/E128*100</f>
        <v>20.389003227350173</v>
      </c>
      <c r="H128" s="248">
        <f>H129+H130+H131</f>
        <v>2856.98</v>
      </c>
      <c r="I128" s="248">
        <f t="shared" ref="I128:AZ128" si="169">I129+I130+I131</f>
        <v>2856.9500000000003</v>
      </c>
      <c r="J128" s="343">
        <f t="shared" ref="J128:J131" si="170">I128/H128*100</f>
        <v>99.998949940146602</v>
      </c>
      <c r="K128" s="248">
        <f t="shared" si="169"/>
        <v>8484.619999999999</v>
      </c>
      <c r="L128" s="248">
        <f t="shared" si="169"/>
        <v>8484.64</v>
      </c>
      <c r="M128" s="248">
        <f t="shared" ref="M128:M131" si="171">L128/K128*100</f>
        <v>100.00023572063334</v>
      </c>
      <c r="N128" s="248">
        <f t="shared" si="169"/>
        <v>8519.89</v>
      </c>
      <c r="O128" s="248">
        <f t="shared" si="169"/>
        <v>8519.7900000000009</v>
      </c>
      <c r="P128" s="248">
        <f t="shared" ref="P128:P131" si="172">O128/N128*100</f>
        <v>99.998826275926106</v>
      </c>
      <c r="Q128" s="248">
        <f t="shared" si="169"/>
        <v>9579.4999999999982</v>
      </c>
      <c r="R128" s="248">
        <f t="shared" si="169"/>
        <v>0</v>
      </c>
      <c r="S128" s="248">
        <f t="shared" si="169"/>
        <v>0</v>
      </c>
      <c r="T128" s="248">
        <f t="shared" si="169"/>
        <v>9169.35</v>
      </c>
      <c r="U128" s="248">
        <f t="shared" si="169"/>
        <v>0</v>
      </c>
      <c r="V128" s="248">
        <f t="shared" si="169"/>
        <v>0</v>
      </c>
      <c r="W128" s="248">
        <f t="shared" si="169"/>
        <v>9179.3700000000008</v>
      </c>
      <c r="X128" s="248">
        <f t="shared" si="169"/>
        <v>0</v>
      </c>
      <c r="Y128" s="248">
        <f t="shared" si="169"/>
        <v>0</v>
      </c>
      <c r="Z128" s="248">
        <f t="shared" si="169"/>
        <v>8267.1277777777777</v>
      </c>
      <c r="AA128" s="248">
        <f t="shared" si="169"/>
        <v>0</v>
      </c>
      <c r="AB128" s="248">
        <f t="shared" si="169"/>
        <v>0</v>
      </c>
      <c r="AC128" s="248">
        <f t="shared" si="169"/>
        <v>0</v>
      </c>
      <c r="AD128" s="248">
        <f t="shared" si="169"/>
        <v>0</v>
      </c>
      <c r="AE128" s="248">
        <f t="shared" si="169"/>
        <v>8267.1277777777777</v>
      </c>
      <c r="AF128" s="248">
        <f t="shared" si="169"/>
        <v>0</v>
      </c>
      <c r="AG128" s="248">
        <f t="shared" si="169"/>
        <v>0</v>
      </c>
      <c r="AH128" s="248">
        <f t="shared" si="169"/>
        <v>0</v>
      </c>
      <c r="AI128" s="248">
        <f t="shared" si="169"/>
        <v>0</v>
      </c>
      <c r="AJ128" s="248">
        <f t="shared" si="169"/>
        <v>8277.0977777777771</v>
      </c>
      <c r="AK128" s="248">
        <f t="shared" si="169"/>
        <v>0</v>
      </c>
      <c r="AL128" s="248">
        <f t="shared" si="169"/>
        <v>0</v>
      </c>
      <c r="AM128" s="248">
        <f t="shared" si="169"/>
        <v>0</v>
      </c>
      <c r="AN128" s="248">
        <f t="shared" si="169"/>
        <v>0</v>
      </c>
      <c r="AO128" s="248">
        <f t="shared" si="169"/>
        <v>8267.0277777777774</v>
      </c>
      <c r="AP128" s="248">
        <f t="shared" si="169"/>
        <v>0</v>
      </c>
      <c r="AQ128" s="248">
        <f t="shared" si="169"/>
        <v>0</v>
      </c>
      <c r="AR128" s="248">
        <f t="shared" si="169"/>
        <v>0</v>
      </c>
      <c r="AS128" s="248">
        <f t="shared" si="169"/>
        <v>0</v>
      </c>
      <c r="AT128" s="248">
        <f t="shared" si="169"/>
        <v>8267.0277777777774</v>
      </c>
      <c r="AU128" s="248">
        <f t="shared" si="169"/>
        <v>0</v>
      </c>
      <c r="AV128" s="248">
        <f t="shared" si="169"/>
        <v>0</v>
      </c>
      <c r="AW128" s="248">
        <f t="shared" si="169"/>
        <v>0</v>
      </c>
      <c r="AX128" s="248">
        <f t="shared" si="169"/>
        <v>0</v>
      </c>
      <c r="AY128" s="248">
        <f t="shared" si="169"/>
        <v>8277.0977777777771</v>
      </c>
      <c r="AZ128" s="248">
        <f t="shared" si="169"/>
        <v>0</v>
      </c>
      <c r="BA128" s="289"/>
      <c r="BB128" s="477"/>
    </row>
    <row r="129" spans="1:54" s="250" customFormat="1" ht="31.5">
      <c r="A129" s="471"/>
      <c r="B129" s="472"/>
      <c r="C129" s="473"/>
      <c r="D129" s="293" t="s">
        <v>2</v>
      </c>
      <c r="E129" s="294">
        <f t="shared" ref="E129:E131" si="173">H129+K129+N129+Q129+T129+W129+Z129+AE129+AJ129+AO129+AT129+AY129</f>
        <v>4716.51</v>
      </c>
      <c r="F129" s="294">
        <f t="shared" si="166"/>
        <v>913.69</v>
      </c>
      <c r="G129" s="342">
        <f t="shared" si="168"/>
        <v>19.372162891629614</v>
      </c>
      <c r="H129" s="294">
        <f>H134+H142+H146</f>
        <v>0</v>
      </c>
      <c r="I129" s="294">
        <f t="shared" ref="I129:AY131" si="174">I134+I142+I146</f>
        <v>0</v>
      </c>
      <c r="J129" s="294"/>
      <c r="K129" s="294">
        <f>K134+K142+K146</f>
        <v>224.5</v>
      </c>
      <c r="L129" s="294">
        <f t="shared" si="174"/>
        <v>224.5</v>
      </c>
      <c r="M129" s="294">
        <f t="shared" si="171"/>
        <v>100</v>
      </c>
      <c r="N129" s="294">
        <f t="shared" si="174"/>
        <v>689.2</v>
      </c>
      <c r="O129" s="294">
        <f t="shared" si="174"/>
        <v>689.19</v>
      </c>
      <c r="P129" s="294">
        <f t="shared" si="172"/>
        <v>99.998549042367969</v>
      </c>
      <c r="Q129" s="294">
        <f t="shared" si="174"/>
        <v>428.3</v>
      </c>
      <c r="R129" s="294">
        <f t="shared" si="174"/>
        <v>0</v>
      </c>
      <c r="S129" s="294">
        <f t="shared" si="174"/>
        <v>0</v>
      </c>
      <c r="T129" s="294">
        <f t="shared" si="174"/>
        <v>418.1</v>
      </c>
      <c r="U129" s="294">
        <f t="shared" si="174"/>
        <v>0</v>
      </c>
      <c r="V129" s="294">
        <f t="shared" si="174"/>
        <v>0</v>
      </c>
      <c r="W129" s="294">
        <f t="shared" si="174"/>
        <v>428.17</v>
      </c>
      <c r="X129" s="294">
        <f t="shared" si="174"/>
        <v>0</v>
      </c>
      <c r="Y129" s="294">
        <f t="shared" si="174"/>
        <v>0</v>
      </c>
      <c r="Z129" s="294">
        <f t="shared" si="174"/>
        <v>418.1</v>
      </c>
      <c r="AA129" s="294">
        <f t="shared" si="174"/>
        <v>0</v>
      </c>
      <c r="AB129" s="294">
        <f t="shared" si="174"/>
        <v>0</v>
      </c>
      <c r="AC129" s="294">
        <f t="shared" si="174"/>
        <v>0</v>
      </c>
      <c r="AD129" s="294">
        <f t="shared" si="174"/>
        <v>0</v>
      </c>
      <c r="AE129" s="294">
        <f t="shared" si="174"/>
        <v>418</v>
      </c>
      <c r="AF129" s="294">
        <f t="shared" si="174"/>
        <v>0</v>
      </c>
      <c r="AG129" s="294">
        <f t="shared" si="174"/>
        <v>0</v>
      </c>
      <c r="AH129" s="294">
        <f t="shared" si="174"/>
        <v>0</v>
      </c>
      <c r="AI129" s="294">
        <f t="shared" si="174"/>
        <v>0</v>
      </c>
      <c r="AJ129" s="294">
        <f t="shared" si="174"/>
        <v>428.07</v>
      </c>
      <c r="AK129" s="294">
        <f t="shared" si="174"/>
        <v>0</v>
      </c>
      <c r="AL129" s="294">
        <f t="shared" si="174"/>
        <v>0</v>
      </c>
      <c r="AM129" s="294">
        <f t="shared" si="174"/>
        <v>0</v>
      </c>
      <c r="AN129" s="294">
        <f t="shared" si="174"/>
        <v>0</v>
      </c>
      <c r="AO129" s="294">
        <f t="shared" si="174"/>
        <v>418</v>
      </c>
      <c r="AP129" s="294">
        <f t="shared" si="174"/>
        <v>0</v>
      </c>
      <c r="AQ129" s="294">
        <f t="shared" si="174"/>
        <v>0</v>
      </c>
      <c r="AR129" s="294">
        <f t="shared" si="174"/>
        <v>0</v>
      </c>
      <c r="AS129" s="294">
        <f t="shared" si="174"/>
        <v>0</v>
      </c>
      <c r="AT129" s="294">
        <f t="shared" si="174"/>
        <v>418</v>
      </c>
      <c r="AU129" s="294">
        <f t="shared" si="174"/>
        <v>0</v>
      </c>
      <c r="AV129" s="294">
        <f t="shared" si="174"/>
        <v>0</v>
      </c>
      <c r="AW129" s="294">
        <f t="shared" si="174"/>
        <v>0</v>
      </c>
      <c r="AX129" s="294">
        <f t="shared" si="174"/>
        <v>0</v>
      </c>
      <c r="AY129" s="294">
        <f t="shared" si="174"/>
        <v>428.07</v>
      </c>
      <c r="AZ129" s="294">
        <f t="shared" ref="AZ129" si="175">AZ92</f>
        <v>0</v>
      </c>
      <c r="BA129" s="302"/>
      <c r="BB129" s="478"/>
    </row>
    <row r="130" spans="1:54" s="250" customFormat="1" ht="15.75">
      <c r="A130" s="471"/>
      <c r="B130" s="472"/>
      <c r="C130" s="473"/>
      <c r="D130" s="303" t="s">
        <v>290</v>
      </c>
      <c r="E130" s="294">
        <f>H130+K130+N130+Q130+T130+W130+Z130+AE130+AJ130+AO130+AT130+AY130</f>
        <v>87700.749999999971</v>
      </c>
      <c r="F130" s="294">
        <f t="shared" si="166"/>
        <v>18170.239999999998</v>
      </c>
      <c r="G130" s="342">
        <f t="shared" si="168"/>
        <v>20.718454517207668</v>
      </c>
      <c r="H130" s="294">
        <f t="shared" ref="H130:W131" si="176">H135+H143+H147</f>
        <v>2790.58</v>
      </c>
      <c r="I130" s="294">
        <f>I135+I143+I147</f>
        <v>2790.55</v>
      </c>
      <c r="J130" s="294">
        <f t="shared" si="170"/>
        <v>99.998924954668936</v>
      </c>
      <c r="K130" s="294">
        <f>K135+K143+K147</f>
        <v>7898.23</v>
      </c>
      <c r="L130" s="294">
        <f>L135+L143+L147</f>
        <v>7898.25</v>
      </c>
      <c r="M130" s="294">
        <f t="shared" si="171"/>
        <v>100.00025322129136</v>
      </c>
      <c r="N130" s="294">
        <f t="shared" si="176"/>
        <v>7481.49</v>
      </c>
      <c r="O130" s="294">
        <f t="shared" si="176"/>
        <v>7481.4400000000005</v>
      </c>
      <c r="P130" s="294">
        <f t="shared" si="172"/>
        <v>99.999331683929285</v>
      </c>
      <c r="Q130" s="294">
        <f t="shared" si="176"/>
        <v>8682.5999999999985</v>
      </c>
      <c r="R130" s="294">
        <f t="shared" si="176"/>
        <v>0</v>
      </c>
      <c r="S130" s="294">
        <f t="shared" si="176"/>
        <v>0</v>
      </c>
      <c r="T130" s="294">
        <f t="shared" si="176"/>
        <v>8282.65</v>
      </c>
      <c r="U130" s="294">
        <f t="shared" si="176"/>
        <v>0</v>
      </c>
      <c r="V130" s="294">
        <f t="shared" si="176"/>
        <v>0</v>
      </c>
      <c r="W130" s="294">
        <f t="shared" si="176"/>
        <v>8282.6</v>
      </c>
      <c r="X130" s="294">
        <f t="shared" si="174"/>
        <v>0</v>
      </c>
      <c r="Y130" s="294">
        <f t="shared" si="174"/>
        <v>0</v>
      </c>
      <c r="Z130" s="294">
        <f t="shared" si="174"/>
        <v>7380.5</v>
      </c>
      <c r="AA130" s="294">
        <f t="shared" si="174"/>
        <v>0</v>
      </c>
      <c r="AB130" s="294">
        <f t="shared" si="174"/>
        <v>0</v>
      </c>
      <c r="AC130" s="294">
        <f t="shared" si="174"/>
        <v>0</v>
      </c>
      <c r="AD130" s="294">
        <f t="shared" si="174"/>
        <v>0</v>
      </c>
      <c r="AE130" s="294">
        <f t="shared" si="174"/>
        <v>7380.5</v>
      </c>
      <c r="AF130" s="294">
        <f t="shared" si="174"/>
        <v>0</v>
      </c>
      <c r="AG130" s="294">
        <f t="shared" si="174"/>
        <v>0</v>
      </c>
      <c r="AH130" s="294">
        <f t="shared" si="174"/>
        <v>0</v>
      </c>
      <c r="AI130" s="294">
        <f t="shared" si="174"/>
        <v>0</v>
      </c>
      <c r="AJ130" s="294">
        <f t="shared" si="174"/>
        <v>7380.4</v>
      </c>
      <c r="AK130" s="294">
        <f t="shared" si="174"/>
        <v>0</v>
      </c>
      <c r="AL130" s="294">
        <f t="shared" si="174"/>
        <v>0</v>
      </c>
      <c r="AM130" s="294">
        <f t="shared" si="174"/>
        <v>0</v>
      </c>
      <c r="AN130" s="294">
        <f t="shared" si="174"/>
        <v>0</v>
      </c>
      <c r="AO130" s="294">
        <f t="shared" si="174"/>
        <v>7380.4</v>
      </c>
      <c r="AP130" s="294">
        <f t="shared" si="174"/>
        <v>0</v>
      </c>
      <c r="AQ130" s="294">
        <f t="shared" si="174"/>
        <v>0</v>
      </c>
      <c r="AR130" s="294">
        <f t="shared" si="174"/>
        <v>0</v>
      </c>
      <c r="AS130" s="294">
        <f t="shared" si="174"/>
        <v>0</v>
      </c>
      <c r="AT130" s="294">
        <f t="shared" si="174"/>
        <v>7380.4</v>
      </c>
      <c r="AU130" s="294">
        <f t="shared" si="174"/>
        <v>0</v>
      </c>
      <c r="AV130" s="294">
        <f t="shared" si="174"/>
        <v>0</v>
      </c>
      <c r="AW130" s="294">
        <f t="shared" si="174"/>
        <v>0</v>
      </c>
      <c r="AX130" s="294">
        <f t="shared" si="174"/>
        <v>0</v>
      </c>
      <c r="AY130" s="294">
        <f t="shared" si="174"/>
        <v>7380.4</v>
      </c>
      <c r="AZ130" s="294">
        <f t="shared" ref="AZ130" si="177">AZ93</f>
        <v>0</v>
      </c>
      <c r="BA130" s="294"/>
      <c r="BB130" s="478"/>
    </row>
    <row r="131" spans="1:54" s="250" customFormat="1" ht="31.5">
      <c r="A131" s="474"/>
      <c r="B131" s="475"/>
      <c r="C131" s="476"/>
      <c r="D131" s="283" t="s">
        <v>42</v>
      </c>
      <c r="E131" s="247">
        <f t="shared" si="173"/>
        <v>4994.9566666666669</v>
      </c>
      <c r="F131" s="247">
        <f t="shared" si="166"/>
        <v>777.45</v>
      </c>
      <c r="G131" s="342">
        <f t="shared" si="168"/>
        <v>15.564699593656803</v>
      </c>
      <c r="H131" s="294">
        <f t="shared" si="176"/>
        <v>66.400000000000006</v>
      </c>
      <c r="I131" s="294">
        <f t="shared" si="174"/>
        <v>66.400000000000006</v>
      </c>
      <c r="J131" s="294">
        <f t="shared" si="170"/>
        <v>100</v>
      </c>
      <c r="K131" s="294">
        <f>K136+K144+K148</f>
        <v>361.89000000000004</v>
      </c>
      <c r="L131" s="294">
        <f t="shared" si="174"/>
        <v>361.89000000000004</v>
      </c>
      <c r="M131" s="294">
        <f t="shared" si="171"/>
        <v>100</v>
      </c>
      <c r="N131" s="294">
        <f t="shared" si="174"/>
        <v>349.2</v>
      </c>
      <c r="O131" s="294">
        <f t="shared" si="174"/>
        <v>349.16</v>
      </c>
      <c r="P131" s="294">
        <f t="shared" si="172"/>
        <v>99.988545246277212</v>
      </c>
      <c r="Q131" s="294">
        <f t="shared" si="174"/>
        <v>468.6</v>
      </c>
      <c r="R131" s="294">
        <f t="shared" si="174"/>
        <v>0</v>
      </c>
      <c r="S131" s="294">
        <f t="shared" si="174"/>
        <v>0</v>
      </c>
      <c r="T131" s="294">
        <f t="shared" si="174"/>
        <v>468.6</v>
      </c>
      <c r="U131" s="294">
        <f t="shared" si="174"/>
        <v>0</v>
      </c>
      <c r="V131" s="294">
        <f t="shared" si="174"/>
        <v>0</v>
      </c>
      <c r="W131" s="294">
        <f t="shared" si="174"/>
        <v>468.6</v>
      </c>
      <c r="X131" s="294">
        <f t="shared" si="174"/>
        <v>0</v>
      </c>
      <c r="Y131" s="294">
        <f t="shared" si="174"/>
        <v>0</v>
      </c>
      <c r="Z131" s="294">
        <f t="shared" si="174"/>
        <v>468.52777777777777</v>
      </c>
      <c r="AA131" s="294">
        <f t="shared" si="174"/>
        <v>0</v>
      </c>
      <c r="AB131" s="294">
        <f t="shared" si="174"/>
        <v>0</v>
      </c>
      <c r="AC131" s="294">
        <f t="shared" si="174"/>
        <v>0</v>
      </c>
      <c r="AD131" s="294">
        <f t="shared" si="174"/>
        <v>0</v>
      </c>
      <c r="AE131" s="294">
        <f t="shared" si="174"/>
        <v>468.62777777777774</v>
      </c>
      <c r="AF131" s="294">
        <f t="shared" si="174"/>
        <v>0</v>
      </c>
      <c r="AG131" s="294">
        <f t="shared" si="174"/>
        <v>0</v>
      </c>
      <c r="AH131" s="294">
        <f t="shared" si="174"/>
        <v>0</v>
      </c>
      <c r="AI131" s="294">
        <f t="shared" si="174"/>
        <v>0</v>
      </c>
      <c r="AJ131" s="294">
        <f t="shared" si="174"/>
        <v>468.62777777777774</v>
      </c>
      <c r="AK131" s="294">
        <f t="shared" si="174"/>
        <v>0</v>
      </c>
      <c r="AL131" s="294">
        <f t="shared" si="174"/>
        <v>0</v>
      </c>
      <c r="AM131" s="294">
        <f t="shared" si="174"/>
        <v>0</v>
      </c>
      <c r="AN131" s="294">
        <f t="shared" si="174"/>
        <v>0</v>
      </c>
      <c r="AO131" s="294">
        <f t="shared" si="174"/>
        <v>468.62777777777774</v>
      </c>
      <c r="AP131" s="294">
        <f t="shared" si="174"/>
        <v>0</v>
      </c>
      <c r="AQ131" s="294">
        <f t="shared" si="174"/>
        <v>0</v>
      </c>
      <c r="AR131" s="294">
        <f t="shared" si="174"/>
        <v>0</v>
      </c>
      <c r="AS131" s="294">
        <f t="shared" si="174"/>
        <v>0</v>
      </c>
      <c r="AT131" s="294">
        <f t="shared" si="174"/>
        <v>468.62777777777774</v>
      </c>
      <c r="AU131" s="294">
        <f t="shared" si="174"/>
        <v>0</v>
      </c>
      <c r="AV131" s="294">
        <f t="shared" si="174"/>
        <v>0</v>
      </c>
      <c r="AW131" s="294">
        <f t="shared" si="174"/>
        <v>0</v>
      </c>
      <c r="AX131" s="294">
        <f t="shared" si="174"/>
        <v>0</v>
      </c>
      <c r="AY131" s="294">
        <f t="shared" si="174"/>
        <v>468.62777777777774</v>
      </c>
      <c r="AZ131" s="247">
        <f t="shared" ref="AZ131" si="178">AZ94</f>
        <v>0</v>
      </c>
      <c r="BA131" s="247"/>
      <c r="BB131" s="479"/>
    </row>
    <row r="132" spans="1:54" ht="15.75">
      <c r="A132" s="482" t="s">
        <v>36</v>
      </c>
      <c r="B132" s="483"/>
      <c r="C132" s="483"/>
      <c r="D132" s="483"/>
      <c r="E132" s="483"/>
      <c r="F132" s="483"/>
      <c r="G132" s="483"/>
      <c r="H132" s="483"/>
      <c r="I132" s="483"/>
      <c r="J132" s="483"/>
      <c r="K132" s="483"/>
      <c r="L132" s="483"/>
      <c r="M132" s="483"/>
      <c r="N132" s="483"/>
      <c r="O132" s="483"/>
      <c r="P132" s="483"/>
      <c r="Q132" s="483"/>
      <c r="R132" s="483"/>
      <c r="S132" s="483"/>
      <c r="T132" s="483"/>
      <c r="U132" s="483"/>
      <c r="V132" s="483"/>
      <c r="W132" s="483"/>
      <c r="X132" s="483"/>
      <c r="Y132" s="483"/>
      <c r="Z132" s="483"/>
      <c r="AA132" s="483"/>
      <c r="AB132" s="483"/>
      <c r="AC132" s="483"/>
      <c r="AD132" s="483"/>
      <c r="AE132" s="483"/>
      <c r="AF132" s="483"/>
      <c r="AG132" s="483"/>
      <c r="AH132" s="483"/>
      <c r="AI132" s="483"/>
      <c r="AJ132" s="483"/>
      <c r="AK132" s="483"/>
      <c r="AL132" s="483"/>
      <c r="AM132" s="483"/>
      <c r="AN132" s="483"/>
      <c r="AO132" s="483"/>
      <c r="AP132" s="483"/>
      <c r="AQ132" s="483"/>
      <c r="AR132" s="483"/>
      <c r="AS132" s="483"/>
      <c r="AT132" s="483"/>
      <c r="AU132" s="483"/>
      <c r="AV132" s="483"/>
      <c r="AW132" s="483"/>
      <c r="AX132" s="483"/>
      <c r="AY132" s="483"/>
      <c r="AZ132" s="483"/>
      <c r="BA132" s="483"/>
      <c r="BB132" s="484"/>
    </row>
    <row r="133" spans="1:54" ht="15.75">
      <c r="A133" s="456" t="s">
        <v>338</v>
      </c>
      <c r="B133" s="457"/>
      <c r="C133" s="458"/>
      <c r="D133" s="204" t="s">
        <v>41</v>
      </c>
      <c r="E133" s="171">
        <f>E134+E135+E136</f>
        <v>5504.6600000000008</v>
      </c>
      <c r="F133" s="171">
        <f t="shared" ref="F133:F148" si="179">I133+L133+O133+R133+U133+X133+AC133+AH133+AK133+AP133+AU133+AZ133</f>
        <v>2357.89</v>
      </c>
      <c r="G133" s="335">
        <f t="shared" si="168"/>
        <v>42.834434824312481</v>
      </c>
      <c r="H133" s="171">
        <f t="shared" ref="H133:AY133" si="180">H134+H135+H136</f>
        <v>598.58000000000004</v>
      </c>
      <c r="I133" s="171">
        <f>I134+I135+I136</f>
        <v>598.54999999999995</v>
      </c>
      <c r="J133" s="335">
        <f t="shared" ref="J133:J147" si="181">I133/H133*100</f>
        <v>99.994988138594664</v>
      </c>
      <c r="K133" s="171">
        <f t="shared" si="180"/>
        <v>918.78</v>
      </c>
      <c r="L133" s="171">
        <f t="shared" si="180"/>
        <v>918.8</v>
      </c>
      <c r="M133" s="171">
        <f t="shared" ref="M133" si="182">L133/K133*100</f>
        <v>100.00217679966912</v>
      </c>
      <c r="N133" s="171">
        <f t="shared" si="180"/>
        <v>840.54</v>
      </c>
      <c r="O133" s="171">
        <f t="shared" si="180"/>
        <v>840.54</v>
      </c>
      <c r="P133" s="335">
        <f t="shared" ref="P133:P139" si="183">O133/N133*100</f>
        <v>100</v>
      </c>
      <c r="Q133" s="367">
        <f t="shared" si="180"/>
        <v>1312.3</v>
      </c>
      <c r="R133" s="367"/>
      <c r="S133" s="174"/>
      <c r="T133" s="171">
        <f t="shared" si="180"/>
        <v>902.15</v>
      </c>
      <c r="U133" s="171">
        <f t="shared" si="180"/>
        <v>0</v>
      </c>
      <c r="V133" s="174"/>
      <c r="W133" s="171">
        <f t="shared" si="180"/>
        <v>912.17000000000007</v>
      </c>
      <c r="X133" s="171">
        <f t="shared" si="180"/>
        <v>0</v>
      </c>
      <c r="Y133" s="174"/>
      <c r="Z133" s="171"/>
      <c r="AA133" s="176">
        <f t="shared" si="180"/>
        <v>0</v>
      </c>
      <c r="AB133" s="178"/>
      <c r="AC133" s="193"/>
      <c r="AD133" s="181"/>
      <c r="AE133" s="171">
        <f t="shared" si="180"/>
        <v>0</v>
      </c>
      <c r="AF133" s="176">
        <f t="shared" si="180"/>
        <v>0</v>
      </c>
      <c r="AG133" s="178"/>
      <c r="AH133" s="193"/>
      <c r="AI133" s="181"/>
      <c r="AJ133" s="171">
        <f t="shared" si="180"/>
        <v>10.07</v>
      </c>
      <c r="AK133" s="176">
        <f t="shared" si="180"/>
        <v>0</v>
      </c>
      <c r="AL133" s="178"/>
      <c r="AM133" s="193"/>
      <c r="AN133" s="181"/>
      <c r="AO133" s="171"/>
      <c r="AP133" s="176">
        <f t="shared" si="180"/>
        <v>0</v>
      </c>
      <c r="AQ133" s="177"/>
      <c r="AR133" s="207"/>
      <c r="AS133" s="174"/>
      <c r="AT133" s="171"/>
      <c r="AU133" s="180"/>
      <c r="AV133" s="178"/>
      <c r="AW133" s="193"/>
      <c r="AX133" s="174"/>
      <c r="AY133" s="171">
        <f t="shared" si="180"/>
        <v>10.07</v>
      </c>
      <c r="AZ133" s="171"/>
      <c r="BA133" s="181"/>
      <c r="BB133" s="465"/>
    </row>
    <row r="134" spans="1:54" ht="31.5">
      <c r="A134" s="459"/>
      <c r="B134" s="460"/>
      <c r="C134" s="461"/>
      <c r="D134" s="198" t="s">
        <v>2</v>
      </c>
      <c r="E134" s="151">
        <f>H134+K134+N134+Q134+T134+W134+Z134+AE134+AJ134+AO134+AT134+AY134</f>
        <v>40.31</v>
      </c>
      <c r="F134" s="151">
        <f t="shared" si="179"/>
        <v>0</v>
      </c>
      <c r="G134" s="340">
        <f t="shared" si="168"/>
        <v>0</v>
      </c>
      <c r="H134" s="142">
        <f>H26+H29+H32+H35+H38+H41</f>
        <v>0</v>
      </c>
      <c r="I134" s="142">
        <f t="shared" ref="I134:W134" si="184">I26+I29+I32+I35+I38+I41</f>
        <v>0</v>
      </c>
      <c r="J134" s="142">
        <f t="shared" si="184"/>
        <v>0</v>
      </c>
      <c r="K134" s="142">
        <f t="shared" si="184"/>
        <v>0</v>
      </c>
      <c r="L134" s="142">
        <f t="shared" si="184"/>
        <v>0</v>
      </c>
      <c r="M134" s="142">
        <f t="shared" si="184"/>
        <v>0</v>
      </c>
      <c r="N134" s="142">
        <f t="shared" si="184"/>
        <v>0</v>
      </c>
      <c r="O134" s="142">
        <f t="shared" si="184"/>
        <v>0</v>
      </c>
      <c r="P134" s="335"/>
      <c r="Q134" s="142">
        <f t="shared" si="184"/>
        <v>10.1</v>
      </c>
      <c r="R134" s="142">
        <f t="shared" si="184"/>
        <v>0</v>
      </c>
      <c r="S134" s="142">
        <f t="shared" si="184"/>
        <v>0</v>
      </c>
      <c r="T134" s="142">
        <f t="shared" si="184"/>
        <v>0</v>
      </c>
      <c r="U134" s="142">
        <f t="shared" si="184"/>
        <v>0</v>
      </c>
      <c r="V134" s="142">
        <f t="shared" si="184"/>
        <v>0</v>
      </c>
      <c r="W134" s="142">
        <f t="shared" si="184"/>
        <v>10.07</v>
      </c>
      <c r="X134" s="142">
        <f t="shared" ref="X134:AZ134" si="185">X41</f>
        <v>0</v>
      </c>
      <c r="Y134" s="142">
        <f t="shared" si="185"/>
        <v>0</v>
      </c>
      <c r="Z134" s="142">
        <f t="shared" si="185"/>
        <v>0</v>
      </c>
      <c r="AA134" s="142">
        <f t="shared" si="185"/>
        <v>0</v>
      </c>
      <c r="AB134" s="142">
        <f t="shared" si="185"/>
        <v>0</v>
      </c>
      <c r="AC134" s="142">
        <f t="shared" si="185"/>
        <v>0</v>
      </c>
      <c r="AD134" s="142">
        <f t="shared" si="185"/>
        <v>0</v>
      </c>
      <c r="AE134" s="142">
        <f t="shared" si="185"/>
        <v>0</v>
      </c>
      <c r="AF134" s="142">
        <f t="shared" si="185"/>
        <v>0</v>
      </c>
      <c r="AG134" s="142">
        <f t="shared" si="185"/>
        <v>0</v>
      </c>
      <c r="AH134" s="142">
        <f t="shared" si="185"/>
        <v>0</v>
      </c>
      <c r="AI134" s="142">
        <f t="shared" si="185"/>
        <v>0</v>
      </c>
      <c r="AJ134" s="142">
        <f t="shared" si="185"/>
        <v>10.07</v>
      </c>
      <c r="AK134" s="142">
        <f t="shared" si="185"/>
        <v>0</v>
      </c>
      <c r="AL134" s="142">
        <f t="shared" si="185"/>
        <v>0</v>
      </c>
      <c r="AM134" s="142">
        <f t="shared" si="185"/>
        <v>0</v>
      </c>
      <c r="AN134" s="142">
        <f t="shared" si="185"/>
        <v>0</v>
      </c>
      <c r="AO134" s="142">
        <f t="shared" si="185"/>
        <v>0</v>
      </c>
      <c r="AP134" s="142">
        <f t="shared" si="185"/>
        <v>0</v>
      </c>
      <c r="AQ134" s="142">
        <f t="shared" si="185"/>
        <v>0</v>
      </c>
      <c r="AR134" s="142">
        <f t="shared" si="185"/>
        <v>0</v>
      </c>
      <c r="AS134" s="142">
        <f t="shared" si="185"/>
        <v>0</v>
      </c>
      <c r="AT134" s="142">
        <f t="shared" si="185"/>
        <v>0</v>
      </c>
      <c r="AU134" s="142">
        <f t="shared" si="185"/>
        <v>0</v>
      </c>
      <c r="AV134" s="142">
        <f t="shared" si="185"/>
        <v>0</v>
      </c>
      <c r="AW134" s="142">
        <f t="shared" si="185"/>
        <v>0</v>
      </c>
      <c r="AX134" s="142">
        <f t="shared" si="185"/>
        <v>0</v>
      </c>
      <c r="AY134" s="142">
        <f t="shared" si="185"/>
        <v>10.07</v>
      </c>
      <c r="AZ134" s="142">
        <f t="shared" si="185"/>
        <v>0</v>
      </c>
      <c r="BA134" s="142"/>
      <c r="BB134" s="466"/>
    </row>
    <row r="135" spans="1:54" ht="15.75">
      <c r="A135" s="459"/>
      <c r="B135" s="460"/>
      <c r="C135" s="461"/>
      <c r="D135" s="239" t="s">
        <v>290</v>
      </c>
      <c r="E135" s="151">
        <f>H135+K135+N135+Q135+T135+W135+Z135+AE135+AJ135+AO135+AT135+AY135</f>
        <v>5464.35</v>
      </c>
      <c r="F135" s="151">
        <f t="shared" si="179"/>
        <v>2357.89</v>
      </c>
      <c r="G135" s="340">
        <f t="shared" si="168"/>
        <v>43.150420452569833</v>
      </c>
      <c r="H135" s="142">
        <f>H27+H30+H33+H36+H39+H42</f>
        <v>598.58000000000004</v>
      </c>
      <c r="I135" s="142">
        <f>I27+I30+I33+I36+I39+I42</f>
        <v>598.54999999999995</v>
      </c>
      <c r="J135" s="142">
        <f t="shared" ref="J135:W135" si="186">J27+J30+J33+J36+J39+J42</f>
        <v>99.994988138594664</v>
      </c>
      <c r="K135" s="142">
        <f t="shared" si="186"/>
        <v>918.78</v>
      </c>
      <c r="L135" s="142">
        <f t="shared" si="186"/>
        <v>918.8</v>
      </c>
      <c r="M135" s="142">
        <f t="shared" si="186"/>
        <v>100.00217679966912</v>
      </c>
      <c r="N135" s="142">
        <f t="shared" si="186"/>
        <v>840.54</v>
      </c>
      <c r="O135" s="142">
        <f t="shared" si="186"/>
        <v>840.54</v>
      </c>
      <c r="P135" s="335">
        <f t="shared" si="183"/>
        <v>100</v>
      </c>
      <c r="Q135" s="142">
        <f t="shared" si="186"/>
        <v>1302.2</v>
      </c>
      <c r="R135" s="142">
        <f t="shared" si="186"/>
        <v>0</v>
      </c>
      <c r="S135" s="142">
        <f t="shared" si="186"/>
        <v>0</v>
      </c>
      <c r="T135" s="142">
        <f t="shared" si="186"/>
        <v>902.15</v>
      </c>
      <c r="U135" s="142">
        <f t="shared" si="186"/>
        <v>0</v>
      </c>
      <c r="V135" s="142">
        <f t="shared" si="186"/>
        <v>0</v>
      </c>
      <c r="W135" s="142">
        <f t="shared" si="186"/>
        <v>902.1</v>
      </c>
      <c r="X135" s="151">
        <f t="shared" ref="X135:AZ135" si="187">X75</f>
        <v>0</v>
      </c>
      <c r="Y135" s="151">
        <f t="shared" si="187"/>
        <v>0</v>
      </c>
      <c r="Z135" s="151">
        <f t="shared" si="187"/>
        <v>0</v>
      </c>
      <c r="AA135" s="151">
        <f t="shared" si="187"/>
        <v>0</v>
      </c>
      <c r="AB135" s="151"/>
      <c r="AC135" s="151">
        <f t="shared" si="187"/>
        <v>0</v>
      </c>
      <c r="AD135" s="151">
        <f t="shared" si="187"/>
        <v>0</v>
      </c>
      <c r="AE135" s="151">
        <f t="shared" si="187"/>
        <v>0</v>
      </c>
      <c r="AF135" s="151">
        <f t="shared" si="187"/>
        <v>0</v>
      </c>
      <c r="AG135" s="151">
        <f t="shared" si="187"/>
        <v>0</v>
      </c>
      <c r="AH135" s="151">
        <f t="shared" si="187"/>
        <v>0</v>
      </c>
      <c r="AI135" s="151">
        <f t="shared" si="187"/>
        <v>0</v>
      </c>
      <c r="AJ135" s="151">
        <f t="shared" si="187"/>
        <v>0</v>
      </c>
      <c r="AK135" s="151">
        <f t="shared" si="187"/>
        <v>0</v>
      </c>
      <c r="AL135" s="151">
        <f t="shared" si="187"/>
        <v>0</v>
      </c>
      <c r="AM135" s="151">
        <f t="shared" si="187"/>
        <v>0</v>
      </c>
      <c r="AN135" s="151">
        <f t="shared" si="187"/>
        <v>0</v>
      </c>
      <c r="AO135" s="151">
        <f t="shared" si="187"/>
        <v>0</v>
      </c>
      <c r="AP135" s="151">
        <f t="shared" si="187"/>
        <v>0</v>
      </c>
      <c r="AQ135" s="151">
        <f t="shared" si="187"/>
        <v>0</v>
      </c>
      <c r="AR135" s="151">
        <f t="shared" si="187"/>
        <v>0</v>
      </c>
      <c r="AS135" s="151">
        <f t="shared" si="187"/>
        <v>0</v>
      </c>
      <c r="AT135" s="151">
        <f t="shared" si="187"/>
        <v>0</v>
      </c>
      <c r="AU135" s="151">
        <f t="shared" si="187"/>
        <v>0</v>
      </c>
      <c r="AV135" s="151">
        <f t="shared" si="187"/>
        <v>0</v>
      </c>
      <c r="AW135" s="151">
        <f t="shared" si="187"/>
        <v>0</v>
      </c>
      <c r="AX135" s="151">
        <f t="shared" si="187"/>
        <v>0</v>
      </c>
      <c r="AY135" s="151">
        <f t="shared" si="187"/>
        <v>0</v>
      </c>
      <c r="AZ135" s="151">
        <f t="shared" si="187"/>
        <v>0</v>
      </c>
      <c r="BA135" s="151"/>
      <c r="BB135" s="466"/>
    </row>
    <row r="136" spans="1:54" ht="31.5">
      <c r="A136" s="462"/>
      <c r="B136" s="463"/>
      <c r="C136" s="464"/>
      <c r="D136" s="182" t="s">
        <v>42</v>
      </c>
      <c r="E136" s="142">
        <f t="shared" ref="E136" si="188">H136+K136+N136+Q136+T136+W136+Z136+AE136+AJ136+AO136+AT136+AY136</f>
        <v>0</v>
      </c>
      <c r="F136" s="142">
        <f t="shared" si="179"/>
        <v>0</v>
      </c>
      <c r="G136" s="341"/>
      <c r="H136" s="142"/>
      <c r="I136" s="142"/>
      <c r="J136" s="336"/>
      <c r="K136" s="142"/>
      <c r="L136" s="142"/>
      <c r="M136" s="185"/>
      <c r="N136" s="142"/>
      <c r="O136" s="142"/>
      <c r="P136" s="335"/>
      <c r="Q136" s="142"/>
      <c r="R136" s="142"/>
      <c r="S136" s="185"/>
      <c r="T136" s="142"/>
      <c r="U136" s="142"/>
      <c r="V136" s="185"/>
      <c r="W136" s="142"/>
      <c r="X136" s="142"/>
      <c r="Y136" s="185"/>
      <c r="Z136" s="142"/>
      <c r="AA136" s="146"/>
      <c r="AB136" s="187"/>
      <c r="AC136" s="197"/>
      <c r="AD136" s="188"/>
      <c r="AE136" s="142"/>
      <c r="AF136" s="146"/>
      <c r="AG136" s="187"/>
      <c r="AH136" s="197"/>
      <c r="AI136" s="188"/>
      <c r="AJ136" s="142"/>
      <c r="AK136" s="146"/>
      <c r="AL136" s="187"/>
      <c r="AM136" s="197"/>
      <c r="AN136" s="188"/>
      <c r="AO136" s="142"/>
      <c r="AP136" s="146"/>
      <c r="AQ136" s="186"/>
      <c r="AR136" s="208"/>
      <c r="AS136" s="185"/>
      <c r="AT136" s="142"/>
      <c r="AU136" s="144"/>
      <c r="AV136" s="188"/>
      <c r="AW136" s="197"/>
      <c r="AX136" s="185"/>
      <c r="AY136" s="142"/>
      <c r="AZ136" s="142"/>
      <c r="BA136" s="188"/>
      <c r="BB136" s="494"/>
    </row>
    <row r="137" spans="1:54" ht="15.75">
      <c r="A137" s="456" t="s">
        <v>339</v>
      </c>
      <c r="B137" s="457"/>
      <c r="C137" s="458"/>
      <c r="D137" s="170" t="s">
        <v>41</v>
      </c>
      <c r="E137" s="171">
        <f>E138+E139+E140</f>
        <v>170185.05</v>
      </c>
      <c r="F137" s="171">
        <f t="shared" ref="F137:Q137" si="189">F138+F139+F140</f>
        <v>44895.45</v>
      </c>
      <c r="G137" s="171">
        <f t="shared" si="189"/>
        <v>44.606223248457006</v>
      </c>
      <c r="H137" s="171">
        <f t="shared" si="189"/>
        <v>0</v>
      </c>
      <c r="I137" s="171">
        <f t="shared" si="189"/>
        <v>0</v>
      </c>
      <c r="J137" s="171">
        <f t="shared" si="189"/>
        <v>0</v>
      </c>
      <c r="K137" s="171">
        <f t="shared" si="189"/>
        <v>34420.269999999997</v>
      </c>
      <c r="L137" s="171">
        <f t="shared" si="189"/>
        <v>34420.269999999997</v>
      </c>
      <c r="M137" s="171">
        <f t="shared" si="189"/>
        <v>100</v>
      </c>
      <c r="N137" s="171">
        <f t="shared" si="189"/>
        <v>10475.18</v>
      </c>
      <c r="O137" s="171">
        <f t="shared" si="189"/>
        <v>10475.18</v>
      </c>
      <c r="P137" s="335">
        <f t="shared" si="183"/>
        <v>100</v>
      </c>
      <c r="Q137" s="171">
        <f t="shared" si="189"/>
        <v>0</v>
      </c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5"/>
      <c r="AE137" s="171"/>
      <c r="AF137" s="171"/>
      <c r="AG137" s="171"/>
      <c r="AH137" s="171"/>
      <c r="AI137" s="175"/>
      <c r="AJ137" s="171"/>
      <c r="AK137" s="171"/>
      <c r="AL137" s="171"/>
      <c r="AM137" s="171"/>
      <c r="AN137" s="175"/>
      <c r="AO137" s="171"/>
      <c r="AP137" s="171"/>
      <c r="AQ137" s="171"/>
      <c r="AR137" s="171"/>
      <c r="AS137" s="171"/>
      <c r="AT137" s="171"/>
      <c r="AU137" s="175"/>
      <c r="AV137" s="171"/>
      <c r="AW137" s="171"/>
      <c r="AX137" s="171"/>
      <c r="AY137" s="171"/>
      <c r="AZ137" s="171"/>
      <c r="BA137" s="175"/>
      <c r="BB137" s="465"/>
    </row>
    <row r="138" spans="1:54" ht="31.5">
      <c r="A138" s="459"/>
      <c r="B138" s="460"/>
      <c r="C138" s="461"/>
      <c r="D138" s="141" t="s">
        <v>2</v>
      </c>
      <c r="E138" s="142">
        <f>E125</f>
        <v>0</v>
      </c>
      <c r="F138" s="142">
        <f>F125</f>
        <v>0</v>
      </c>
      <c r="G138" s="336"/>
      <c r="H138" s="142"/>
      <c r="I138" s="142"/>
      <c r="J138" s="338"/>
      <c r="K138" s="142"/>
      <c r="L138" s="142"/>
      <c r="M138" s="142"/>
      <c r="N138" s="142"/>
      <c r="O138" s="142"/>
      <c r="P138" s="335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4"/>
      <c r="AB138" s="144"/>
      <c r="AC138" s="145"/>
      <c r="AD138" s="144"/>
      <c r="AE138" s="142"/>
      <c r="AF138" s="144"/>
      <c r="AG138" s="144"/>
      <c r="AH138" s="145"/>
      <c r="AI138" s="144"/>
      <c r="AJ138" s="142"/>
      <c r="AK138" s="144"/>
      <c r="AL138" s="144"/>
      <c r="AM138" s="145"/>
      <c r="AN138" s="144"/>
      <c r="AO138" s="142"/>
      <c r="AP138" s="144"/>
      <c r="AQ138" s="144"/>
      <c r="AR138" s="145"/>
      <c r="AS138" s="142"/>
      <c r="AT138" s="142"/>
      <c r="AU138" s="144"/>
      <c r="AV138" s="144"/>
      <c r="AW138" s="145"/>
      <c r="AX138" s="142"/>
      <c r="AY138" s="142"/>
      <c r="AZ138" s="142"/>
      <c r="BA138" s="188"/>
      <c r="BB138" s="466"/>
    </row>
    <row r="139" spans="1:54" ht="15.75">
      <c r="A139" s="459"/>
      <c r="B139" s="460"/>
      <c r="C139" s="461"/>
      <c r="D139" s="239" t="s">
        <v>290</v>
      </c>
      <c r="E139" s="142">
        <f>E126</f>
        <v>170185.05</v>
      </c>
      <c r="F139" s="142">
        <f t="shared" ref="F139:Q139" si="190">F126</f>
        <v>44895.45</v>
      </c>
      <c r="G139" s="142">
        <f t="shared" si="190"/>
        <v>44.606223248457006</v>
      </c>
      <c r="H139" s="142">
        <f t="shared" si="190"/>
        <v>0</v>
      </c>
      <c r="I139" s="142">
        <f t="shared" si="190"/>
        <v>0</v>
      </c>
      <c r="J139" s="142">
        <f t="shared" si="190"/>
        <v>0</v>
      </c>
      <c r="K139" s="142">
        <f t="shared" si="190"/>
        <v>34420.269999999997</v>
      </c>
      <c r="L139" s="142">
        <f>L126</f>
        <v>34420.269999999997</v>
      </c>
      <c r="M139" s="142">
        <f t="shared" si="190"/>
        <v>100</v>
      </c>
      <c r="N139" s="142">
        <f t="shared" si="190"/>
        <v>10475.18</v>
      </c>
      <c r="O139" s="142">
        <f t="shared" si="190"/>
        <v>10475.18</v>
      </c>
      <c r="P139" s="335">
        <f t="shared" si="183"/>
        <v>100</v>
      </c>
      <c r="Q139" s="142">
        <f t="shared" si="190"/>
        <v>0</v>
      </c>
      <c r="R139" s="151"/>
      <c r="S139" s="152"/>
      <c r="T139" s="151"/>
      <c r="U139" s="153"/>
      <c r="V139" s="152"/>
      <c r="W139" s="151"/>
      <c r="X139" s="151"/>
      <c r="Y139" s="152"/>
      <c r="Z139" s="151"/>
      <c r="AA139" s="155"/>
      <c r="AB139" s="157"/>
      <c r="AC139" s="201"/>
      <c r="AD139" s="200"/>
      <c r="AE139" s="151"/>
      <c r="AF139" s="155"/>
      <c r="AG139" s="157"/>
      <c r="AH139" s="201"/>
      <c r="AI139" s="200"/>
      <c r="AJ139" s="151"/>
      <c r="AK139" s="155"/>
      <c r="AL139" s="157"/>
      <c r="AM139" s="209"/>
      <c r="AN139" s="152"/>
      <c r="AO139" s="151"/>
      <c r="AP139" s="155"/>
      <c r="AQ139" s="157"/>
      <c r="AR139" s="209"/>
      <c r="AS139" s="152"/>
      <c r="AT139" s="151"/>
      <c r="AU139" s="153"/>
      <c r="AV139" s="200"/>
      <c r="AW139" s="209"/>
      <c r="AX139" s="152"/>
      <c r="AY139" s="152"/>
      <c r="AZ139" s="209"/>
      <c r="BA139" s="152"/>
      <c r="BB139" s="466"/>
    </row>
    <row r="140" spans="1:54" ht="31.5">
      <c r="A140" s="462"/>
      <c r="B140" s="463"/>
      <c r="C140" s="464"/>
      <c r="D140" s="182" t="s">
        <v>42</v>
      </c>
      <c r="E140" s="142">
        <f t="shared" ref="E140:F140" si="191">E127</f>
        <v>0</v>
      </c>
      <c r="F140" s="142">
        <f t="shared" si="191"/>
        <v>0</v>
      </c>
      <c r="G140" s="336"/>
      <c r="H140" s="142"/>
      <c r="I140" s="142"/>
      <c r="J140" s="338"/>
      <c r="K140" s="142"/>
      <c r="L140" s="142"/>
      <c r="M140" s="142"/>
      <c r="N140" s="142"/>
      <c r="O140" s="142"/>
      <c r="P140" s="355" t="s">
        <v>354</v>
      </c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7"/>
      <c r="AB140" s="186"/>
      <c r="AC140" s="197"/>
      <c r="AD140" s="188"/>
      <c r="AE140" s="142"/>
      <c r="AF140" s="147"/>
      <c r="AG140" s="186"/>
      <c r="AH140" s="197"/>
      <c r="AI140" s="188"/>
      <c r="AJ140" s="142"/>
      <c r="AK140" s="147"/>
      <c r="AL140" s="186"/>
      <c r="AM140" s="197"/>
      <c r="AN140" s="188"/>
      <c r="AO140" s="142"/>
      <c r="AP140" s="147"/>
      <c r="AQ140" s="186"/>
      <c r="AR140" s="197"/>
      <c r="AS140" s="185"/>
      <c r="AT140" s="142"/>
      <c r="AU140" s="144"/>
      <c r="AV140" s="188"/>
      <c r="AW140" s="197"/>
      <c r="AX140" s="185"/>
      <c r="AY140" s="142"/>
      <c r="AZ140" s="142"/>
      <c r="BA140" s="188"/>
      <c r="BB140" s="494"/>
    </row>
    <row r="141" spans="1:54" ht="15.75">
      <c r="A141" s="456" t="s">
        <v>340</v>
      </c>
      <c r="B141" s="457"/>
      <c r="C141" s="458"/>
      <c r="D141" s="204" t="s">
        <v>41</v>
      </c>
      <c r="E141" s="171">
        <f>E142+E143+E144</f>
        <v>60886.689999999995</v>
      </c>
      <c r="F141" s="171">
        <f>F142+F143+F144</f>
        <v>11522.65</v>
      </c>
      <c r="G141" s="335">
        <f t="shared" si="168"/>
        <v>18.924743650870166</v>
      </c>
      <c r="H141" s="171">
        <f t="shared" ref="H141:AY141" si="192">H142+H143+H144</f>
        <v>1448.4</v>
      </c>
      <c r="I141" s="171">
        <f t="shared" si="192"/>
        <v>1448.4</v>
      </c>
      <c r="J141" s="335">
        <f t="shared" si="181"/>
        <v>100</v>
      </c>
      <c r="K141" s="171">
        <f t="shared" si="192"/>
        <v>4894.04</v>
      </c>
      <c r="L141" s="171">
        <f t="shared" si="192"/>
        <v>4894.04</v>
      </c>
      <c r="M141" s="335">
        <f t="shared" ref="M141:M148" si="193">L141/K141*100</f>
        <v>100</v>
      </c>
      <c r="N141" s="171">
        <f t="shared" si="192"/>
        <v>5180.25</v>
      </c>
      <c r="O141" s="171">
        <f t="shared" si="192"/>
        <v>5180.21</v>
      </c>
      <c r="P141" s="367">
        <f t="shared" ref="P141:P148" si="194">O141/N141*100</f>
        <v>99.99922783649437</v>
      </c>
      <c r="Q141" s="171">
        <f t="shared" si="192"/>
        <v>5484.8</v>
      </c>
      <c r="R141" s="171">
        <f t="shared" si="192"/>
        <v>0</v>
      </c>
      <c r="S141" s="171">
        <f t="shared" si="192"/>
        <v>0</v>
      </c>
      <c r="T141" s="171">
        <f t="shared" si="192"/>
        <v>5484.9000000000005</v>
      </c>
      <c r="U141" s="171">
        <f t="shared" si="192"/>
        <v>0</v>
      </c>
      <c r="V141" s="171">
        <f t="shared" si="192"/>
        <v>0</v>
      </c>
      <c r="W141" s="171">
        <f t="shared" si="192"/>
        <v>5484.9000000000005</v>
      </c>
      <c r="X141" s="171">
        <f t="shared" si="192"/>
        <v>0</v>
      </c>
      <c r="Y141" s="171">
        <f t="shared" si="192"/>
        <v>0</v>
      </c>
      <c r="Z141" s="171">
        <f t="shared" si="192"/>
        <v>5484.9000000000005</v>
      </c>
      <c r="AA141" s="171">
        <f t="shared" si="192"/>
        <v>0</v>
      </c>
      <c r="AB141" s="171">
        <f t="shared" si="192"/>
        <v>0</v>
      </c>
      <c r="AC141" s="171">
        <f t="shared" si="192"/>
        <v>0</v>
      </c>
      <c r="AD141" s="171">
        <f t="shared" si="192"/>
        <v>0</v>
      </c>
      <c r="AE141" s="171">
        <f t="shared" si="192"/>
        <v>5484.9</v>
      </c>
      <c r="AF141" s="171">
        <f t="shared" si="192"/>
        <v>0</v>
      </c>
      <c r="AG141" s="171">
        <f t="shared" si="192"/>
        <v>0</v>
      </c>
      <c r="AH141" s="171">
        <f t="shared" si="192"/>
        <v>0</v>
      </c>
      <c r="AI141" s="171">
        <f t="shared" si="192"/>
        <v>0</v>
      </c>
      <c r="AJ141" s="171">
        <f t="shared" si="192"/>
        <v>5484.9</v>
      </c>
      <c r="AK141" s="171">
        <f t="shared" si="192"/>
        <v>0</v>
      </c>
      <c r="AL141" s="171">
        <f t="shared" si="192"/>
        <v>0</v>
      </c>
      <c r="AM141" s="171">
        <f t="shared" si="192"/>
        <v>0</v>
      </c>
      <c r="AN141" s="171">
        <f t="shared" si="192"/>
        <v>0</v>
      </c>
      <c r="AO141" s="171">
        <f t="shared" si="192"/>
        <v>5484.9</v>
      </c>
      <c r="AP141" s="171">
        <f t="shared" si="192"/>
        <v>0</v>
      </c>
      <c r="AQ141" s="171">
        <f t="shared" si="192"/>
        <v>0</v>
      </c>
      <c r="AR141" s="171">
        <f t="shared" si="192"/>
        <v>0</v>
      </c>
      <c r="AS141" s="171">
        <f t="shared" si="192"/>
        <v>0</v>
      </c>
      <c r="AT141" s="171">
        <f t="shared" si="192"/>
        <v>5484.9</v>
      </c>
      <c r="AU141" s="171">
        <f t="shared" si="192"/>
        <v>0</v>
      </c>
      <c r="AV141" s="171">
        <f t="shared" si="192"/>
        <v>0</v>
      </c>
      <c r="AW141" s="171">
        <f t="shared" si="192"/>
        <v>0</v>
      </c>
      <c r="AX141" s="171">
        <f t="shared" si="192"/>
        <v>0</v>
      </c>
      <c r="AY141" s="171">
        <f t="shared" si="192"/>
        <v>5484.9</v>
      </c>
      <c r="AZ141" s="171"/>
      <c r="BA141" s="181"/>
      <c r="BB141" s="465"/>
    </row>
    <row r="142" spans="1:54" ht="31.5">
      <c r="A142" s="459"/>
      <c r="B142" s="460"/>
      <c r="C142" s="461"/>
      <c r="D142" s="198" t="s">
        <v>2</v>
      </c>
      <c r="E142" s="151">
        <f t="shared" ref="E142:E144" si="195">H142+K142+N142+Q142+T142+W142+Z142+AE142+AJ142+AO142+AT142+AY142</f>
        <v>2805.6999999999994</v>
      </c>
      <c r="F142" s="151">
        <f t="shared" si="179"/>
        <v>720</v>
      </c>
      <c r="G142" s="337">
        <f t="shared" si="168"/>
        <v>25.662045122429344</v>
      </c>
      <c r="H142" s="151"/>
      <c r="I142" s="151"/>
      <c r="J142" s="339"/>
      <c r="K142" s="151">
        <f>L142</f>
        <v>224.5</v>
      </c>
      <c r="L142" s="142">
        <v>224.5</v>
      </c>
      <c r="M142" s="336">
        <f t="shared" si="193"/>
        <v>100</v>
      </c>
      <c r="N142" s="142">
        <v>495.5</v>
      </c>
      <c r="O142" s="142">
        <v>495.5</v>
      </c>
      <c r="P142" s="355">
        <f t="shared" si="194"/>
        <v>100</v>
      </c>
      <c r="Q142" s="142">
        <v>231.8</v>
      </c>
      <c r="R142" s="142"/>
      <c r="S142" s="142"/>
      <c r="T142" s="142">
        <v>231.8</v>
      </c>
      <c r="U142" s="142"/>
      <c r="V142" s="142"/>
      <c r="W142" s="142">
        <v>231.8</v>
      </c>
      <c r="X142" s="142"/>
      <c r="Y142" s="142"/>
      <c r="Z142" s="142">
        <v>231.8</v>
      </c>
      <c r="AA142" s="183"/>
      <c r="AB142" s="156"/>
      <c r="AC142" s="210"/>
      <c r="AD142" s="168"/>
      <c r="AE142" s="142">
        <v>231.7</v>
      </c>
      <c r="AF142" s="183"/>
      <c r="AG142" s="156"/>
      <c r="AH142" s="210"/>
      <c r="AI142" s="168"/>
      <c r="AJ142" s="142">
        <v>231.7</v>
      </c>
      <c r="AK142" s="183"/>
      <c r="AL142" s="156"/>
      <c r="AM142" s="210"/>
      <c r="AN142" s="168"/>
      <c r="AO142" s="142">
        <v>231.7</v>
      </c>
      <c r="AP142" s="183"/>
      <c r="AQ142" s="156"/>
      <c r="AR142" s="210"/>
      <c r="AS142" s="160"/>
      <c r="AT142" s="142">
        <v>231.7</v>
      </c>
      <c r="AU142" s="153"/>
      <c r="AV142" s="200"/>
      <c r="AW142" s="201"/>
      <c r="AX142" s="152"/>
      <c r="AY142" s="151">
        <v>231.7</v>
      </c>
      <c r="AZ142" s="151"/>
      <c r="BA142" s="200"/>
      <c r="BB142" s="466"/>
    </row>
    <row r="143" spans="1:54" ht="15.75">
      <c r="A143" s="459"/>
      <c r="B143" s="460"/>
      <c r="C143" s="461"/>
      <c r="D143" s="239" t="s">
        <v>290</v>
      </c>
      <c r="E143" s="151">
        <f t="shared" si="195"/>
        <v>53681</v>
      </c>
      <c r="F143" s="151">
        <f t="shared" si="179"/>
        <v>10103.1</v>
      </c>
      <c r="G143" s="340">
        <f t="shared" si="168"/>
        <v>18.8206255472141</v>
      </c>
      <c r="H143" s="151">
        <f>I143</f>
        <v>1382</v>
      </c>
      <c r="I143" s="151">
        <v>1382</v>
      </c>
      <c r="J143" s="337">
        <f t="shared" si="181"/>
        <v>100</v>
      </c>
      <c r="K143" s="151">
        <f>L143</f>
        <v>4325.25</v>
      </c>
      <c r="L143" s="151">
        <v>4325.25</v>
      </c>
      <c r="M143" s="337">
        <f t="shared" si="193"/>
        <v>100</v>
      </c>
      <c r="N143" s="151">
        <v>4395.8500000000004</v>
      </c>
      <c r="O143" s="151">
        <v>4395.8500000000004</v>
      </c>
      <c r="P143" s="368">
        <f>O143/N143*100</f>
        <v>100</v>
      </c>
      <c r="Q143" s="151">
        <v>4841.8999999999996</v>
      </c>
      <c r="R143" s="151"/>
      <c r="S143" s="152"/>
      <c r="T143" s="151">
        <v>4842</v>
      </c>
      <c r="U143" s="153"/>
      <c r="V143" s="152"/>
      <c r="W143" s="151">
        <v>4842</v>
      </c>
      <c r="X143" s="151"/>
      <c r="Y143" s="152"/>
      <c r="Z143" s="151">
        <v>4842</v>
      </c>
      <c r="AA143" s="155"/>
      <c r="AB143" s="157"/>
      <c r="AC143" s="201"/>
      <c r="AD143" s="200"/>
      <c r="AE143" s="151">
        <v>4842</v>
      </c>
      <c r="AF143" s="155"/>
      <c r="AG143" s="157"/>
      <c r="AH143" s="201"/>
      <c r="AI143" s="200"/>
      <c r="AJ143" s="151">
        <v>4842</v>
      </c>
      <c r="AK143" s="155"/>
      <c r="AL143" s="157"/>
      <c r="AM143" s="209"/>
      <c r="AN143" s="152"/>
      <c r="AO143" s="151">
        <v>4842</v>
      </c>
      <c r="AP143" s="155"/>
      <c r="AQ143" s="157"/>
      <c r="AR143" s="209"/>
      <c r="AS143" s="152"/>
      <c r="AT143" s="151">
        <v>4842</v>
      </c>
      <c r="AU143" s="153"/>
      <c r="AV143" s="200"/>
      <c r="AW143" s="209"/>
      <c r="AX143" s="152"/>
      <c r="AY143" s="151">
        <v>4842</v>
      </c>
      <c r="AZ143" s="209"/>
      <c r="BA143" s="152"/>
      <c r="BB143" s="466"/>
    </row>
    <row r="144" spans="1:54" ht="32.25" thickBot="1">
      <c r="A144" s="462"/>
      <c r="B144" s="463"/>
      <c r="C144" s="464"/>
      <c r="D144" s="182" t="s">
        <v>42</v>
      </c>
      <c r="E144" s="142">
        <f t="shared" si="195"/>
        <v>4399.9899999999989</v>
      </c>
      <c r="F144" s="142">
        <f t="shared" si="179"/>
        <v>699.55000000000007</v>
      </c>
      <c r="G144" s="336">
        <f t="shared" si="168"/>
        <v>15.898899770226757</v>
      </c>
      <c r="H144" s="142">
        <f>I144</f>
        <v>66.400000000000006</v>
      </c>
      <c r="I144" s="142">
        <v>66.400000000000006</v>
      </c>
      <c r="J144" s="338">
        <f t="shared" si="181"/>
        <v>100</v>
      </c>
      <c r="K144" s="142">
        <f>L144</f>
        <v>344.29</v>
      </c>
      <c r="L144" s="142">
        <v>344.29</v>
      </c>
      <c r="M144" s="336">
        <f t="shared" si="193"/>
        <v>100</v>
      </c>
      <c r="N144" s="142">
        <v>288.89999999999998</v>
      </c>
      <c r="O144" s="142">
        <v>288.86</v>
      </c>
      <c r="P144" s="355">
        <v>100</v>
      </c>
      <c r="Q144" s="142">
        <v>411.1</v>
      </c>
      <c r="R144" s="142"/>
      <c r="S144" s="142"/>
      <c r="T144" s="142">
        <v>411.1</v>
      </c>
      <c r="U144" s="142"/>
      <c r="V144" s="142"/>
      <c r="W144" s="142">
        <v>411.1</v>
      </c>
      <c r="X144" s="142"/>
      <c r="Y144" s="142"/>
      <c r="Z144" s="142">
        <v>411.1</v>
      </c>
      <c r="AA144" s="147"/>
      <c r="AB144" s="186"/>
      <c r="AC144" s="211"/>
      <c r="AD144" s="188"/>
      <c r="AE144" s="142">
        <v>411.2</v>
      </c>
      <c r="AF144" s="147"/>
      <c r="AG144" s="186"/>
      <c r="AH144" s="211"/>
      <c r="AI144" s="188"/>
      <c r="AJ144" s="142">
        <v>411.2</v>
      </c>
      <c r="AK144" s="147"/>
      <c r="AL144" s="186"/>
      <c r="AM144" s="211"/>
      <c r="AN144" s="188"/>
      <c r="AO144" s="142">
        <v>411.2</v>
      </c>
      <c r="AP144" s="147"/>
      <c r="AQ144" s="186"/>
      <c r="AR144" s="211"/>
      <c r="AS144" s="202"/>
      <c r="AT144" s="142">
        <v>411.2</v>
      </c>
      <c r="AU144" s="144"/>
      <c r="AV144" s="188"/>
      <c r="AW144" s="211"/>
      <c r="AX144" s="202"/>
      <c r="AY144" s="142">
        <v>411.2</v>
      </c>
      <c r="AZ144" s="212"/>
      <c r="BA144" s="188"/>
      <c r="BB144" s="467"/>
    </row>
    <row r="145" spans="1:54" ht="15.75">
      <c r="A145" s="456" t="s">
        <v>352</v>
      </c>
      <c r="B145" s="457"/>
      <c r="C145" s="458"/>
      <c r="D145" s="204" t="s">
        <v>41</v>
      </c>
      <c r="E145" s="171">
        <f>E146+E147+E148</f>
        <v>31020.866666666672</v>
      </c>
      <c r="F145" s="171">
        <f>F146+F147+F148</f>
        <v>5980.8399999999992</v>
      </c>
      <c r="G145" s="335">
        <f t="shared" si="168"/>
        <v>19.280054500948818</v>
      </c>
      <c r="H145" s="171">
        <f t="shared" ref="H145:AY145" si="196">H146+H147+H148</f>
        <v>810</v>
      </c>
      <c r="I145" s="171">
        <f t="shared" si="196"/>
        <v>810</v>
      </c>
      <c r="J145" s="335">
        <f t="shared" si="181"/>
        <v>100</v>
      </c>
      <c r="K145" s="171">
        <f t="shared" si="196"/>
        <v>2671.7999999999997</v>
      </c>
      <c r="L145" s="171">
        <f t="shared" si="196"/>
        <v>2671.7999999999997</v>
      </c>
      <c r="M145" s="335">
        <f t="shared" si="193"/>
        <v>100</v>
      </c>
      <c r="N145" s="171">
        <f t="shared" si="196"/>
        <v>2499.1</v>
      </c>
      <c r="O145" s="171">
        <f t="shared" si="196"/>
        <v>2499.0400000000004</v>
      </c>
      <c r="P145" s="367">
        <f t="shared" si="194"/>
        <v>99.997599135688858</v>
      </c>
      <c r="Q145" s="171">
        <v>2782.2</v>
      </c>
      <c r="R145" s="171">
        <f t="shared" si="196"/>
        <v>0</v>
      </c>
      <c r="S145" s="171">
        <f t="shared" si="196"/>
        <v>0</v>
      </c>
      <c r="T145" s="171">
        <f t="shared" si="196"/>
        <v>2782.3</v>
      </c>
      <c r="U145" s="171">
        <f t="shared" si="196"/>
        <v>0</v>
      </c>
      <c r="V145" s="171">
        <f t="shared" si="196"/>
        <v>0</v>
      </c>
      <c r="W145" s="171">
        <f t="shared" si="196"/>
        <v>2782.3</v>
      </c>
      <c r="X145" s="171">
        <f t="shared" si="196"/>
        <v>0</v>
      </c>
      <c r="Y145" s="171">
        <f t="shared" si="196"/>
        <v>0</v>
      </c>
      <c r="Z145" s="171">
        <f t="shared" si="196"/>
        <v>2782.2277777777781</v>
      </c>
      <c r="AA145" s="171">
        <f t="shared" si="196"/>
        <v>0</v>
      </c>
      <c r="AB145" s="171">
        <f t="shared" si="196"/>
        <v>0</v>
      </c>
      <c r="AC145" s="171">
        <f t="shared" si="196"/>
        <v>0</v>
      </c>
      <c r="AD145" s="171">
        <f t="shared" si="196"/>
        <v>0</v>
      </c>
      <c r="AE145" s="171">
        <f t="shared" si="196"/>
        <v>2782.2277777777781</v>
      </c>
      <c r="AF145" s="171">
        <f t="shared" si="196"/>
        <v>0</v>
      </c>
      <c r="AG145" s="171">
        <f t="shared" si="196"/>
        <v>0</v>
      </c>
      <c r="AH145" s="171">
        <f t="shared" si="196"/>
        <v>0</v>
      </c>
      <c r="AI145" s="171">
        <f t="shared" si="196"/>
        <v>0</v>
      </c>
      <c r="AJ145" s="171">
        <f t="shared" si="196"/>
        <v>2782.1277777777782</v>
      </c>
      <c r="AK145" s="171">
        <f t="shared" si="196"/>
        <v>0</v>
      </c>
      <c r="AL145" s="171">
        <f t="shared" si="196"/>
        <v>0</v>
      </c>
      <c r="AM145" s="171">
        <f t="shared" si="196"/>
        <v>0</v>
      </c>
      <c r="AN145" s="171">
        <f t="shared" si="196"/>
        <v>0</v>
      </c>
      <c r="AO145" s="171">
        <f t="shared" si="196"/>
        <v>2782.1277777777782</v>
      </c>
      <c r="AP145" s="171">
        <f t="shared" si="196"/>
        <v>0</v>
      </c>
      <c r="AQ145" s="171">
        <f t="shared" si="196"/>
        <v>0</v>
      </c>
      <c r="AR145" s="171">
        <f t="shared" si="196"/>
        <v>0</v>
      </c>
      <c r="AS145" s="171">
        <f t="shared" si="196"/>
        <v>0</v>
      </c>
      <c r="AT145" s="171">
        <f t="shared" si="196"/>
        <v>2782.1277777777782</v>
      </c>
      <c r="AU145" s="171">
        <f t="shared" si="196"/>
        <v>0</v>
      </c>
      <c r="AV145" s="171">
        <f t="shared" si="196"/>
        <v>0</v>
      </c>
      <c r="AW145" s="171">
        <f t="shared" si="196"/>
        <v>0</v>
      </c>
      <c r="AX145" s="171">
        <f t="shared" si="196"/>
        <v>0</v>
      </c>
      <c r="AY145" s="171">
        <f t="shared" si="196"/>
        <v>2782.1277777777782</v>
      </c>
      <c r="AZ145" s="171"/>
      <c r="BA145" s="181"/>
      <c r="BB145" s="465"/>
    </row>
    <row r="146" spans="1:54" ht="31.5">
      <c r="A146" s="459"/>
      <c r="B146" s="460"/>
      <c r="C146" s="461"/>
      <c r="D146" s="198" t="s">
        <v>2</v>
      </c>
      <c r="E146" s="151">
        <f t="shared" ref="E146:E148" si="197">H146+K146+N146+Q146+T146+W146+Z146+AE146+AJ146+AO146+AT146+AY146</f>
        <v>1870.4999999999998</v>
      </c>
      <c r="F146" s="151">
        <f t="shared" si="179"/>
        <v>193.69</v>
      </c>
      <c r="G146" s="337">
        <f t="shared" si="168"/>
        <v>10.354985298048652</v>
      </c>
      <c r="H146" s="151"/>
      <c r="I146" s="151"/>
      <c r="J146" s="339"/>
      <c r="K146" s="151"/>
      <c r="L146" s="142"/>
      <c r="M146" s="336"/>
      <c r="N146" s="142">
        <v>193.7</v>
      </c>
      <c r="O146" s="142">
        <v>193.69</v>
      </c>
      <c r="P146" s="355">
        <v>100</v>
      </c>
      <c r="Q146" s="142">
        <v>186.4</v>
      </c>
      <c r="R146" s="142"/>
      <c r="S146" s="142"/>
      <c r="T146" s="142">
        <v>186.3</v>
      </c>
      <c r="U146" s="142"/>
      <c r="V146" s="142"/>
      <c r="W146" s="142">
        <v>186.3</v>
      </c>
      <c r="X146" s="142"/>
      <c r="Y146" s="142"/>
      <c r="Z146" s="142">
        <v>186.3</v>
      </c>
      <c r="AA146" s="183"/>
      <c r="AB146" s="156"/>
      <c r="AC146" s="210"/>
      <c r="AD146" s="168"/>
      <c r="AE146" s="142">
        <v>186.3</v>
      </c>
      <c r="AF146" s="183"/>
      <c r="AG146" s="156"/>
      <c r="AH146" s="210"/>
      <c r="AI146" s="168"/>
      <c r="AJ146" s="142">
        <v>186.3</v>
      </c>
      <c r="AK146" s="183"/>
      <c r="AL146" s="156"/>
      <c r="AM146" s="210"/>
      <c r="AN146" s="168"/>
      <c r="AO146" s="142">
        <v>186.3</v>
      </c>
      <c r="AP146" s="183"/>
      <c r="AQ146" s="156"/>
      <c r="AR146" s="210"/>
      <c r="AS146" s="160"/>
      <c r="AT146" s="142">
        <v>186.3</v>
      </c>
      <c r="AU146" s="153"/>
      <c r="AV146" s="200"/>
      <c r="AW146" s="201"/>
      <c r="AX146" s="152"/>
      <c r="AY146" s="151">
        <v>186.3</v>
      </c>
      <c r="AZ146" s="151"/>
      <c r="BA146" s="200"/>
      <c r="BB146" s="466"/>
    </row>
    <row r="147" spans="1:54" ht="15.75">
      <c r="A147" s="459"/>
      <c r="B147" s="460"/>
      <c r="C147" s="461"/>
      <c r="D147" s="239" t="s">
        <v>290</v>
      </c>
      <c r="E147" s="151">
        <f t="shared" si="197"/>
        <v>28555.400000000005</v>
      </c>
      <c r="F147" s="151">
        <f t="shared" si="179"/>
        <v>5709.25</v>
      </c>
      <c r="G147" s="340">
        <f t="shared" si="168"/>
        <v>19.993591404778076</v>
      </c>
      <c r="H147" s="151">
        <f>I147</f>
        <v>810</v>
      </c>
      <c r="I147" s="151">
        <v>810</v>
      </c>
      <c r="J147" s="337">
        <f t="shared" si="181"/>
        <v>100</v>
      </c>
      <c r="K147" s="151">
        <f>L147</f>
        <v>2654.2</v>
      </c>
      <c r="L147" s="151">
        <v>2654.2</v>
      </c>
      <c r="M147" s="337">
        <f t="shared" si="193"/>
        <v>100</v>
      </c>
      <c r="N147" s="151">
        <v>2245.1</v>
      </c>
      <c r="O147" s="151">
        <v>2245.0500000000002</v>
      </c>
      <c r="P147" s="368">
        <f t="shared" si="194"/>
        <v>99.997772927709249</v>
      </c>
      <c r="Q147" s="151">
        <v>2538.5</v>
      </c>
      <c r="R147" s="151"/>
      <c r="S147" s="152"/>
      <c r="T147" s="151">
        <v>2538.5</v>
      </c>
      <c r="U147" s="153"/>
      <c r="V147" s="152"/>
      <c r="W147" s="151">
        <v>2538.5</v>
      </c>
      <c r="X147" s="151"/>
      <c r="Y147" s="152"/>
      <c r="Z147" s="151">
        <v>2538.5</v>
      </c>
      <c r="AA147" s="155"/>
      <c r="AB147" s="157"/>
      <c r="AC147" s="201"/>
      <c r="AD147" s="200"/>
      <c r="AE147" s="151">
        <v>2538.5</v>
      </c>
      <c r="AF147" s="155"/>
      <c r="AG147" s="157"/>
      <c r="AH147" s="201"/>
      <c r="AI147" s="200"/>
      <c r="AJ147" s="151">
        <v>2538.4</v>
      </c>
      <c r="AK147" s="155"/>
      <c r="AL147" s="157"/>
      <c r="AM147" s="209"/>
      <c r="AN147" s="152"/>
      <c r="AO147" s="151">
        <v>2538.4</v>
      </c>
      <c r="AP147" s="155"/>
      <c r="AQ147" s="157"/>
      <c r="AR147" s="209"/>
      <c r="AS147" s="152"/>
      <c r="AT147" s="151">
        <v>2538.4</v>
      </c>
      <c r="AU147" s="153"/>
      <c r="AV147" s="200"/>
      <c r="AW147" s="209"/>
      <c r="AX147" s="152"/>
      <c r="AY147" s="151">
        <v>2538.4</v>
      </c>
      <c r="AZ147" s="209"/>
      <c r="BA147" s="152"/>
      <c r="BB147" s="466"/>
    </row>
    <row r="148" spans="1:54" ht="32.25" thickBot="1">
      <c r="A148" s="462"/>
      <c r="B148" s="463"/>
      <c r="C148" s="464"/>
      <c r="D148" s="182" t="s">
        <v>42</v>
      </c>
      <c r="E148" s="142">
        <f t="shared" si="197"/>
        <v>594.96666666666658</v>
      </c>
      <c r="F148" s="142">
        <f t="shared" si="179"/>
        <v>77.900000000000006</v>
      </c>
      <c r="G148" s="336">
        <f t="shared" si="168"/>
        <v>13.093170485741501</v>
      </c>
      <c r="H148" s="142">
        <v>0</v>
      </c>
      <c r="I148" s="142">
        <v>0</v>
      </c>
      <c r="J148" s="338"/>
      <c r="K148" s="142">
        <f>L148</f>
        <v>17.600000000000001</v>
      </c>
      <c r="L148" s="142">
        <v>17.600000000000001</v>
      </c>
      <c r="M148" s="336">
        <f t="shared" si="193"/>
        <v>100</v>
      </c>
      <c r="N148" s="142">
        <v>60.3</v>
      </c>
      <c r="O148" s="142">
        <v>60.3</v>
      </c>
      <c r="P148" s="355">
        <f t="shared" si="194"/>
        <v>100</v>
      </c>
      <c r="Q148" s="142">
        <v>57.5</v>
      </c>
      <c r="R148" s="142"/>
      <c r="S148" s="142"/>
      <c r="T148" s="142">
        <v>57.5</v>
      </c>
      <c r="U148" s="142"/>
      <c r="V148" s="142"/>
      <c r="W148" s="142">
        <v>57.5</v>
      </c>
      <c r="X148" s="142"/>
      <c r="Y148" s="142"/>
      <c r="Z148" s="142">
        <v>57.42777777777777</v>
      </c>
      <c r="AA148" s="147"/>
      <c r="AB148" s="186"/>
      <c r="AC148" s="211"/>
      <c r="AD148" s="188"/>
      <c r="AE148" s="142">
        <v>57.42777777777777</v>
      </c>
      <c r="AF148" s="147"/>
      <c r="AG148" s="186"/>
      <c r="AH148" s="211"/>
      <c r="AI148" s="188"/>
      <c r="AJ148" s="142">
        <v>57.42777777777777</v>
      </c>
      <c r="AK148" s="147"/>
      <c r="AL148" s="186"/>
      <c r="AM148" s="211"/>
      <c r="AN148" s="188"/>
      <c r="AO148" s="142">
        <v>57.42777777777777</v>
      </c>
      <c r="AP148" s="147"/>
      <c r="AQ148" s="186"/>
      <c r="AR148" s="211"/>
      <c r="AS148" s="202"/>
      <c r="AT148" s="142">
        <v>57.42777777777777</v>
      </c>
      <c r="AU148" s="144"/>
      <c r="AV148" s="188"/>
      <c r="AW148" s="211"/>
      <c r="AX148" s="202"/>
      <c r="AY148" s="142">
        <v>57.42777777777777</v>
      </c>
      <c r="AZ148" s="212"/>
      <c r="BA148" s="188"/>
      <c r="BB148" s="467"/>
    </row>
    <row r="149" spans="1:54" s="101" customFormat="1" ht="11.25">
      <c r="A149" s="576"/>
      <c r="B149" s="576"/>
      <c r="C149" s="576"/>
      <c r="D149" s="576"/>
      <c r="E149" s="576"/>
      <c r="F149" s="576"/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  <c r="Q149" s="576"/>
      <c r="R149" s="576"/>
      <c r="S149" s="576"/>
      <c r="T149" s="576"/>
      <c r="U149" s="576"/>
      <c r="V149" s="576"/>
      <c r="W149" s="576"/>
      <c r="X149" s="576"/>
      <c r="Y149" s="576"/>
      <c r="Z149" s="576"/>
      <c r="AA149" s="576"/>
      <c r="AB149" s="576"/>
      <c r="AC149" s="576"/>
      <c r="AD149" s="576"/>
      <c r="AE149" s="576"/>
      <c r="AF149" s="576"/>
      <c r="AG149" s="576"/>
      <c r="AH149" s="576"/>
      <c r="AI149" s="576"/>
      <c r="AJ149" s="576"/>
      <c r="AK149" s="576"/>
      <c r="AL149" s="576"/>
      <c r="AM149" s="576"/>
      <c r="AN149" s="576"/>
      <c r="AO149" s="576"/>
      <c r="AP149" s="576"/>
      <c r="AQ149" s="576"/>
      <c r="AR149" s="576"/>
      <c r="AS149" s="576"/>
      <c r="AT149" s="576"/>
      <c r="AU149" s="576"/>
      <c r="AV149" s="576"/>
      <c r="AW149" s="576"/>
      <c r="AX149" s="576"/>
      <c r="AY149" s="576"/>
      <c r="AZ149" s="576"/>
      <c r="BA149" s="576"/>
      <c r="BB149" s="576"/>
    </row>
    <row r="150" spans="1:54" s="103" customFormat="1">
      <c r="A150" s="102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</row>
    <row r="151" spans="1:54" s="103" customFormat="1">
      <c r="A151" s="102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</row>
    <row r="152" spans="1:54" ht="18.75">
      <c r="A152" s="573" t="s">
        <v>347</v>
      </c>
      <c r="B152" s="573"/>
      <c r="C152" s="230"/>
      <c r="D152" s="230" t="s">
        <v>348</v>
      </c>
      <c r="E152" s="230"/>
      <c r="F152" s="230"/>
      <c r="G152" s="230"/>
      <c r="H152" s="322"/>
      <c r="I152" s="321"/>
      <c r="J152" s="369"/>
      <c r="K152" s="369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30"/>
      <c r="AU152" s="230"/>
      <c r="AV152" s="230"/>
      <c r="AW152" s="230"/>
      <c r="AX152" s="230"/>
      <c r="AY152" s="230"/>
      <c r="AZ152" s="116"/>
      <c r="BA152" s="116"/>
    </row>
    <row r="153" spans="1:54" ht="18.75">
      <c r="A153" s="241"/>
      <c r="B153" s="241"/>
      <c r="C153" s="241"/>
      <c r="D153" s="241"/>
      <c r="E153" s="241"/>
      <c r="F153" s="241"/>
      <c r="G153" s="241"/>
      <c r="H153" s="323"/>
      <c r="I153" s="323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116"/>
      <c r="BA153" s="116"/>
    </row>
    <row r="154" spans="1:54" ht="18.75">
      <c r="A154" s="230" t="s">
        <v>46</v>
      </c>
      <c r="B154" s="230"/>
      <c r="C154" s="230"/>
      <c r="D154" s="230" t="s">
        <v>355</v>
      </c>
      <c r="E154" s="229"/>
      <c r="F154" s="229"/>
      <c r="G154" s="229"/>
      <c r="H154" s="229"/>
      <c r="I154" s="365"/>
      <c r="J154" s="365"/>
      <c r="K154" s="229"/>
      <c r="L154" s="363"/>
      <c r="M154" s="363"/>
      <c r="N154" s="229"/>
      <c r="O154" s="363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112"/>
      <c r="BA154" s="112"/>
      <c r="BB154" s="112"/>
    </row>
    <row r="155" spans="1:54" ht="18.75">
      <c r="A155" s="580" t="s">
        <v>353</v>
      </c>
      <c r="B155" s="580"/>
      <c r="C155" s="580"/>
      <c r="D155" s="120"/>
      <c r="E155" s="121"/>
      <c r="F155" s="121"/>
      <c r="G155" s="121"/>
      <c r="H155" s="117"/>
      <c r="I155" s="364"/>
      <c r="J155" s="364"/>
      <c r="K155" s="117"/>
      <c r="L155" s="363"/>
      <c r="M155" s="363"/>
      <c r="N155" s="117"/>
      <c r="O155" s="363"/>
      <c r="P155" s="117"/>
      <c r="Q155" s="117"/>
      <c r="R155" s="117"/>
      <c r="S155" s="117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7"/>
      <c r="AP155" s="117"/>
      <c r="AQ155" s="117"/>
      <c r="AR155" s="117"/>
      <c r="AS155" s="117"/>
      <c r="AT155" s="118"/>
      <c r="AU155" s="118"/>
      <c r="AV155" s="118"/>
      <c r="AW155" s="118"/>
      <c r="AX155" s="118"/>
      <c r="AY155" s="122"/>
      <c r="AZ155" s="95"/>
      <c r="BA155" s="95"/>
    </row>
    <row r="156" spans="1:54" ht="18.75">
      <c r="A156" s="119"/>
      <c r="B156" s="117"/>
      <c r="C156" s="117"/>
      <c r="D156" s="120"/>
      <c r="E156" s="121"/>
      <c r="F156" s="121"/>
      <c r="G156" s="121"/>
      <c r="H156" s="117"/>
      <c r="I156" s="364"/>
      <c r="J156" s="364"/>
      <c r="K156" s="117"/>
      <c r="L156" s="363"/>
      <c r="M156" s="363"/>
      <c r="N156" s="117"/>
      <c r="O156" s="363"/>
      <c r="P156" s="117"/>
      <c r="Q156" s="117"/>
      <c r="R156" s="117"/>
      <c r="S156" s="117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7"/>
      <c r="AP156" s="117"/>
      <c r="AQ156" s="117"/>
      <c r="AR156" s="117"/>
      <c r="AS156" s="117"/>
      <c r="AT156" s="118"/>
      <c r="AU156" s="118"/>
      <c r="AV156" s="118"/>
      <c r="AW156" s="118"/>
      <c r="AX156" s="118"/>
      <c r="AY156" s="122"/>
      <c r="AZ156" s="95"/>
      <c r="BA156" s="95"/>
    </row>
    <row r="157" spans="1:54" ht="18.75">
      <c r="A157" s="574" t="s">
        <v>298</v>
      </c>
      <c r="B157" s="574"/>
      <c r="C157" s="117"/>
      <c r="D157" s="120"/>
      <c r="E157" s="121"/>
      <c r="F157" s="121"/>
      <c r="G157" s="121"/>
      <c r="H157" s="117"/>
      <c r="I157" s="364"/>
      <c r="J157" s="364"/>
      <c r="K157" s="117"/>
      <c r="L157" s="363"/>
      <c r="M157" s="363"/>
      <c r="N157" s="117"/>
      <c r="O157" s="363"/>
      <c r="P157" s="117"/>
      <c r="Q157" s="117"/>
      <c r="R157" s="117"/>
      <c r="S157" s="117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7"/>
      <c r="AP157" s="117"/>
      <c r="AQ157" s="117"/>
      <c r="AR157" s="117"/>
      <c r="AS157" s="117"/>
      <c r="AT157" s="118"/>
      <c r="AU157" s="118"/>
      <c r="AV157" s="118"/>
      <c r="AW157" s="118"/>
      <c r="AX157" s="118"/>
      <c r="AY157" s="122"/>
      <c r="AZ157" s="95"/>
      <c r="BA157" s="95"/>
    </row>
    <row r="158" spans="1:54" ht="18.75">
      <c r="A158" s="119"/>
      <c r="B158" s="117"/>
      <c r="C158" s="117"/>
      <c r="D158" s="120"/>
      <c r="E158" s="121"/>
      <c r="F158" s="121"/>
      <c r="G158" s="121"/>
      <c r="H158" s="117"/>
      <c r="I158" s="364"/>
      <c r="J158" s="364"/>
      <c r="K158" s="117"/>
      <c r="L158" s="363"/>
      <c r="M158" s="363"/>
      <c r="N158" s="117"/>
      <c r="O158" s="363"/>
      <c r="P158" s="117"/>
      <c r="Q158" s="117"/>
      <c r="R158" s="117"/>
      <c r="S158" s="117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7"/>
      <c r="AP158" s="117"/>
      <c r="AQ158" s="117"/>
      <c r="AR158" s="117"/>
      <c r="AS158" s="117"/>
      <c r="AT158" s="118"/>
      <c r="AU158" s="118"/>
      <c r="AV158" s="118"/>
      <c r="AW158" s="118"/>
      <c r="AX158" s="118"/>
      <c r="AY158" s="122"/>
      <c r="AZ158" s="95"/>
      <c r="BA158" s="95"/>
    </row>
    <row r="159" spans="1:54" s="122" customFormat="1" ht="18.75">
      <c r="A159" s="575" t="s">
        <v>349</v>
      </c>
      <c r="B159" s="575"/>
      <c r="C159" s="575"/>
      <c r="D159" s="284"/>
      <c r="E159" s="284" t="s">
        <v>350</v>
      </c>
      <c r="F159" s="284"/>
      <c r="G159" s="284"/>
      <c r="H159" s="284"/>
      <c r="I159" s="366"/>
      <c r="J159" s="366"/>
      <c r="K159" s="284"/>
      <c r="L159" s="363"/>
      <c r="M159" s="363"/>
      <c r="N159" s="245"/>
      <c r="O159" s="363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</row>
    <row r="160" spans="1:54" ht="18.75">
      <c r="I160" s="364"/>
      <c r="J160" s="364"/>
      <c r="L160" s="363"/>
      <c r="M160" s="363"/>
      <c r="O160" s="363"/>
    </row>
    <row r="161" spans="1:54" ht="18.75">
      <c r="I161" s="364"/>
      <c r="J161" s="364"/>
      <c r="L161" s="363"/>
      <c r="M161" s="363"/>
      <c r="O161" s="363"/>
    </row>
    <row r="162" spans="1:54" ht="18.75">
      <c r="A162" s="229"/>
      <c r="B162" s="117"/>
      <c r="C162" s="117"/>
      <c r="D162" s="120"/>
      <c r="E162" s="121"/>
      <c r="F162" s="121"/>
      <c r="G162" s="121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7"/>
      <c r="AP162" s="117"/>
      <c r="AQ162" s="117"/>
      <c r="AR162" s="117"/>
      <c r="AS162" s="117"/>
      <c r="AT162" s="118"/>
      <c r="AU162" s="118"/>
      <c r="AV162" s="118"/>
      <c r="AW162" s="118"/>
      <c r="AX162" s="118"/>
      <c r="AY162" s="122"/>
      <c r="AZ162" s="95"/>
      <c r="BA162" s="95"/>
    </row>
    <row r="163" spans="1:54">
      <c r="A163" s="105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T163" s="106"/>
      <c r="AU163" s="106"/>
      <c r="AV163" s="106"/>
      <c r="AW163" s="106"/>
      <c r="AX163" s="106"/>
      <c r="AY163" s="95"/>
      <c r="AZ163" s="95"/>
      <c r="BA163" s="95"/>
    </row>
    <row r="164" spans="1:54">
      <c r="A164" s="105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T164" s="106"/>
      <c r="AU164" s="106"/>
      <c r="AV164" s="106"/>
      <c r="AW164" s="106"/>
      <c r="AX164" s="106"/>
      <c r="AY164" s="95"/>
      <c r="AZ164" s="95"/>
      <c r="BA164" s="95"/>
    </row>
    <row r="165" spans="1:54">
      <c r="A165" s="105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T165" s="106"/>
      <c r="AU165" s="106"/>
      <c r="AV165" s="106"/>
      <c r="AW165" s="106"/>
      <c r="AX165" s="106"/>
      <c r="AY165" s="95"/>
      <c r="AZ165" s="95"/>
      <c r="BA165" s="95"/>
    </row>
    <row r="166" spans="1:54">
      <c r="A166" s="105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T166" s="106"/>
      <c r="AU166" s="106"/>
      <c r="AV166" s="106"/>
      <c r="AW166" s="106"/>
      <c r="AX166" s="106"/>
      <c r="AY166" s="95"/>
      <c r="AZ166" s="95"/>
      <c r="BA166" s="95"/>
    </row>
    <row r="167" spans="1:54">
      <c r="A167" s="107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T167" s="106"/>
      <c r="AU167" s="106"/>
      <c r="AV167" s="106"/>
      <c r="AW167" s="106"/>
      <c r="AX167" s="106"/>
      <c r="AY167" s="95"/>
      <c r="AZ167" s="95"/>
      <c r="BA167" s="95"/>
    </row>
    <row r="168" spans="1:54">
      <c r="A168" s="105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T168" s="106"/>
      <c r="AU168" s="106"/>
      <c r="AV168" s="106"/>
      <c r="AW168" s="106"/>
      <c r="AX168" s="106"/>
      <c r="AY168" s="95"/>
      <c r="AZ168" s="95"/>
      <c r="BA168" s="95"/>
    </row>
    <row r="169" spans="1:54">
      <c r="A169" s="105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T169" s="106"/>
      <c r="AU169" s="106"/>
      <c r="AV169" s="106"/>
      <c r="AW169" s="106"/>
      <c r="AX169" s="106"/>
      <c r="AY169" s="95"/>
      <c r="AZ169" s="95"/>
      <c r="BA169" s="95"/>
    </row>
    <row r="170" spans="1:54">
      <c r="A170" s="105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T170" s="106"/>
      <c r="AU170" s="106"/>
      <c r="AV170" s="106"/>
      <c r="AW170" s="106"/>
      <c r="AX170" s="106"/>
      <c r="AY170" s="95"/>
      <c r="AZ170" s="95"/>
      <c r="BA170" s="95"/>
    </row>
    <row r="171" spans="1:54">
      <c r="A171" s="105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T171" s="106"/>
      <c r="AU171" s="106"/>
      <c r="AV171" s="106"/>
      <c r="AW171" s="106"/>
      <c r="AX171" s="106"/>
      <c r="AY171" s="95"/>
      <c r="AZ171" s="95"/>
      <c r="BA171" s="95"/>
    </row>
    <row r="172" spans="1:54">
      <c r="A172" s="105"/>
    </row>
    <row r="173" spans="1:54">
      <c r="A173" s="107"/>
    </row>
    <row r="174" spans="1:54">
      <c r="A174" s="105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T174" s="110"/>
      <c r="AU174" s="110"/>
      <c r="AV174" s="110"/>
      <c r="AW174" s="110"/>
      <c r="AX174" s="110"/>
    </row>
    <row r="175" spans="1:54" s="104" customFormat="1">
      <c r="A175" s="105"/>
      <c r="D175" s="108"/>
      <c r="E175" s="109"/>
      <c r="F175" s="109"/>
      <c r="G175" s="109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T175" s="110"/>
      <c r="AU175" s="110"/>
      <c r="AV175" s="110"/>
      <c r="AW175" s="110"/>
      <c r="AX175" s="110"/>
      <c r="BB175" s="95"/>
    </row>
    <row r="176" spans="1:54" s="104" customFormat="1">
      <c r="A176" s="105"/>
      <c r="D176" s="108"/>
      <c r="E176" s="109"/>
      <c r="F176" s="109"/>
      <c r="G176" s="109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T176" s="110"/>
      <c r="AU176" s="110"/>
      <c r="AV176" s="110"/>
      <c r="AW176" s="110"/>
      <c r="AX176" s="110"/>
      <c r="BB176" s="95"/>
    </row>
    <row r="177" spans="1:54" s="104" customFormat="1">
      <c r="A177" s="105"/>
      <c r="D177" s="108"/>
      <c r="E177" s="109"/>
      <c r="F177" s="109"/>
      <c r="G177" s="109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T177" s="110"/>
      <c r="AU177" s="110"/>
      <c r="AV177" s="110"/>
      <c r="AW177" s="110"/>
      <c r="AX177" s="110"/>
      <c r="BB177" s="95"/>
    </row>
    <row r="178" spans="1:54" s="104" customFormat="1">
      <c r="A178" s="105"/>
      <c r="D178" s="108"/>
      <c r="E178" s="109"/>
      <c r="F178" s="109"/>
      <c r="G178" s="109"/>
      <c r="BB178" s="95"/>
    </row>
    <row r="184" spans="1:54" s="104" customFormat="1">
      <c r="D184" s="108"/>
      <c r="E184" s="109"/>
      <c r="F184" s="109"/>
      <c r="G184" s="109"/>
      <c r="BB184" s="95"/>
    </row>
  </sheetData>
  <mergeCells count="150">
    <mergeCell ref="A152:B152"/>
    <mergeCell ref="A157:B157"/>
    <mergeCell ref="A159:C159"/>
    <mergeCell ref="B114:B120"/>
    <mergeCell ref="C114:C120"/>
    <mergeCell ref="BB114:BB120"/>
    <mergeCell ref="A149:BB149"/>
    <mergeCell ref="A122:BB122"/>
    <mergeCell ref="A133:C136"/>
    <mergeCell ref="BB133:BB136"/>
    <mergeCell ref="A137:C140"/>
    <mergeCell ref="A141:C144"/>
    <mergeCell ref="BB141:BB144"/>
    <mergeCell ref="BB137:BB140"/>
    <mergeCell ref="A155:C155"/>
    <mergeCell ref="A24:BB24"/>
    <mergeCell ref="A25:A27"/>
    <mergeCell ref="B25:B27"/>
    <mergeCell ref="C25:C27"/>
    <mergeCell ref="BB25:BB27"/>
    <mergeCell ref="A95:AY95"/>
    <mergeCell ref="A37:A39"/>
    <mergeCell ref="B37:B39"/>
    <mergeCell ref="C37:C39"/>
    <mergeCell ref="BB37:BB39"/>
    <mergeCell ref="A34:A36"/>
    <mergeCell ref="A28:A30"/>
    <mergeCell ref="B28:B30"/>
    <mergeCell ref="C28:C30"/>
    <mergeCell ref="BB28:BB30"/>
    <mergeCell ref="A40:A42"/>
    <mergeCell ref="B40:B42"/>
    <mergeCell ref="C40:C42"/>
    <mergeCell ref="BB40:BB42"/>
    <mergeCell ref="B34:B36"/>
    <mergeCell ref="C34:C36"/>
    <mergeCell ref="BB34:BB36"/>
    <mergeCell ref="A31:A33"/>
    <mergeCell ref="B31:B33"/>
    <mergeCell ref="A19:C22"/>
    <mergeCell ref="K7:M7"/>
    <mergeCell ref="N7:P7"/>
    <mergeCell ref="Q7:S7"/>
    <mergeCell ref="A23:BB23"/>
    <mergeCell ref="A10:C13"/>
    <mergeCell ref="BB10:BB13"/>
    <mergeCell ref="A14:BB14"/>
    <mergeCell ref="A15:C18"/>
    <mergeCell ref="BB15:BB22"/>
    <mergeCell ref="Z7:AD7"/>
    <mergeCell ref="AE7:AI7"/>
    <mergeCell ref="AJ7:AN7"/>
    <mergeCell ref="AO7:AS7"/>
    <mergeCell ref="AT7:AX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C31:C33"/>
    <mergeCell ref="BB31:BB33"/>
    <mergeCell ref="A52:A54"/>
    <mergeCell ref="B52:B54"/>
    <mergeCell ref="C52:C54"/>
    <mergeCell ref="BB52:BB54"/>
    <mergeCell ref="A43:A45"/>
    <mergeCell ref="B43:B45"/>
    <mergeCell ref="C43:C45"/>
    <mergeCell ref="BB43:BB45"/>
    <mergeCell ref="A49:A51"/>
    <mergeCell ref="B49:B51"/>
    <mergeCell ref="C49:C51"/>
    <mergeCell ref="BB49:BB51"/>
    <mergeCell ref="A77:A80"/>
    <mergeCell ref="B77:B80"/>
    <mergeCell ref="C77:C80"/>
    <mergeCell ref="BB77:BB80"/>
    <mergeCell ref="A73:C75"/>
    <mergeCell ref="A76:BB76"/>
    <mergeCell ref="A70:A72"/>
    <mergeCell ref="B70:B72"/>
    <mergeCell ref="C70:C72"/>
    <mergeCell ref="BB70:BB72"/>
    <mergeCell ref="BB87:BB90"/>
    <mergeCell ref="A87:C90"/>
    <mergeCell ref="A81:A83"/>
    <mergeCell ref="B81:B83"/>
    <mergeCell ref="C81:C83"/>
    <mergeCell ref="BB81:BB83"/>
    <mergeCell ref="A84:A86"/>
    <mergeCell ref="B84:B86"/>
    <mergeCell ref="C84:C86"/>
    <mergeCell ref="BB84:BB86"/>
    <mergeCell ref="A91:C94"/>
    <mergeCell ref="BB91:BB94"/>
    <mergeCell ref="A145:C148"/>
    <mergeCell ref="BB145:BB148"/>
    <mergeCell ref="A128:C131"/>
    <mergeCell ref="BB128:BB131"/>
    <mergeCell ref="A124:C127"/>
    <mergeCell ref="BB124:BB127"/>
    <mergeCell ref="A123:BB123"/>
    <mergeCell ref="A132:BB132"/>
    <mergeCell ref="A96:A102"/>
    <mergeCell ref="B96:B102"/>
    <mergeCell ref="C96:C102"/>
    <mergeCell ref="BB96:BB102"/>
    <mergeCell ref="A113:BB113"/>
    <mergeCell ref="A121:BB121"/>
    <mergeCell ref="A103:BB103"/>
    <mergeCell ref="A104:BB104"/>
    <mergeCell ref="A105:BB105"/>
    <mergeCell ref="A106:A112"/>
    <mergeCell ref="B106:B112"/>
    <mergeCell ref="C106:C112"/>
    <mergeCell ref="BB106:BB112"/>
    <mergeCell ref="A114:A120"/>
    <mergeCell ref="BB55:BB57"/>
    <mergeCell ref="C55:C57"/>
    <mergeCell ref="B55:B57"/>
    <mergeCell ref="A55:A57"/>
    <mergeCell ref="A46:A48"/>
    <mergeCell ref="B46:B48"/>
    <mergeCell ref="C46:C48"/>
    <mergeCell ref="BB46:BB48"/>
    <mergeCell ref="A67:A69"/>
    <mergeCell ref="B67:B69"/>
    <mergeCell ref="C67:C69"/>
    <mergeCell ref="BB67:BB69"/>
    <mergeCell ref="A61:A63"/>
    <mergeCell ref="B61:B63"/>
    <mergeCell ref="C61:C63"/>
    <mergeCell ref="BB61:BB63"/>
    <mergeCell ref="A58:A60"/>
    <mergeCell ref="B58:B60"/>
    <mergeCell ref="C58:C60"/>
    <mergeCell ref="BB58:BB60"/>
  </mergeCells>
  <pageMargins left="0.23622047244094491" right="0.23622047244094491" top="0.6692913385826772" bottom="0.27559055118110237" header="0" footer="0.23622047244094491"/>
  <pageSetup paperSize="9" scale="38" fitToHeight="3" orientation="landscape" r:id="rId1"/>
  <headerFooter>
    <oddFooter>&amp;C&amp;"Times New Roman,обычный"&amp;8Страница  &amp;P из &amp;N</oddFooter>
  </headerFooter>
  <rowBreaks count="2" manualBreakCount="2">
    <brk id="22" max="53" man="1"/>
    <brk id="138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B29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8.75"/>
  <cols>
    <col min="1" max="1" width="4" style="216" customWidth="1"/>
    <col min="2" max="2" width="55.7109375" style="123" customWidth="1"/>
    <col min="3" max="3" width="113.85546875" style="227" customWidth="1"/>
    <col min="4" max="246" width="9.140625" style="123"/>
    <col min="247" max="247" width="4" style="123" customWidth="1"/>
    <col min="248" max="248" width="69" style="123" customWidth="1"/>
    <col min="249" max="249" width="66.5703125" style="123" customWidth="1"/>
    <col min="250" max="502" width="9.140625" style="123"/>
    <col min="503" max="503" width="4" style="123" customWidth="1"/>
    <col min="504" max="504" width="69" style="123" customWidth="1"/>
    <col min="505" max="505" width="66.5703125" style="123" customWidth="1"/>
    <col min="506" max="758" width="9.140625" style="123"/>
    <col min="759" max="759" width="4" style="123" customWidth="1"/>
    <col min="760" max="760" width="69" style="123" customWidth="1"/>
    <col min="761" max="761" width="66.5703125" style="123" customWidth="1"/>
    <col min="762" max="1014" width="9.140625" style="123"/>
    <col min="1015" max="1015" width="4" style="123" customWidth="1"/>
    <col min="1016" max="1016" width="69" style="123" customWidth="1"/>
    <col min="1017" max="1017" width="66.5703125" style="123" customWidth="1"/>
    <col min="1018" max="1270" width="9.140625" style="123"/>
    <col min="1271" max="1271" width="4" style="123" customWidth="1"/>
    <col min="1272" max="1272" width="69" style="123" customWidth="1"/>
    <col min="1273" max="1273" width="66.5703125" style="123" customWidth="1"/>
    <col min="1274" max="1526" width="9.140625" style="123"/>
    <col min="1527" max="1527" width="4" style="123" customWidth="1"/>
    <col min="1528" max="1528" width="69" style="123" customWidth="1"/>
    <col min="1529" max="1529" width="66.5703125" style="123" customWidth="1"/>
    <col min="1530" max="1782" width="9.140625" style="123"/>
    <col min="1783" max="1783" width="4" style="123" customWidth="1"/>
    <col min="1784" max="1784" width="69" style="123" customWidth="1"/>
    <col min="1785" max="1785" width="66.5703125" style="123" customWidth="1"/>
    <col min="1786" max="2038" width="9.140625" style="123"/>
    <col min="2039" max="2039" width="4" style="123" customWidth="1"/>
    <col min="2040" max="2040" width="69" style="123" customWidth="1"/>
    <col min="2041" max="2041" width="66.5703125" style="123" customWidth="1"/>
    <col min="2042" max="2294" width="9.140625" style="123"/>
    <col min="2295" max="2295" width="4" style="123" customWidth="1"/>
    <col min="2296" max="2296" width="69" style="123" customWidth="1"/>
    <col min="2297" max="2297" width="66.5703125" style="123" customWidth="1"/>
    <col min="2298" max="2550" width="9.140625" style="123"/>
    <col min="2551" max="2551" width="4" style="123" customWidth="1"/>
    <col min="2552" max="2552" width="69" style="123" customWidth="1"/>
    <col min="2553" max="2553" width="66.5703125" style="123" customWidth="1"/>
    <col min="2554" max="2806" width="9.140625" style="123"/>
    <col min="2807" max="2807" width="4" style="123" customWidth="1"/>
    <col min="2808" max="2808" width="69" style="123" customWidth="1"/>
    <col min="2809" max="2809" width="66.5703125" style="123" customWidth="1"/>
    <col min="2810" max="3062" width="9.140625" style="123"/>
    <col min="3063" max="3063" width="4" style="123" customWidth="1"/>
    <col min="3064" max="3064" width="69" style="123" customWidth="1"/>
    <col min="3065" max="3065" width="66.5703125" style="123" customWidth="1"/>
    <col min="3066" max="3318" width="9.140625" style="123"/>
    <col min="3319" max="3319" width="4" style="123" customWidth="1"/>
    <col min="3320" max="3320" width="69" style="123" customWidth="1"/>
    <col min="3321" max="3321" width="66.5703125" style="123" customWidth="1"/>
    <col min="3322" max="3574" width="9.140625" style="123"/>
    <col min="3575" max="3575" width="4" style="123" customWidth="1"/>
    <col min="3576" max="3576" width="69" style="123" customWidth="1"/>
    <col min="3577" max="3577" width="66.5703125" style="123" customWidth="1"/>
    <col min="3578" max="3830" width="9.140625" style="123"/>
    <col min="3831" max="3831" width="4" style="123" customWidth="1"/>
    <col min="3832" max="3832" width="69" style="123" customWidth="1"/>
    <col min="3833" max="3833" width="66.5703125" style="123" customWidth="1"/>
    <col min="3834" max="4086" width="9.140625" style="123"/>
    <col min="4087" max="4087" width="4" style="123" customWidth="1"/>
    <col min="4088" max="4088" width="69" style="123" customWidth="1"/>
    <col min="4089" max="4089" width="66.5703125" style="123" customWidth="1"/>
    <col min="4090" max="4342" width="9.140625" style="123"/>
    <col min="4343" max="4343" width="4" style="123" customWidth="1"/>
    <col min="4344" max="4344" width="69" style="123" customWidth="1"/>
    <col min="4345" max="4345" width="66.5703125" style="123" customWidth="1"/>
    <col min="4346" max="4598" width="9.140625" style="123"/>
    <col min="4599" max="4599" width="4" style="123" customWidth="1"/>
    <col min="4600" max="4600" width="69" style="123" customWidth="1"/>
    <col min="4601" max="4601" width="66.5703125" style="123" customWidth="1"/>
    <col min="4602" max="4854" width="9.140625" style="123"/>
    <col min="4855" max="4855" width="4" style="123" customWidth="1"/>
    <col min="4856" max="4856" width="69" style="123" customWidth="1"/>
    <col min="4857" max="4857" width="66.5703125" style="123" customWidth="1"/>
    <col min="4858" max="5110" width="9.140625" style="123"/>
    <col min="5111" max="5111" width="4" style="123" customWidth="1"/>
    <col min="5112" max="5112" width="69" style="123" customWidth="1"/>
    <col min="5113" max="5113" width="66.5703125" style="123" customWidth="1"/>
    <col min="5114" max="5366" width="9.140625" style="123"/>
    <col min="5367" max="5367" width="4" style="123" customWidth="1"/>
    <col min="5368" max="5368" width="69" style="123" customWidth="1"/>
    <col min="5369" max="5369" width="66.5703125" style="123" customWidth="1"/>
    <col min="5370" max="5622" width="9.140625" style="123"/>
    <col min="5623" max="5623" width="4" style="123" customWidth="1"/>
    <col min="5624" max="5624" width="69" style="123" customWidth="1"/>
    <col min="5625" max="5625" width="66.5703125" style="123" customWidth="1"/>
    <col min="5626" max="5878" width="9.140625" style="123"/>
    <col min="5879" max="5879" width="4" style="123" customWidth="1"/>
    <col min="5880" max="5880" width="69" style="123" customWidth="1"/>
    <col min="5881" max="5881" width="66.5703125" style="123" customWidth="1"/>
    <col min="5882" max="6134" width="9.140625" style="123"/>
    <col min="6135" max="6135" width="4" style="123" customWidth="1"/>
    <col min="6136" max="6136" width="69" style="123" customWidth="1"/>
    <col min="6137" max="6137" width="66.5703125" style="123" customWidth="1"/>
    <col min="6138" max="6390" width="9.140625" style="123"/>
    <col min="6391" max="6391" width="4" style="123" customWidth="1"/>
    <col min="6392" max="6392" width="69" style="123" customWidth="1"/>
    <col min="6393" max="6393" width="66.5703125" style="123" customWidth="1"/>
    <col min="6394" max="6646" width="9.140625" style="123"/>
    <col min="6647" max="6647" width="4" style="123" customWidth="1"/>
    <col min="6648" max="6648" width="69" style="123" customWidth="1"/>
    <col min="6649" max="6649" width="66.5703125" style="123" customWidth="1"/>
    <col min="6650" max="6902" width="9.140625" style="123"/>
    <col min="6903" max="6903" width="4" style="123" customWidth="1"/>
    <col min="6904" max="6904" width="69" style="123" customWidth="1"/>
    <col min="6905" max="6905" width="66.5703125" style="123" customWidth="1"/>
    <col min="6906" max="7158" width="9.140625" style="123"/>
    <col min="7159" max="7159" width="4" style="123" customWidth="1"/>
    <col min="7160" max="7160" width="69" style="123" customWidth="1"/>
    <col min="7161" max="7161" width="66.5703125" style="123" customWidth="1"/>
    <col min="7162" max="7414" width="9.140625" style="123"/>
    <col min="7415" max="7415" width="4" style="123" customWidth="1"/>
    <col min="7416" max="7416" width="69" style="123" customWidth="1"/>
    <col min="7417" max="7417" width="66.5703125" style="123" customWidth="1"/>
    <col min="7418" max="7670" width="9.140625" style="123"/>
    <col min="7671" max="7671" width="4" style="123" customWidth="1"/>
    <col min="7672" max="7672" width="69" style="123" customWidth="1"/>
    <col min="7673" max="7673" width="66.5703125" style="123" customWidth="1"/>
    <col min="7674" max="7926" width="9.140625" style="123"/>
    <col min="7927" max="7927" width="4" style="123" customWidth="1"/>
    <col min="7928" max="7928" width="69" style="123" customWidth="1"/>
    <col min="7929" max="7929" width="66.5703125" style="123" customWidth="1"/>
    <col min="7930" max="8182" width="9.140625" style="123"/>
    <col min="8183" max="8183" width="4" style="123" customWidth="1"/>
    <col min="8184" max="8184" width="69" style="123" customWidth="1"/>
    <col min="8185" max="8185" width="66.5703125" style="123" customWidth="1"/>
    <col min="8186" max="8438" width="9.140625" style="123"/>
    <col min="8439" max="8439" width="4" style="123" customWidth="1"/>
    <col min="8440" max="8440" width="69" style="123" customWidth="1"/>
    <col min="8441" max="8441" width="66.5703125" style="123" customWidth="1"/>
    <col min="8442" max="8694" width="9.140625" style="123"/>
    <col min="8695" max="8695" width="4" style="123" customWidth="1"/>
    <col min="8696" max="8696" width="69" style="123" customWidth="1"/>
    <col min="8697" max="8697" width="66.5703125" style="123" customWidth="1"/>
    <col min="8698" max="8950" width="9.140625" style="123"/>
    <col min="8951" max="8951" width="4" style="123" customWidth="1"/>
    <col min="8952" max="8952" width="69" style="123" customWidth="1"/>
    <col min="8953" max="8953" width="66.5703125" style="123" customWidth="1"/>
    <col min="8954" max="9206" width="9.140625" style="123"/>
    <col min="9207" max="9207" width="4" style="123" customWidth="1"/>
    <col min="9208" max="9208" width="69" style="123" customWidth="1"/>
    <col min="9209" max="9209" width="66.5703125" style="123" customWidth="1"/>
    <col min="9210" max="9462" width="9.140625" style="123"/>
    <col min="9463" max="9463" width="4" style="123" customWidth="1"/>
    <col min="9464" max="9464" width="69" style="123" customWidth="1"/>
    <col min="9465" max="9465" width="66.5703125" style="123" customWidth="1"/>
    <col min="9466" max="9718" width="9.140625" style="123"/>
    <col min="9719" max="9719" width="4" style="123" customWidth="1"/>
    <col min="9720" max="9720" width="69" style="123" customWidth="1"/>
    <col min="9721" max="9721" width="66.5703125" style="123" customWidth="1"/>
    <col min="9722" max="9974" width="9.140625" style="123"/>
    <col min="9975" max="9975" width="4" style="123" customWidth="1"/>
    <col min="9976" max="9976" width="69" style="123" customWidth="1"/>
    <col min="9977" max="9977" width="66.5703125" style="123" customWidth="1"/>
    <col min="9978" max="10230" width="9.140625" style="123"/>
    <col min="10231" max="10231" width="4" style="123" customWidth="1"/>
    <col min="10232" max="10232" width="69" style="123" customWidth="1"/>
    <col min="10233" max="10233" width="66.5703125" style="123" customWidth="1"/>
    <col min="10234" max="10486" width="9.140625" style="123"/>
    <col min="10487" max="10487" width="4" style="123" customWidth="1"/>
    <col min="10488" max="10488" width="69" style="123" customWidth="1"/>
    <col min="10489" max="10489" width="66.5703125" style="123" customWidth="1"/>
    <col min="10490" max="10742" width="9.140625" style="123"/>
    <col min="10743" max="10743" width="4" style="123" customWidth="1"/>
    <col min="10744" max="10744" width="69" style="123" customWidth="1"/>
    <col min="10745" max="10745" width="66.5703125" style="123" customWidth="1"/>
    <col min="10746" max="10998" width="9.140625" style="123"/>
    <col min="10999" max="10999" width="4" style="123" customWidth="1"/>
    <col min="11000" max="11000" width="69" style="123" customWidth="1"/>
    <col min="11001" max="11001" width="66.5703125" style="123" customWidth="1"/>
    <col min="11002" max="11254" width="9.140625" style="123"/>
    <col min="11255" max="11255" width="4" style="123" customWidth="1"/>
    <col min="11256" max="11256" width="69" style="123" customWidth="1"/>
    <col min="11257" max="11257" width="66.5703125" style="123" customWidth="1"/>
    <col min="11258" max="11510" width="9.140625" style="123"/>
    <col min="11511" max="11511" width="4" style="123" customWidth="1"/>
    <col min="11512" max="11512" width="69" style="123" customWidth="1"/>
    <col min="11513" max="11513" width="66.5703125" style="123" customWidth="1"/>
    <col min="11514" max="11766" width="9.140625" style="123"/>
    <col min="11767" max="11767" width="4" style="123" customWidth="1"/>
    <col min="11768" max="11768" width="69" style="123" customWidth="1"/>
    <col min="11769" max="11769" width="66.5703125" style="123" customWidth="1"/>
    <col min="11770" max="12022" width="9.140625" style="123"/>
    <col min="12023" max="12023" width="4" style="123" customWidth="1"/>
    <col min="12024" max="12024" width="69" style="123" customWidth="1"/>
    <col min="12025" max="12025" width="66.5703125" style="123" customWidth="1"/>
    <col min="12026" max="12278" width="9.140625" style="123"/>
    <col min="12279" max="12279" width="4" style="123" customWidth="1"/>
    <col min="12280" max="12280" width="69" style="123" customWidth="1"/>
    <col min="12281" max="12281" width="66.5703125" style="123" customWidth="1"/>
    <col min="12282" max="12534" width="9.140625" style="123"/>
    <col min="12535" max="12535" width="4" style="123" customWidth="1"/>
    <col min="12536" max="12536" width="69" style="123" customWidth="1"/>
    <col min="12537" max="12537" width="66.5703125" style="123" customWidth="1"/>
    <col min="12538" max="12790" width="9.140625" style="123"/>
    <col min="12791" max="12791" width="4" style="123" customWidth="1"/>
    <col min="12792" max="12792" width="69" style="123" customWidth="1"/>
    <col min="12793" max="12793" width="66.5703125" style="123" customWidth="1"/>
    <col min="12794" max="13046" width="9.140625" style="123"/>
    <col min="13047" max="13047" width="4" style="123" customWidth="1"/>
    <col min="13048" max="13048" width="69" style="123" customWidth="1"/>
    <col min="13049" max="13049" width="66.5703125" style="123" customWidth="1"/>
    <col min="13050" max="13302" width="9.140625" style="123"/>
    <col min="13303" max="13303" width="4" style="123" customWidth="1"/>
    <col min="13304" max="13304" width="69" style="123" customWidth="1"/>
    <col min="13305" max="13305" width="66.5703125" style="123" customWidth="1"/>
    <col min="13306" max="13558" width="9.140625" style="123"/>
    <col min="13559" max="13559" width="4" style="123" customWidth="1"/>
    <col min="13560" max="13560" width="69" style="123" customWidth="1"/>
    <col min="13561" max="13561" width="66.5703125" style="123" customWidth="1"/>
    <col min="13562" max="13814" width="9.140625" style="123"/>
    <col min="13815" max="13815" width="4" style="123" customWidth="1"/>
    <col min="13816" max="13816" width="69" style="123" customWidth="1"/>
    <col min="13817" max="13817" width="66.5703125" style="123" customWidth="1"/>
    <col min="13818" max="14070" width="9.140625" style="123"/>
    <col min="14071" max="14071" width="4" style="123" customWidth="1"/>
    <col min="14072" max="14072" width="69" style="123" customWidth="1"/>
    <col min="14073" max="14073" width="66.5703125" style="123" customWidth="1"/>
    <col min="14074" max="14326" width="9.140625" style="123"/>
    <col min="14327" max="14327" width="4" style="123" customWidth="1"/>
    <col min="14328" max="14328" width="69" style="123" customWidth="1"/>
    <col min="14329" max="14329" width="66.5703125" style="123" customWidth="1"/>
    <col min="14330" max="14582" width="9.140625" style="123"/>
    <col min="14583" max="14583" width="4" style="123" customWidth="1"/>
    <col min="14584" max="14584" width="69" style="123" customWidth="1"/>
    <col min="14585" max="14585" width="66.5703125" style="123" customWidth="1"/>
    <col min="14586" max="14838" width="9.140625" style="123"/>
    <col min="14839" max="14839" width="4" style="123" customWidth="1"/>
    <col min="14840" max="14840" width="69" style="123" customWidth="1"/>
    <col min="14841" max="14841" width="66.5703125" style="123" customWidth="1"/>
    <col min="14842" max="15094" width="9.140625" style="123"/>
    <col min="15095" max="15095" width="4" style="123" customWidth="1"/>
    <col min="15096" max="15096" width="69" style="123" customWidth="1"/>
    <col min="15097" max="15097" width="66.5703125" style="123" customWidth="1"/>
    <col min="15098" max="15350" width="9.140625" style="123"/>
    <col min="15351" max="15351" width="4" style="123" customWidth="1"/>
    <col min="15352" max="15352" width="69" style="123" customWidth="1"/>
    <col min="15353" max="15353" width="66.5703125" style="123" customWidth="1"/>
    <col min="15354" max="15606" width="9.140625" style="123"/>
    <col min="15607" max="15607" width="4" style="123" customWidth="1"/>
    <col min="15608" max="15608" width="69" style="123" customWidth="1"/>
    <col min="15609" max="15609" width="66.5703125" style="123" customWidth="1"/>
    <col min="15610" max="15862" width="9.140625" style="123"/>
    <col min="15863" max="15863" width="4" style="123" customWidth="1"/>
    <col min="15864" max="15864" width="69" style="123" customWidth="1"/>
    <col min="15865" max="15865" width="66.5703125" style="123" customWidth="1"/>
    <col min="15866" max="16118" width="9.140625" style="123"/>
    <col min="16119" max="16119" width="4" style="123" customWidth="1"/>
    <col min="16120" max="16120" width="69" style="123" customWidth="1"/>
    <col min="16121" max="16121" width="66.5703125" style="123" customWidth="1"/>
    <col min="16122" max="16384" width="9.140625" style="123"/>
  </cols>
  <sheetData>
    <row r="1" spans="1:3">
      <c r="C1" s="217" t="s">
        <v>292</v>
      </c>
    </row>
    <row r="2" spans="1:3" ht="15.75" customHeight="1">
      <c r="C2" s="217"/>
    </row>
    <row r="3" spans="1:3" ht="15.75" customHeight="1">
      <c r="B3" s="581" t="s">
        <v>294</v>
      </c>
      <c r="C3" s="581"/>
    </row>
    <row r="4" spans="1:3">
      <c r="A4" s="218"/>
      <c r="B4" s="593" t="s">
        <v>361</v>
      </c>
      <c r="C4" s="593"/>
    </row>
    <row r="5" spans="1:3" ht="12.75" customHeight="1">
      <c r="A5" s="219"/>
      <c r="B5" s="594" t="s">
        <v>293</v>
      </c>
      <c r="C5" s="594"/>
    </row>
    <row r="6" spans="1:3" ht="66.75" customHeight="1">
      <c r="A6" s="583" t="s">
        <v>265</v>
      </c>
      <c r="B6" s="588" t="s">
        <v>287</v>
      </c>
      <c r="C6" s="234" t="s">
        <v>280</v>
      </c>
    </row>
    <row r="7" spans="1:3">
      <c r="A7" s="591"/>
      <c r="B7" s="589"/>
      <c r="C7" s="233" t="s">
        <v>279</v>
      </c>
    </row>
    <row r="8" spans="1:3" ht="12.75" customHeight="1">
      <c r="A8" s="592"/>
      <c r="B8" s="590"/>
      <c r="C8" s="234" t="s">
        <v>283</v>
      </c>
    </row>
    <row r="9" spans="1:3" ht="51" customHeight="1">
      <c r="A9" s="235" t="s">
        <v>266</v>
      </c>
      <c r="B9" s="231" t="s">
        <v>267</v>
      </c>
      <c r="C9" s="220"/>
    </row>
    <row r="10" spans="1:3" ht="51" customHeight="1">
      <c r="A10" s="235" t="s">
        <v>6</v>
      </c>
      <c r="B10" s="231" t="s">
        <v>268</v>
      </c>
      <c r="C10" s="221"/>
    </row>
    <row r="11" spans="1:3" ht="51" customHeight="1">
      <c r="A11" s="235" t="s">
        <v>7</v>
      </c>
      <c r="B11" s="231" t="s">
        <v>269</v>
      </c>
      <c r="C11" s="220"/>
    </row>
    <row r="12" spans="1:3" ht="51" customHeight="1">
      <c r="A12" s="235" t="s">
        <v>8</v>
      </c>
      <c r="B12" s="237" t="s">
        <v>270</v>
      </c>
      <c r="C12" s="220"/>
    </row>
    <row r="13" spans="1:3" ht="51" customHeight="1">
      <c r="A13" s="236" t="s">
        <v>14</v>
      </c>
      <c r="B13" s="232" t="s">
        <v>299</v>
      </c>
      <c r="C13" s="222"/>
    </row>
    <row r="14" spans="1:3" ht="12.75" customHeight="1">
      <c r="A14" s="235" t="s">
        <v>271</v>
      </c>
      <c r="B14" s="233" t="s">
        <v>272</v>
      </c>
      <c r="C14" s="220"/>
    </row>
    <row r="15" spans="1:3" ht="31.5" customHeight="1">
      <c r="A15" s="582" t="s">
        <v>273</v>
      </c>
      <c r="B15" s="585" t="s">
        <v>288</v>
      </c>
      <c r="C15" s="220"/>
    </row>
    <row r="16" spans="1:3" ht="45.75" customHeight="1">
      <c r="A16" s="583"/>
      <c r="B16" s="586"/>
      <c r="C16" s="220"/>
    </row>
    <row r="17" spans="1:54" ht="44.25" customHeight="1">
      <c r="A17" s="583"/>
      <c r="B17" s="586"/>
      <c r="C17" s="220"/>
    </row>
    <row r="18" spans="1:54" ht="30.75" customHeight="1">
      <c r="A18" s="583"/>
      <c r="B18" s="587"/>
      <c r="C18" s="223"/>
    </row>
    <row r="19" spans="1:54">
      <c r="A19" s="584"/>
      <c r="B19" s="233" t="s">
        <v>274</v>
      </c>
      <c r="C19" s="220"/>
    </row>
    <row r="20" spans="1:54">
      <c r="A20" s="224"/>
      <c r="B20" s="225"/>
      <c r="C20" s="226"/>
    </row>
    <row r="21" spans="1:54">
      <c r="A21" s="224"/>
      <c r="B21" s="225"/>
      <c r="C21" s="226"/>
    </row>
    <row r="22" spans="1:54" s="95" customFormat="1">
      <c r="A22" s="573" t="s">
        <v>347</v>
      </c>
      <c r="B22" s="573"/>
      <c r="C22" s="230" t="s">
        <v>348</v>
      </c>
      <c r="E22" s="230"/>
      <c r="F22" s="230"/>
      <c r="G22" s="230"/>
      <c r="H22" s="322"/>
      <c r="I22" s="321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116"/>
      <c r="BA22" s="116"/>
    </row>
    <row r="23" spans="1:54" s="95" customFormat="1">
      <c r="A23" s="376"/>
      <c r="B23" s="376"/>
      <c r="C23" s="376"/>
      <c r="E23" s="376"/>
      <c r="F23" s="376"/>
      <c r="G23" s="376"/>
      <c r="H23" s="323"/>
      <c r="I23" s="323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116"/>
      <c r="BA23" s="116"/>
    </row>
    <row r="24" spans="1:54" s="95" customFormat="1" ht="18.75" customHeight="1">
      <c r="A24" s="230" t="s">
        <v>46</v>
      </c>
      <c r="B24" s="230"/>
      <c r="C24" s="230" t="s">
        <v>356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112"/>
      <c r="BA24" s="112"/>
      <c r="BB24" s="112"/>
    </row>
    <row r="25" spans="1:54">
      <c r="A25" s="580" t="s">
        <v>368</v>
      </c>
      <c r="B25" s="580"/>
      <c r="C25" s="580"/>
    </row>
    <row r="26" spans="1:54">
      <c r="A26" s="119"/>
    </row>
    <row r="27" spans="1:54" ht="14.25" customHeight="1">
      <c r="A27" s="119"/>
    </row>
    <row r="28" spans="1:54">
      <c r="A28" s="229"/>
    </row>
    <row r="29" spans="1:54">
      <c r="A29" s="228"/>
    </row>
  </sheetData>
  <mergeCells count="9">
    <mergeCell ref="A15:A19"/>
    <mergeCell ref="B15:B18"/>
    <mergeCell ref="A22:B22"/>
    <mergeCell ref="A25:C25"/>
    <mergeCell ref="B3:C3"/>
    <mergeCell ref="B4:C4"/>
    <mergeCell ref="B5:C5"/>
    <mergeCell ref="A6:A8"/>
    <mergeCell ref="B6:B8"/>
  </mergeCells>
  <pageMargins left="0.25" right="0.25" top="1.1811023622047245" bottom="0.78740157480314965" header="0" footer="0"/>
  <pageSetup paperSize="9" scale="26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tabSelected="1" view="pageBreakPreview" zoomScaleSheetLayoutView="100" workbookViewId="0">
      <selection sqref="A1:XFD1048576"/>
    </sheetView>
  </sheetViews>
  <sheetFormatPr defaultRowHeight="18.75"/>
  <cols>
    <col min="1" max="1" width="4" style="216" customWidth="1"/>
    <col min="2" max="2" width="55.7109375" style="123" customWidth="1"/>
    <col min="3" max="3" width="113.85546875" style="227" customWidth="1"/>
    <col min="4" max="246" width="9.140625" style="123"/>
    <col min="247" max="247" width="4" style="123" customWidth="1"/>
    <col min="248" max="248" width="69" style="123" customWidth="1"/>
    <col min="249" max="249" width="66.5703125" style="123" customWidth="1"/>
    <col min="250" max="502" width="9.140625" style="123"/>
    <col min="503" max="503" width="4" style="123" customWidth="1"/>
    <col min="504" max="504" width="69" style="123" customWidth="1"/>
    <col min="505" max="505" width="66.5703125" style="123" customWidth="1"/>
    <col min="506" max="758" width="9.140625" style="123"/>
    <col min="759" max="759" width="4" style="123" customWidth="1"/>
    <col min="760" max="760" width="69" style="123" customWidth="1"/>
    <col min="761" max="761" width="66.5703125" style="123" customWidth="1"/>
    <col min="762" max="1014" width="9.140625" style="123"/>
    <col min="1015" max="1015" width="4" style="123" customWidth="1"/>
    <col min="1016" max="1016" width="69" style="123" customWidth="1"/>
    <col min="1017" max="1017" width="66.5703125" style="123" customWidth="1"/>
    <col min="1018" max="1270" width="9.140625" style="123"/>
    <col min="1271" max="1271" width="4" style="123" customWidth="1"/>
    <col min="1272" max="1272" width="69" style="123" customWidth="1"/>
    <col min="1273" max="1273" width="66.5703125" style="123" customWidth="1"/>
    <col min="1274" max="1526" width="9.140625" style="123"/>
    <col min="1527" max="1527" width="4" style="123" customWidth="1"/>
    <col min="1528" max="1528" width="69" style="123" customWidth="1"/>
    <col min="1529" max="1529" width="66.5703125" style="123" customWidth="1"/>
    <col min="1530" max="1782" width="9.140625" style="123"/>
    <col min="1783" max="1783" width="4" style="123" customWidth="1"/>
    <col min="1784" max="1784" width="69" style="123" customWidth="1"/>
    <col min="1785" max="1785" width="66.5703125" style="123" customWidth="1"/>
    <col min="1786" max="2038" width="9.140625" style="123"/>
    <col min="2039" max="2039" width="4" style="123" customWidth="1"/>
    <col min="2040" max="2040" width="69" style="123" customWidth="1"/>
    <col min="2041" max="2041" width="66.5703125" style="123" customWidth="1"/>
    <col min="2042" max="2294" width="9.140625" style="123"/>
    <col min="2295" max="2295" width="4" style="123" customWidth="1"/>
    <col min="2296" max="2296" width="69" style="123" customWidth="1"/>
    <col min="2297" max="2297" width="66.5703125" style="123" customWidth="1"/>
    <col min="2298" max="2550" width="9.140625" style="123"/>
    <col min="2551" max="2551" width="4" style="123" customWidth="1"/>
    <col min="2552" max="2552" width="69" style="123" customWidth="1"/>
    <col min="2553" max="2553" width="66.5703125" style="123" customWidth="1"/>
    <col min="2554" max="2806" width="9.140625" style="123"/>
    <col min="2807" max="2807" width="4" style="123" customWidth="1"/>
    <col min="2808" max="2808" width="69" style="123" customWidth="1"/>
    <col min="2809" max="2809" width="66.5703125" style="123" customWidth="1"/>
    <col min="2810" max="3062" width="9.140625" style="123"/>
    <col min="3063" max="3063" width="4" style="123" customWidth="1"/>
    <col min="3064" max="3064" width="69" style="123" customWidth="1"/>
    <col min="3065" max="3065" width="66.5703125" style="123" customWidth="1"/>
    <col min="3066" max="3318" width="9.140625" style="123"/>
    <col min="3319" max="3319" width="4" style="123" customWidth="1"/>
    <col min="3320" max="3320" width="69" style="123" customWidth="1"/>
    <col min="3321" max="3321" width="66.5703125" style="123" customWidth="1"/>
    <col min="3322" max="3574" width="9.140625" style="123"/>
    <col min="3575" max="3575" width="4" style="123" customWidth="1"/>
    <col min="3576" max="3576" width="69" style="123" customWidth="1"/>
    <col min="3577" max="3577" width="66.5703125" style="123" customWidth="1"/>
    <col min="3578" max="3830" width="9.140625" style="123"/>
    <col min="3831" max="3831" width="4" style="123" customWidth="1"/>
    <col min="3832" max="3832" width="69" style="123" customWidth="1"/>
    <col min="3833" max="3833" width="66.5703125" style="123" customWidth="1"/>
    <col min="3834" max="4086" width="9.140625" style="123"/>
    <col min="4087" max="4087" width="4" style="123" customWidth="1"/>
    <col min="4088" max="4088" width="69" style="123" customWidth="1"/>
    <col min="4089" max="4089" width="66.5703125" style="123" customWidth="1"/>
    <col min="4090" max="4342" width="9.140625" style="123"/>
    <col min="4343" max="4343" width="4" style="123" customWidth="1"/>
    <col min="4344" max="4344" width="69" style="123" customWidth="1"/>
    <col min="4345" max="4345" width="66.5703125" style="123" customWidth="1"/>
    <col min="4346" max="4598" width="9.140625" style="123"/>
    <col min="4599" max="4599" width="4" style="123" customWidth="1"/>
    <col min="4600" max="4600" width="69" style="123" customWidth="1"/>
    <col min="4601" max="4601" width="66.5703125" style="123" customWidth="1"/>
    <col min="4602" max="4854" width="9.140625" style="123"/>
    <col min="4855" max="4855" width="4" style="123" customWidth="1"/>
    <col min="4856" max="4856" width="69" style="123" customWidth="1"/>
    <col min="4857" max="4857" width="66.5703125" style="123" customWidth="1"/>
    <col min="4858" max="5110" width="9.140625" style="123"/>
    <col min="5111" max="5111" width="4" style="123" customWidth="1"/>
    <col min="5112" max="5112" width="69" style="123" customWidth="1"/>
    <col min="5113" max="5113" width="66.5703125" style="123" customWidth="1"/>
    <col min="5114" max="5366" width="9.140625" style="123"/>
    <col min="5367" max="5367" width="4" style="123" customWidth="1"/>
    <col min="5368" max="5368" width="69" style="123" customWidth="1"/>
    <col min="5369" max="5369" width="66.5703125" style="123" customWidth="1"/>
    <col min="5370" max="5622" width="9.140625" style="123"/>
    <col min="5623" max="5623" width="4" style="123" customWidth="1"/>
    <col min="5624" max="5624" width="69" style="123" customWidth="1"/>
    <col min="5625" max="5625" width="66.5703125" style="123" customWidth="1"/>
    <col min="5626" max="5878" width="9.140625" style="123"/>
    <col min="5879" max="5879" width="4" style="123" customWidth="1"/>
    <col min="5880" max="5880" width="69" style="123" customWidth="1"/>
    <col min="5881" max="5881" width="66.5703125" style="123" customWidth="1"/>
    <col min="5882" max="6134" width="9.140625" style="123"/>
    <col min="6135" max="6135" width="4" style="123" customWidth="1"/>
    <col min="6136" max="6136" width="69" style="123" customWidth="1"/>
    <col min="6137" max="6137" width="66.5703125" style="123" customWidth="1"/>
    <col min="6138" max="6390" width="9.140625" style="123"/>
    <col min="6391" max="6391" width="4" style="123" customWidth="1"/>
    <col min="6392" max="6392" width="69" style="123" customWidth="1"/>
    <col min="6393" max="6393" width="66.5703125" style="123" customWidth="1"/>
    <col min="6394" max="6646" width="9.140625" style="123"/>
    <col min="6647" max="6647" width="4" style="123" customWidth="1"/>
    <col min="6648" max="6648" width="69" style="123" customWidth="1"/>
    <col min="6649" max="6649" width="66.5703125" style="123" customWidth="1"/>
    <col min="6650" max="6902" width="9.140625" style="123"/>
    <col min="6903" max="6903" width="4" style="123" customWidth="1"/>
    <col min="6904" max="6904" width="69" style="123" customWidth="1"/>
    <col min="6905" max="6905" width="66.5703125" style="123" customWidth="1"/>
    <col min="6906" max="7158" width="9.140625" style="123"/>
    <col min="7159" max="7159" width="4" style="123" customWidth="1"/>
    <col min="7160" max="7160" width="69" style="123" customWidth="1"/>
    <col min="7161" max="7161" width="66.5703125" style="123" customWidth="1"/>
    <col min="7162" max="7414" width="9.140625" style="123"/>
    <col min="7415" max="7415" width="4" style="123" customWidth="1"/>
    <col min="7416" max="7416" width="69" style="123" customWidth="1"/>
    <col min="7417" max="7417" width="66.5703125" style="123" customWidth="1"/>
    <col min="7418" max="7670" width="9.140625" style="123"/>
    <col min="7671" max="7671" width="4" style="123" customWidth="1"/>
    <col min="7672" max="7672" width="69" style="123" customWidth="1"/>
    <col min="7673" max="7673" width="66.5703125" style="123" customWidth="1"/>
    <col min="7674" max="7926" width="9.140625" style="123"/>
    <col min="7927" max="7927" width="4" style="123" customWidth="1"/>
    <col min="7928" max="7928" width="69" style="123" customWidth="1"/>
    <col min="7929" max="7929" width="66.5703125" style="123" customWidth="1"/>
    <col min="7930" max="8182" width="9.140625" style="123"/>
    <col min="8183" max="8183" width="4" style="123" customWidth="1"/>
    <col min="8184" max="8184" width="69" style="123" customWidth="1"/>
    <col min="8185" max="8185" width="66.5703125" style="123" customWidth="1"/>
    <col min="8186" max="8438" width="9.140625" style="123"/>
    <col min="8439" max="8439" width="4" style="123" customWidth="1"/>
    <col min="8440" max="8440" width="69" style="123" customWidth="1"/>
    <col min="8441" max="8441" width="66.5703125" style="123" customWidth="1"/>
    <col min="8442" max="8694" width="9.140625" style="123"/>
    <col min="8695" max="8695" width="4" style="123" customWidth="1"/>
    <col min="8696" max="8696" width="69" style="123" customWidth="1"/>
    <col min="8697" max="8697" width="66.5703125" style="123" customWidth="1"/>
    <col min="8698" max="8950" width="9.140625" style="123"/>
    <col min="8951" max="8951" width="4" style="123" customWidth="1"/>
    <col min="8952" max="8952" width="69" style="123" customWidth="1"/>
    <col min="8953" max="8953" width="66.5703125" style="123" customWidth="1"/>
    <col min="8954" max="9206" width="9.140625" style="123"/>
    <col min="9207" max="9207" width="4" style="123" customWidth="1"/>
    <col min="9208" max="9208" width="69" style="123" customWidth="1"/>
    <col min="9209" max="9209" width="66.5703125" style="123" customWidth="1"/>
    <col min="9210" max="9462" width="9.140625" style="123"/>
    <col min="9463" max="9463" width="4" style="123" customWidth="1"/>
    <col min="9464" max="9464" width="69" style="123" customWidth="1"/>
    <col min="9465" max="9465" width="66.5703125" style="123" customWidth="1"/>
    <col min="9466" max="9718" width="9.140625" style="123"/>
    <col min="9719" max="9719" width="4" style="123" customWidth="1"/>
    <col min="9720" max="9720" width="69" style="123" customWidth="1"/>
    <col min="9721" max="9721" width="66.5703125" style="123" customWidth="1"/>
    <col min="9722" max="9974" width="9.140625" style="123"/>
    <col min="9975" max="9975" width="4" style="123" customWidth="1"/>
    <col min="9976" max="9976" width="69" style="123" customWidth="1"/>
    <col min="9977" max="9977" width="66.5703125" style="123" customWidth="1"/>
    <col min="9978" max="10230" width="9.140625" style="123"/>
    <col min="10231" max="10231" width="4" style="123" customWidth="1"/>
    <col min="10232" max="10232" width="69" style="123" customWidth="1"/>
    <col min="10233" max="10233" width="66.5703125" style="123" customWidth="1"/>
    <col min="10234" max="10486" width="9.140625" style="123"/>
    <col min="10487" max="10487" width="4" style="123" customWidth="1"/>
    <col min="10488" max="10488" width="69" style="123" customWidth="1"/>
    <col min="10489" max="10489" width="66.5703125" style="123" customWidth="1"/>
    <col min="10490" max="10742" width="9.140625" style="123"/>
    <col min="10743" max="10743" width="4" style="123" customWidth="1"/>
    <col min="10744" max="10744" width="69" style="123" customWidth="1"/>
    <col min="10745" max="10745" width="66.5703125" style="123" customWidth="1"/>
    <col min="10746" max="10998" width="9.140625" style="123"/>
    <col min="10999" max="10999" width="4" style="123" customWidth="1"/>
    <col min="11000" max="11000" width="69" style="123" customWidth="1"/>
    <col min="11001" max="11001" width="66.5703125" style="123" customWidth="1"/>
    <col min="11002" max="11254" width="9.140625" style="123"/>
    <col min="11255" max="11255" width="4" style="123" customWidth="1"/>
    <col min="11256" max="11256" width="69" style="123" customWidth="1"/>
    <col min="11257" max="11257" width="66.5703125" style="123" customWidth="1"/>
    <col min="11258" max="11510" width="9.140625" style="123"/>
    <col min="11511" max="11511" width="4" style="123" customWidth="1"/>
    <col min="11512" max="11512" width="69" style="123" customWidth="1"/>
    <col min="11513" max="11513" width="66.5703125" style="123" customWidth="1"/>
    <col min="11514" max="11766" width="9.140625" style="123"/>
    <col min="11767" max="11767" width="4" style="123" customWidth="1"/>
    <col min="11768" max="11768" width="69" style="123" customWidth="1"/>
    <col min="11769" max="11769" width="66.5703125" style="123" customWidth="1"/>
    <col min="11770" max="12022" width="9.140625" style="123"/>
    <col min="12023" max="12023" width="4" style="123" customWidth="1"/>
    <col min="12024" max="12024" width="69" style="123" customWidth="1"/>
    <col min="12025" max="12025" width="66.5703125" style="123" customWidth="1"/>
    <col min="12026" max="12278" width="9.140625" style="123"/>
    <col min="12279" max="12279" width="4" style="123" customWidth="1"/>
    <col min="12280" max="12280" width="69" style="123" customWidth="1"/>
    <col min="12281" max="12281" width="66.5703125" style="123" customWidth="1"/>
    <col min="12282" max="12534" width="9.140625" style="123"/>
    <col min="12535" max="12535" width="4" style="123" customWidth="1"/>
    <col min="12536" max="12536" width="69" style="123" customWidth="1"/>
    <col min="12537" max="12537" width="66.5703125" style="123" customWidth="1"/>
    <col min="12538" max="12790" width="9.140625" style="123"/>
    <col min="12791" max="12791" width="4" style="123" customWidth="1"/>
    <col min="12792" max="12792" width="69" style="123" customWidth="1"/>
    <col min="12793" max="12793" width="66.5703125" style="123" customWidth="1"/>
    <col min="12794" max="13046" width="9.140625" style="123"/>
    <col min="13047" max="13047" width="4" style="123" customWidth="1"/>
    <col min="13048" max="13048" width="69" style="123" customWidth="1"/>
    <col min="13049" max="13049" width="66.5703125" style="123" customWidth="1"/>
    <col min="13050" max="13302" width="9.140625" style="123"/>
    <col min="13303" max="13303" width="4" style="123" customWidth="1"/>
    <col min="13304" max="13304" width="69" style="123" customWidth="1"/>
    <col min="13305" max="13305" width="66.5703125" style="123" customWidth="1"/>
    <col min="13306" max="13558" width="9.140625" style="123"/>
    <col min="13559" max="13559" width="4" style="123" customWidth="1"/>
    <col min="13560" max="13560" width="69" style="123" customWidth="1"/>
    <col min="13561" max="13561" width="66.5703125" style="123" customWidth="1"/>
    <col min="13562" max="13814" width="9.140625" style="123"/>
    <col min="13815" max="13815" width="4" style="123" customWidth="1"/>
    <col min="13816" max="13816" width="69" style="123" customWidth="1"/>
    <col min="13817" max="13817" width="66.5703125" style="123" customWidth="1"/>
    <col min="13818" max="14070" width="9.140625" style="123"/>
    <col min="14071" max="14071" width="4" style="123" customWidth="1"/>
    <col min="14072" max="14072" width="69" style="123" customWidth="1"/>
    <col min="14073" max="14073" width="66.5703125" style="123" customWidth="1"/>
    <col min="14074" max="14326" width="9.140625" style="123"/>
    <col min="14327" max="14327" width="4" style="123" customWidth="1"/>
    <col min="14328" max="14328" width="69" style="123" customWidth="1"/>
    <col min="14329" max="14329" width="66.5703125" style="123" customWidth="1"/>
    <col min="14330" max="14582" width="9.140625" style="123"/>
    <col min="14583" max="14583" width="4" style="123" customWidth="1"/>
    <col min="14584" max="14584" width="69" style="123" customWidth="1"/>
    <col min="14585" max="14585" width="66.5703125" style="123" customWidth="1"/>
    <col min="14586" max="14838" width="9.140625" style="123"/>
    <col min="14839" max="14839" width="4" style="123" customWidth="1"/>
    <col min="14840" max="14840" width="69" style="123" customWidth="1"/>
    <col min="14841" max="14841" width="66.5703125" style="123" customWidth="1"/>
    <col min="14842" max="15094" width="9.140625" style="123"/>
    <col min="15095" max="15095" width="4" style="123" customWidth="1"/>
    <col min="15096" max="15096" width="69" style="123" customWidth="1"/>
    <col min="15097" max="15097" width="66.5703125" style="123" customWidth="1"/>
    <col min="15098" max="15350" width="9.140625" style="123"/>
    <col min="15351" max="15351" width="4" style="123" customWidth="1"/>
    <col min="15352" max="15352" width="69" style="123" customWidth="1"/>
    <col min="15353" max="15353" width="66.5703125" style="123" customWidth="1"/>
    <col min="15354" max="15606" width="9.140625" style="123"/>
    <col min="15607" max="15607" width="4" style="123" customWidth="1"/>
    <col min="15608" max="15608" width="69" style="123" customWidth="1"/>
    <col min="15609" max="15609" width="66.5703125" style="123" customWidth="1"/>
    <col min="15610" max="15862" width="9.140625" style="123"/>
    <col min="15863" max="15863" width="4" style="123" customWidth="1"/>
    <col min="15864" max="15864" width="69" style="123" customWidth="1"/>
    <col min="15865" max="15865" width="66.5703125" style="123" customWidth="1"/>
    <col min="15866" max="16118" width="9.140625" style="123"/>
    <col min="16119" max="16119" width="4" style="123" customWidth="1"/>
    <col min="16120" max="16120" width="69" style="123" customWidth="1"/>
    <col min="16121" max="16121" width="66.5703125" style="123" customWidth="1"/>
    <col min="16122" max="16384" width="9.140625" style="123"/>
  </cols>
  <sheetData>
    <row r="1" spans="1:3">
      <c r="C1" s="217" t="s">
        <v>292</v>
      </c>
    </row>
    <row r="2" spans="1:3" ht="19.5" customHeight="1">
      <c r="C2" s="217"/>
    </row>
    <row r="3" spans="1:3" ht="18.75" customHeight="1">
      <c r="B3" s="581" t="s">
        <v>294</v>
      </c>
      <c r="C3" s="581"/>
    </row>
    <row r="4" spans="1:3" ht="27" customHeight="1">
      <c r="A4" s="218"/>
      <c r="B4" s="593" t="s">
        <v>361</v>
      </c>
      <c r="C4" s="593"/>
    </row>
    <row r="5" spans="1:3" ht="27" customHeight="1">
      <c r="A5" s="219"/>
      <c r="B5" s="594" t="s">
        <v>293</v>
      </c>
      <c r="C5" s="594"/>
    </row>
    <row r="6" spans="1:3" ht="24" customHeight="1">
      <c r="A6" s="583" t="s">
        <v>265</v>
      </c>
      <c r="B6" s="588" t="s">
        <v>287</v>
      </c>
      <c r="C6" s="234" t="s">
        <v>280</v>
      </c>
    </row>
    <row r="7" spans="1:3" ht="20.25" customHeight="1">
      <c r="A7" s="591"/>
      <c r="B7" s="589"/>
      <c r="C7" s="233" t="s">
        <v>279</v>
      </c>
    </row>
    <row r="8" spans="1:3" ht="18.75" customHeight="1">
      <c r="A8" s="592"/>
      <c r="B8" s="590"/>
      <c r="C8" s="234" t="s">
        <v>283</v>
      </c>
    </row>
    <row r="9" spans="1:3">
      <c r="A9" s="235" t="s">
        <v>266</v>
      </c>
      <c r="B9" s="231" t="s">
        <v>267</v>
      </c>
      <c r="C9" s="220"/>
    </row>
    <row r="10" spans="1:3">
      <c r="A10" s="235" t="s">
        <v>6</v>
      </c>
      <c r="B10" s="231" t="s">
        <v>268</v>
      </c>
      <c r="C10" s="221"/>
    </row>
    <row r="11" spans="1:3" ht="24.75" customHeight="1">
      <c r="A11" s="235" t="s">
        <v>7</v>
      </c>
      <c r="B11" s="231" t="s">
        <v>269</v>
      </c>
      <c r="C11" s="220"/>
    </row>
    <row r="12" spans="1:3" ht="63">
      <c r="A12" s="235" t="s">
        <v>8</v>
      </c>
      <c r="B12" s="237" t="s">
        <v>270</v>
      </c>
      <c r="C12" s="220"/>
    </row>
    <row r="13" spans="1:3" ht="31.5">
      <c r="A13" s="236" t="s">
        <v>14</v>
      </c>
      <c r="B13" s="232" t="s">
        <v>299</v>
      </c>
      <c r="C13" s="222"/>
    </row>
    <row r="14" spans="1:3" ht="47.25">
      <c r="A14" s="235" t="s">
        <v>271</v>
      </c>
      <c r="B14" s="233" t="s">
        <v>272</v>
      </c>
      <c r="C14" s="220"/>
    </row>
    <row r="15" spans="1:3" ht="26.25" customHeight="1">
      <c r="A15" s="582" t="s">
        <v>273</v>
      </c>
      <c r="B15" s="585" t="s">
        <v>288</v>
      </c>
      <c r="C15" s="220"/>
    </row>
    <row r="16" spans="1:3">
      <c r="A16" s="583"/>
      <c r="B16" s="586"/>
      <c r="C16" s="220"/>
    </row>
    <row r="17" spans="1:54">
      <c r="A17" s="583"/>
      <c r="B17" s="586"/>
      <c r="C17" s="220"/>
    </row>
    <row r="18" spans="1:54">
      <c r="A18" s="583"/>
      <c r="B18" s="587"/>
      <c r="C18" s="223"/>
    </row>
    <row r="19" spans="1:54">
      <c r="A19" s="584"/>
      <c r="B19" s="233" t="s">
        <v>274</v>
      </c>
      <c r="C19" s="220"/>
    </row>
    <row r="20" spans="1:54">
      <c r="A20" s="224"/>
      <c r="B20" s="225"/>
      <c r="C20" s="226"/>
    </row>
    <row r="21" spans="1:54">
      <c r="A21" s="224"/>
      <c r="B21" s="225"/>
      <c r="C21" s="226"/>
    </row>
    <row r="22" spans="1:54" s="95" customFormat="1" ht="18.75" customHeight="1">
      <c r="A22" s="573" t="s">
        <v>347</v>
      </c>
      <c r="B22" s="573"/>
      <c r="C22" s="230" t="s">
        <v>348</v>
      </c>
      <c r="E22" s="230"/>
      <c r="F22" s="230"/>
      <c r="G22" s="230"/>
      <c r="H22" s="322"/>
      <c r="I22" s="321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116"/>
      <c r="BA22" s="116"/>
    </row>
    <row r="23" spans="1:54" s="95" customFormat="1">
      <c r="A23" s="376"/>
      <c r="B23" s="376"/>
      <c r="C23" s="376"/>
      <c r="E23" s="376"/>
      <c r="F23" s="376"/>
      <c r="G23" s="376"/>
      <c r="H23" s="323"/>
      <c r="I23" s="323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116"/>
      <c r="BA23" s="116"/>
    </row>
    <row r="24" spans="1:54" s="95" customFormat="1">
      <c r="A24" s="230" t="s">
        <v>46</v>
      </c>
      <c r="B24" s="230"/>
      <c r="C24" s="230" t="s">
        <v>356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112"/>
      <c r="BA24" s="112"/>
      <c r="BB24" s="112"/>
    </row>
    <row r="25" spans="1:54">
      <c r="A25" s="580" t="s">
        <v>368</v>
      </c>
      <c r="B25" s="580"/>
      <c r="C25" s="580"/>
    </row>
    <row r="26" spans="1:54">
      <c r="A26" s="119"/>
    </row>
    <row r="27" spans="1:54">
      <c r="A27" s="119"/>
    </row>
    <row r="28" spans="1:54">
      <c r="A28" s="229"/>
    </row>
    <row r="29" spans="1:54">
      <c r="A29" s="228"/>
    </row>
  </sheetData>
  <mergeCells count="9">
    <mergeCell ref="A25:C25"/>
    <mergeCell ref="B3:C3"/>
    <mergeCell ref="A15:A19"/>
    <mergeCell ref="B15:B18"/>
    <mergeCell ref="B6:B8"/>
    <mergeCell ref="A6:A8"/>
    <mergeCell ref="A22:B22"/>
    <mergeCell ref="B4:C4"/>
    <mergeCell ref="B5:C5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KuznecovaEV</cp:lastModifiedBy>
  <cp:lastPrinted>2015-04-06T10:07:50Z</cp:lastPrinted>
  <dcterms:created xsi:type="dcterms:W3CDTF">2011-05-17T05:04:33Z</dcterms:created>
  <dcterms:modified xsi:type="dcterms:W3CDTF">2015-06-02T06:52:33Z</dcterms:modified>
</cp:coreProperties>
</file>