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35" yWindow="-210" windowWidth="15480" windowHeight="6450" tabRatio="862" firstSheet="3" activeTab="6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итульный" sheetId="15" r:id="rId4"/>
    <sheet name="Финансирование таб.3" sheetId="13" r:id="rId5"/>
    <sheet name="Показатели таб.4" sheetId="5" r:id="rId6"/>
    <sheet name="пояснения таб. 5" sheetId="11" r:id="rId7"/>
    <sheet name="Лист1" sheetId="14" r:id="rId8"/>
  </sheets>
  <definedNames>
    <definedName name="_xlnm._FilterDatabase" localSheetId="2" hidden="1">'Выполнение работ'!$A$3:$O$70</definedName>
    <definedName name="_xlnm._FilterDatabase" localSheetId="4" hidden="1">'Финансирование таб.3'!$A$9:$BB$138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5">'Показатели таб.4'!$5:$7</definedName>
    <definedName name="_xlnm.Print_Titles" localSheetId="4">'Финансирование таб.3'!$6:$9</definedName>
    <definedName name="_xlnm.Print_Area" localSheetId="2">'Выполнение работ'!$A$1:$Q$81</definedName>
    <definedName name="_xlnm.Print_Area" localSheetId="5">'Показатели таб.4'!$A$1:$AQ$27</definedName>
    <definedName name="_xlnm.Print_Area" localSheetId="6">'пояснения таб. 5'!$A$1:$C$26</definedName>
    <definedName name="_xlnm.Print_Area" localSheetId="4">'Финансирование таб.3'!$A$1:$BB$153</definedName>
  </definedNames>
  <calcPr calcId="125725"/>
</workbook>
</file>

<file path=xl/calcChain.xml><?xml version="1.0" encoding="utf-8"?>
<calcChain xmlns="http://schemas.openxmlformats.org/spreadsheetml/2006/main">
  <c r="R69" i="13"/>
  <c r="S36"/>
  <c r="S34"/>
  <c r="R27"/>
  <c r="R131"/>
  <c r="T79"/>
  <c r="T83"/>
  <c r="P67"/>
  <c r="U87"/>
  <c r="V87"/>
  <c r="W87"/>
  <c r="X87"/>
  <c r="Y87"/>
  <c r="Z87"/>
  <c r="O15"/>
  <c r="Q15"/>
  <c r="R15"/>
  <c r="T15"/>
  <c r="U15"/>
  <c r="V15"/>
  <c r="AA28"/>
  <c r="AB28"/>
  <c r="AC28"/>
  <c r="AD28"/>
  <c r="AE28"/>
  <c r="AF28"/>
  <c r="AG28"/>
  <c r="AH28"/>
  <c r="AI28"/>
  <c r="AJ28"/>
  <c r="AM25"/>
  <c r="AN25"/>
  <c r="AO25"/>
  <c r="AP25"/>
  <c r="AQ25"/>
  <c r="AR25"/>
  <c r="AS25"/>
  <c r="AT25"/>
  <c r="AU25"/>
  <c r="AV25"/>
  <c r="AW25"/>
  <c r="AX25"/>
  <c r="AY25"/>
  <c r="AZ25"/>
  <c r="BA25"/>
  <c r="X25"/>
  <c r="Y25"/>
  <c r="Z25"/>
  <c r="AA25"/>
  <c r="AB25"/>
  <c r="AC25"/>
  <c r="AD25"/>
  <c r="AE25"/>
  <c r="AF25"/>
  <c r="AG25"/>
  <c r="AH25"/>
  <c r="AI25"/>
  <c r="AJ25"/>
  <c r="AK25"/>
  <c r="AL25"/>
  <c r="Z21"/>
  <c r="H128"/>
  <c r="M128"/>
  <c r="N128"/>
  <c r="N123" s="1"/>
  <c r="O128"/>
  <c r="O123" s="1"/>
  <c r="P123" s="1"/>
  <c r="P128"/>
  <c r="Q128"/>
  <c r="R128"/>
  <c r="R123" s="1"/>
  <c r="S128"/>
  <c r="T128"/>
  <c r="T123" s="1"/>
  <c r="U128"/>
  <c r="U123" s="1"/>
  <c r="V128"/>
  <c r="V123" s="1"/>
  <c r="W128"/>
  <c r="W123" s="1"/>
  <c r="X128"/>
  <c r="X123" s="1"/>
  <c r="Y128"/>
  <c r="Y123" s="1"/>
  <c r="Z128"/>
  <c r="Z123" s="1"/>
  <c r="I129"/>
  <c r="W80"/>
  <c r="P142"/>
  <c r="P141"/>
  <c r="P140"/>
  <c r="P138"/>
  <c r="P137"/>
  <c r="P136"/>
  <c r="AJ129"/>
  <c r="I125"/>
  <c r="T18"/>
  <c r="U18"/>
  <c r="T17"/>
  <c r="U17"/>
  <c r="V17"/>
  <c r="W17"/>
  <c r="R64"/>
  <c r="Q64"/>
  <c r="P64"/>
  <c r="O64"/>
  <c r="N64"/>
  <c r="M64"/>
  <c r="L64"/>
  <c r="K64"/>
  <c r="J64"/>
  <c r="I64"/>
  <c r="H64"/>
  <c r="S15" l="1"/>
  <c r="R139"/>
  <c r="S138"/>
  <c r="S137"/>
  <c r="S136"/>
  <c r="S30"/>
  <c r="S79"/>
  <c r="S76"/>
  <c r="S73"/>
  <c r="R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L72"/>
  <c r="N72"/>
  <c r="O72"/>
  <c r="P72" s="1"/>
  <c r="H61"/>
  <c r="I61"/>
  <c r="J61"/>
  <c r="K61"/>
  <c r="L61"/>
  <c r="M61"/>
  <c r="N61"/>
  <c r="O61"/>
  <c r="P61"/>
  <c r="R61"/>
  <c r="E45"/>
  <c r="Q63"/>
  <c r="S63" s="1"/>
  <c r="AK67"/>
  <c r="AN67"/>
  <c r="AQ67"/>
  <c r="AT67"/>
  <c r="AW67"/>
  <c r="H68"/>
  <c r="I68"/>
  <c r="J68"/>
  <c r="K68"/>
  <c r="L68"/>
  <c r="N68"/>
  <c r="O68"/>
  <c r="Q68"/>
  <c r="R68"/>
  <c r="T68"/>
  <c r="U68"/>
  <c r="V68"/>
  <c r="W68"/>
  <c r="X68"/>
  <c r="Y68"/>
  <c r="Z68"/>
  <c r="AA68"/>
  <c r="AB68"/>
  <c r="AC68"/>
  <c r="AD68"/>
  <c r="AE68"/>
  <c r="AE67" s="1"/>
  <c r="AF68"/>
  <c r="AF67" s="1"/>
  <c r="AG68"/>
  <c r="AG67" s="1"/>
  <c r="AH68"/>
  <c r="AH67" s="1"/>
  <c r="AI68"/>
  <c r="AJ68"/>
  <c r="T69"/>
  <c r="U69"/>
  <c r="V69"/>
  <c r="W69"/>
  <c r="X69"/>
  <c r="Z69"/>
  <c r="Z67" s="1"/>
  <c r="AA69"/>
  <c r="AA67" s="1"/>
  <c r="AC69"/>
  <c r="AC67" s="1"/>
  <c r="AD69"/>
  <c r="AD67" s="1"/>
  <c r="AI69"/>
  <c r="AI67" s="1"/>
  <c r="AJ69"/>
  <c r="AL69"/>
  <c r="AL67" s="1"/>
  <c r="AM69"/>
  <c r="AM67" s="1"/>
  <c r="AO69"/>
  <c r="AO67" s="1"/>
  <c r="AP69"/>
  <c r="AP67" s="1"/>
  <c r="AR69"/>
  <c r="AR67" s="1"/>
  <c r="AS69"/>
  <c r="AS67" s="1"/>
  <c r="AU69"/>
  <c r="AU67" s="1"/>
  <c r="AV69"/>
  <c r="AV67" s="1"/>
  <c r="AX69"/>
  <c r="AX67" s="1"/>
  <c r="AY69"/>
  <c r="AY67" s="1"/>
  <c r="E53"/>
  <c r="E52" s="1"/>
  <c r="F66"/>
  <c r="F65"/>
  <c r="E65"/>
  <c r="E64" s="1"/>
  <c r="R45"/>
  <c r="T43"/>
  <c r="T120" s="1"/>
  <c r="U43"/>
  <c r="U120" s="1"/>
  <c r="U118" s="1"/>
  <c r="V43"/>
  <c r="W43"/>
  <c r="X43"/>
  <c r="O46"/>
  <c r="R46"/>
  <c r="Q48"/>
  <c r="Q45" s="1"/>
  <c r="Q17" s="1"/>
  <c r="T141"/>
  <c r="T137"/>
  <c r="I128"/>
  <c r="I127" s="1"/>
  <c r="J128"/>
  <c r="K128"/>
  <c r="L128"/>
  <c r="AA128"/>
  <c r="AB128"/>
  <c r="AC128"/>
  <c r="AC123" s="1"/>
  <c r="AD128"/>
  <c r="AD123" s="1"/>
  <c r="AE128"/>
  <c r="AE123" s="1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AG129"/>
  <c r="AH129"/>
  <c r="AI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BA129"/>
  <c r="O129"/>
  <c r="R129"/>
  <c r="R127" s="1"/>
  <c r="T129"/>
  <c r="T127" s="1"/>
  <c r="U129"/>
  <c r="U127" s="1"/>
  <c r="V129"/>
  <c r="V127" s="1"/>
  <c r="W129"/>
  <c r="W127" s="1"/>
  <c r="X129"/>
  <c r="X127" s="1"/>
  <c r="Y129"/>
  <c r="Y127" s="1"/>
  <c r="Z129"/>
  <c r="Z127" s="1"/>
  <c r="AA129"/>
  <c r="AB129"/>
  <c r="AC129"/>
  <c r="AD129"/>
  <c r="AE129"/>
  <c r="AF129"/>
  <c r="K129"/>
  <c r="L129"/>
  <c r="H129"/>
  <c r="Q27"/>
  <c r="Q129" s="1"/>
  <c r="Q127" s="1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G37"/>
  <c r="H37"/>
  <c r="I37"/>
  <c r="J37"/>
  <c r="K37"/>
  <c r="L37"/>
  <c r="M37"/>
  <c r="N37"/>
  <c r="O37"/>
  <c r="P37"/>
  <c r="Q37"/>
  <c r="R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H34"/>
  <c r="I34"/>
  <c r="J34"/>
  <c r="K34"/>
  <c r="L34"/>
  <c r="M34"/>
  <c r="O34"/>
  <c r="Q34"/>
  <c r="R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G31"/>
  <c r="H31"/>
  <c r="I31"/>
  <c r="J31"/>
  <c r="K31"/>
  <c r="L31"/>
  <c r="M31"/>
  <c r="N31"/>
  <c r="O31"/>
  <c r="P31"/>
  <c r="Q31"/>
  <c r="R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H28"/>
  <c r="I28"/>
  <c r="J28"/>
  <c r="K28"/>
  <c r="L28"/>
  <c r="M28"/>
  <c r="N28"/>
  <c r="O28"/>
  <c r="P28"/>
  <c r="Q28"/>
  <c r="R28"/>
  <c r="T28"/>
  <c r="U28"/>
  <c r="V28"/>
  <c r="W28"/>
  <c r="X28"/>
  <c r="Y28"/>
  <c r="Z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F29"/>
  <c r="F30"/>
  <c r="F32"/>
  <c r="F33"/>
  <c r="F35"/>
  <c r="F36"/>
  <c r="F38"/>
  <c r="F39"/>
  <c r="F41"/>
  <c r="E29"/>
  <c r="E30"/>
  <c r="E32"/>
  <c r="E33"/>
  <c r="E35"/>
  <c r="E38"/>
  <c r="E39"/>
  <c r="E41"/>
  <c r="E27"/>
  <c r="Q141"/>
  <c r="S141" s="1"/>
  <c r="Q142"/>
  <c r="Q80" s="1"/>
  <c r="Q140"/>
  <c r="N139"/>
  <c r="P139" s="1"/>
  <c r="I124"/>
  <c r="F129" l="1"/>
  <c r="Q72"/>
  <c r="Q123"/>
  <c r="S123" s="1"/>
  <c r="O127"/>
  <c r="AB123"/>
  <c r="AB127"/>
  <c r="L123"/>
  <c r="L127"/>
  <c r="F37"/>
  <c r="F34"/>
  <c r="F31"/>
  <c r="F28"/>
  <c r="AA123"/>
  <c r="AA127"/>
  <c r="G66"/>
  <c r="G64" s="1"/>
  <c r="F64"/>
  <c r="K127"/>
  <c r="AJ67"/>
  <c r="S28"/>
  <c r="Y69"/>
  <c r="Y67" s="1"/>
  <c r="R67"/>
  <c r="R17"/>
  <c r="S129"/>
  <c r="S127" s="1"/>
  <c r="T133"/>
  <c r="T118"/>
  <c r="E37"/>
  <c r="S27"/>
  <c r="S140"/>
  <c r="S142"/>
  <c r="Q139"/>
  <c r="S139" s="1"/>
  <c r="R43"/>
  <c r="R120" s="1"/>
  <c r="Q69"/>
  <c r="Q67" s="1"/>
  <c r="Q43"/>
  <c r="S43" s="1"/>
  <c r="S48"/>
  <c r="S46" s="1"/>
  <c r="Q46"/>
  <c r="W67"/>
  <c r="U67"/>
  <c r="Q61"/>
  <c r="S61" s="1"/>
  <c r="E28"/>
  <c r="V67"/>
  <c r="T67"/>
  <c r="S45"/>
  <c r="S17" s="1"/>
  <c r="S72"/>
  <c r="AB69"/>
  <c r="AB67" s="1"/>
  <c r="X67"/>
  <c r="E31"/>
  <c r="J20"/>
  <c r="P76"/>
  <c r="P73"/>
  <c r="P79"/>
  <c r="O80"/>
  <c r="Q120"/>
  <c r="P48"/>
  <c r="O45"/>
  <c r="F48"/>
  <c r="F47"/>
  <c r="R25"/>
  <c r="T25"/>
  <c r="W25"/>
  <c r="O25"/>
  <c r="Q25"/>
  <c r="P27"/>
  <c r="P25" s="1"/>
  <c r="S69" l="1"/>
  <c r="S67" s="1"/>
  <c r="S25"/>
  <c r="Q118"/>
  <c r="Q133"/>
  <c r="R133"/>
  <c r="S120"/>
  <c r="R118"/>
  <c r="S118" s="1"/>
  <c r="O43"/>
  <c r="O69"/>
  <c r="P45"/>
  <c r="P46"/>
  <c r="AY127"/>
  <c r="AP127"/>
  <c r="AK127"/>
  <c r="F127" s="1"/>
  <c r="AJ127"/>
  <c r="AF127"/>
  <c r="AE127"/>
  <c r="P43" l="1"/>
  <c r="P120" s="1"/>
  <c r="P17"/>
  <c r="S133"/>
  <c r="O67"/>
  <c r="AD87"/>
  <c r="AI87"/>
  <c r="AN87"/>
  <c r="AS87"/>
  <c r="AX87"/>
  <c r="V88"/>
  <c r="Y88"/>
  <c r="AD88"/>
  <c r="AI88"/>
  <c r="AN88"/>
  <c r="AS88"/>
  <c r="AX88"/>
  <c r="AZ88"/>
  <c r="Q131"/>
  <c r="S131" s="1"/>
  <c r="O120"/>
  <c r="O133" s="1"/>
  <c r="G15"/>
  <c r="H45"/>
  <c r="I45"/>
  <c r="I43" s="1"/>
  <c r="I120" s="1"/>
  <c r="J45"/>
  <c r="J17" s="1"/>
  <c r="L45"/>
  <c r="L69" s="1"/>
  <c r="L67" s="1"/>
  <c r="N45"/>
  <c r="H43"/>
  <c r="H120" s="1"/>
  <c r="J43"/>
  <c r="J120" s="1"/>
  <c r="N43"/>
  <c r="N120" s="1"/>
  <c r="N133" s="1"/>
  <c r="N131" s="1"/>
  <c r="G48"/>
  <c r="H16"/>
  <c r="K48"/>
  <c r="K45" s="1"/>
  <c r="K69" s="1"/>
  <c r="K67" s="1"/>
  <c r="N80"/>
  <c r="P80" s="1"/>
  <c r="L80"/>
  <c r="I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V80"/>
  <c r="U80"/>
  <c r="T80"/>
  <c r="R80"/>
  <c r="S80" s="1"/>
  <c r="L124"/>
  <c r="K142"/>
  <c r="M142" s="1"/>
  <c r="K141"/>
  <c r="M141" s="1"/>
  <c r="K138"/>
  <c r="K80" s="1"/>
  <c r="K137"/>
  <c r="M137" s="1"/>
  <c r="K136"/>
  <c r="K79"/>
  <c r="K76"/>
  <c r="M76" s="1"/>
  <c r="N75"/>
  <c r="Q75"/>
  <c r="T75"/>
  <c r="W75"/>
  <c r="Z75"/>
  <c r="AE75"/>
  <c r="AJ75"/>
  <c r="AO75"/>
  <c r="AT75"/>
  <c r="AY75"/>
  <c r="M73"/>
  <c r="M27"/>
  <c r="M129" s="1"/>
  <c r="M127" s="1"/>
  <c r="P133" l="1"/>
  <c r="P118"/>
  <c r="I17"/>
  <c r="I69"/>
  <c r="I67" s="1"/>
  <c r="H17"/>
  <c r="H69"/>
  <c r="H67" s="1"/>
  <c r="K123"/>
  <c r="K20" s="1"/>
  <c r="K72"/>
  <c r="I133"/>
  <c r="I131" s="1"/>
  <c r="I118"/>
  <c r="J133"/>
  <c r="J131" s="1"/>
  <c r="J118"/>
  <c r="H133"/>
  <c r="H131" s="1"/>
  <c r="H118"/>
  <c r="M138"/>
  <c r="L21"/>
  <c r="K124"/>
  <c r="O131"/>
  <c r="P131" s="1"/>
  <c r="K17"/>
  <c r="K43"/>
  <c r="K120" s="1"/>
  <c r="M48"/>
  <c r="M45" s="1"/>
  <c r="L43"/>
  <c r="L120" s="1"/>
  <c r="L133" s="1"/>
  <c r="L17"/>
  <c r="L12" s="1"/>
  <c r="O118"/>
  <c r="N118"/>
  <c r="K125"/>
  <c r="K22" s="1"/>
  <c r="M136"/>
  <c r="F137"/>
  <c r="H141"/>
  <c r="H138"/>
  <c r="H80" s="1"/>
  <c r="H137"/>
  <c r="I123"/>
  <c r="I20" s="1"/>
  <c r="Q20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I21"/>
  <c r="Q124"/>
  <c r="Q21" s="1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I22"/>
  <c r="L125"/>
  <c r="N125"/>
  <c r="O125"/>
  <c r="O22" s="1"/>
  <c r="Q125"/>
  <c r="Q22" s="1"/>
  <c r="R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AY125"/>
  <c r="H125"/>
  <c r="H22" s="1"/>
  <c r="H123"/>
  <c r="H20" s="1"/>
  <c r="T124"/>
  <c r="H11"/>
  <c r="BA20"/>
  <c r="Y21"/>
  <c r="Y12" s="1"/>
  <c r="AD21"/>
  <c r="AD12" s="1"/>
  <c r="AI21"/>
  <c r="AI12" s="1"/>
  <c r="AN21"/>
  <c r="AN12" s="1"/>
  <c r="AS21"/>
  <c r="AS12" s="1"/>
  <c r="AX21"/>
  <c r="AX12" s="1"/>
  <c r="BA21"/>
  <c r="W22"/>
  <c r="W13" s="1"/>
  <c r="X22"/>
  <c r="Y22"/>
  <c r="Z22"/>
  <c r="Z13" s="1"/>
  <c r="AA22"/>
  <c r="AB22"/>
  <c r="AC22"/>
  <c r="AD22"/>
  <c r="AE22"/>
  <c r="AE13" s="1"/>
  <c r="AF22"/>
  <c r="AG22"/>
  <c r="AH22"/>
  <c r="AI22"/>
  <c r="AJ22"/>
  <c r="AJ13" s="1"/>
  <c r="AK22"/>
  <c r="AK13" s="1"/>
  <c r="AL22"/>
  <c r="AM22"/>
  <c r="AM13" s="1"/>
  <c r="AN22"/>
  <c r="AO22"/>
  <c r="AO13" s="1"/>
  <c r="AP22"/>
  <c r="AP13" s="1"/>
  <c r="AQ22"/>
  <c r="AR22"/>
  <c r="AR13" s="1"/>
  <c r="AS22"/>
  <c r="AT22"/>
  <c r="AT13" s="1"/>
  <c r="AU22"/>
  <c r="AU13" s="1"/>
  <c r="AV22"/>
  <c r="AW22"/>
  <c r="AW13" s="1"/>
  <c r="AX22"/>
  <c r="AY22"/>
  <c r="AY13" s="1"/>
  <c r="AZ22"/>
  <c r="AZ13" s="1"/>
  <c r="BA22"/>
  <c r="Q13"/>
  <c r="R22"/>
  <c r="S22" s="1"/>
  <c r="T22"/>
  <c r="T13" s="1"/>
  <c r="U22"/>
  <c r="V22"/>
  <c r="I16"/>
  <c r="I11" s="1"/>
  <c r="J16"/>
  <c r="K16"/>
  <c r="L16"/>
  <c r="M16"/>
  <c r="N16"/>
  <c r="O16"/>
  <c r="I12"/>
  <c r="N17"/>
  <c r="O17"/>
  <c r="J18"/>
  <c r="J27"/>
  <c r="J79"/>
  <c r="J76"/>
  <c r="J73"/>
  <c r="J141"/>
  <c r="J138"/>
  <c r="J80" s="1"/>
  <c r="J137"/>
  <c r="F142"/>
  <c r="F141"/>
  <c r="F140"/>
  <c r="F138"/>
  <c r="F136"/>
  <c r="F130"/>
  <c r="F121"/>
  <c r="F119"/>
  <c r="F80"/>
  <c r="F79"/>
  <c r="F77"/>
  <c r="F76"/>
  <c r="F73"/>
  <c r="F72"/>
  <c r="G30"/>
  <c r="G28" s="1"/>
  <c r="F42"/>
  <c r="F40" s="1"/>
  <c r="F44"/>
  <c r="F68" s="1"/>
  <c r="F50"/>
  <c r="F51"/>
  <c r="F53"/>
  <c r="F54"/>
  <c r="G54" s="1"/>
  <c r="F56"/>
  <c r="F57"/>
  <c r="G57" s="1"/>
  <c r="F59"/>
  <c r="F60"/>
  <c r="G60" s="1"/>
  <c r="F62"/>
  <c r="F63"/>
  <c r="H83"/>
  <c r="H87" s="1"/>
  <c r="H84"/>
  <c r="H88" s="1"/>
  <c r="I83"/>
  <c r="I87" s="1"/>
  <c r="J87" s="1"/>
  <c r="I82"/>
  <c r="I86" s="1"/>
  <c r="K82"/>
  <c r="K86" s="1"/>
  <c r="L82"/>
  <c r="N82"/>
  <c r="O82"/>
  <c r="Q82"/>
  <c r="Q86" s="1"/>
  <c r="R82"/>
  <c r="T82"/>
  <c r="T86" s="1"/>
  <c r="U82"/>
  <c r="U86" s="1"/>
  <c r="V82"/>
  <c r="W82"/>
  <c r="W86" s="1"/>
  <c r="X82"/>
  <c r="X86" s="1"/>
  <c r="Y82"/>
  <c r="Y86" s="1"/>
  <c r="Z82"/>
  <c r="Z86" s="1"/>
  <c r="AA82"/>
  <c r="AA86" s="1"/>
  <c r="AB82"/>
  <c r="AB86" s="1"/>
  <c r="AC82"/>
  <c r="AC86" s="1"/>
  <c r="AD82"/>
  <c r="AE82"/>
  <c r="AE86" s="1"/>
  <c r="AF82"/>
  <c r="AF86" s="1"/>
  <c r="AG82"/>
  <c r="AG86" s="1"/>
  <c r="AH82"/>
  <c r="AH86" s="1"/>
  <c r="AI82"/>
  <c r="AI86" s="1"/>
  <c r="AI85" s="1"/>
  <c r="AJ82"/>
  <c r="AJ86" s="1"/>
  <c r="AK82"/>
  <c r="AK86" s="1"/>
  <c r="AL82"/>
  <c r="AL86" s="1"/>
  <c r="AM82"/>
  <c r="AM86" s="1"/>
  <c r="AN82"/>
  <c r="AO82"/>
  <c r="AO86" s="1"/>
  <c r="AP82"/>
  <c r="AP86" s="1"/>
  <c r="AQ82"/>
  <c r="AQ86" s="1"/>
  <c r="AR82"/>
  <c r="AR86" s="1"/>
  <c r="AS82"/>
  <c r="AS86" s="1"/>
  <c r="AS85" s="1"/>
  <c r="AT82"/>
  <c r="AT86" s="1"/>
  <c r="AU82"/>
  <c r="AU86" s="1"/>
  <c r="AV82"/>
  <c r="AV86" s="1"/>
  <c r="AW82"/>
  <c r="AW86" s="1"/>
  <c r="AX82"/>
  <c r="AX20" s="1"/>
  <c r="AX11" s="1"/>
  <c r="AY82"/>
  <c r="AY86" s="1"/>
  <c r="AZ82"/>
  <c r="AZ86" s="1"/>
  <c r="H82"/>
  <c r="H86" s="1"/>
  <c r="E72"/>
  <c r="F134" l="1"/>
  <c r="M72"/>
  <c r="M123"/>
  <c r="S125"/>
  <c r="F132"/>
  <c r="O20"/>
  <c r="J15"/>
  <c r="G63"/>
  <c r="G61" s="1"/>
  <c r="F61"/>
  <c r="AZ20"/>
  <c r="AZ11" s="1"/>
  <c r="L15"/>
  <c r="K15"/>
  <c r="J69"/>
  <c r="J67" s="1"/>
  <c r="J129"/>
  <c r="J127" s="1"/>
  <c r="R86"/>
  <c r="S86" s="1"/>
  <c r="S82"/>
  <c r="AN81"/>
  <c r="AN86"/>
  <c r="AN85" s="1"/>
  <c r="AD81"/>
  <c r="AD86"/>
  <c r="AD85" s="1"/>
  <c r="V81"/>
  <c r="V86"/>
  <c r="V20"/>
  <c r="V11" s="1"/>
  <c r="AV20"/>
  <c r="AV11" s="1"/>
  <c r="AS20"/>
  <c r="AS11" s="1"/>
  <c r="AQ20"/>
  <c r="AQ11" s="1"/>
  <c r="AN20"/>
  <c r="AN11" s="1"/>
  <c r="AL20"/>
  <c r="AL11" s="1"/>
  <c r="AI20"/>
  <c r="AI11" s="1"/>
  <c r="AG20"/>
  <c r="AG11" s="1"/>
  <c r="AD20"/>
  <c r="AD11" s="1"/>
  <c r="AB20"/>
  <c r="AB11" s="1"/>
  <c r="Y20"/>
  <c r="Y11" s="1"/>
  <c r="AX81"/>
  <c r="AX86"/>
  <c r="AX85" s="1"/>
  <c r="U20"/>
  <c r="U11" s="1"/>
  <c r="R20"/>
  <c r="AX19"/>
  <c r="AN19"/>
  <c r="AD19"/>
  <c r="AW20"/>
  <c r="AW11" s="1"/>
  <c r="AU20"/>
  <c r="AU11" s="1"/>
  <c r="AR20"/>
  <c r="AR11" s="1"/>
  <c r="AP20"/>
  <c r="AP11" s="1"/>
  <c r="AM20"/>
  <c r="AM11" s="1"/>
  <c r="AK20"/>
  <c r="AK11" s="1"/>
  <c r="AH20"/>
  <c r="AH11" s="1"/>
  <c r="AF20"/>
  <c r="AF11" s="1"/>
  <c r="AC20"/>
  <c r="AC11" s="1"/>
  <c r="AA20"/>
  <c r="AA11" s="1"/>
  <c r="X20"/>
  <c r="X11" s="1"/>
  <c r="O86"/>
  <c r="P82"/>
  <c r="H85"/>
  <c r="G51"/>
  <c r="F45"/>
  <c r="M20"/>
  <c r="L20"/>
  <c r="L11" s="1"/>
  <c r="N22"/>
  <c r="P125"/>
  <c r="P22" s="1"/>
  <c r="N20"/>
  <c r="P20"/>
  <c r="F17"/>
  <c r="M124"/>
  <c r="M21" s="1"/>
  <c r="K21"/>
  <c r="M125"/>
  <c r="M22" s="1"/>
  <c r="L22"/>
  <c r="J83"/>
  <c r="L86"/>
  <c r="M86" s="1"/>
  <c r="M82"/>
  <c r="L118"/>
  <c r="L131"/>
  <c r="K133"/>
  <c r="K131" s="1"/>
  <c r="K118"/>
  <c r="M17"/>
  <c r="M15" s="1"/>
  <c r="M43"/>
  <c r="M120" s="1"/>
  <c r="N86"/>
  <c r="P86" s="1"/>
  <c r="O13"/>
  <c r="J125"/>
  <c r="J22" s="1"/>
  <c r="F135"/>
  <c r="X13"/>
  <c r="U13"/>
  <c r="R13"/>
  <c r="S13" s="1"/>
  <c r="AH13"/>
  <c r="AF13"/>
  <c r="AC13"/>
  <c r="AA13"/>
  <c r="AX13"/>
  <c r="AX10" s="1"/>
  <c r="AV13"/>
  <c r="AS13"/>
  <c r="AS10" s="1"/>
  <c r="AQ13"/>
  <c r="AN13"/>
  <c r="AL13"/>
  <c r="Y13"/>
  <c r="V13"/>
  <c r="AI13"/>
  <c r="AI10" s="1"/>
  <c r="AG13"/>
  <c r="AD13"/>
  <c r="AD10" s="1"/>
  <c r="AB13"/>
  <c r="I19"/>
  <c r="K11"/>
  <c r="AY20"/>
  <c r="AT20"/>
  <c r="AO20"/>
  <c r="AJ20"/>
  <c r="AE20"/>
  <c r="Z20"/>
  <c r="W20"/>
  <c r="T20"/>
  <c r="N11"/>
  <c r="G72"/>
  <c r="Y81"/>
  <c r="AS81"/>
  <c r="E82"/>
  <c r="F82"/>
  <c r="AI81"/>
  <c r="AZ123"/>
  <c r="F123" s="1"/>
  <c r="H81"/>
  <c r="F15" l="1"/>
  <c r="R11"/>
  <c r="S20"/>
  <c r="F86"/>
  <c r="G45"/>
  <c r="F43"/>
  <c r="AS19"/>
  <c r="Y19"/>
  <c r="AI19"/>
  <c r="F120"/>
  <c r="M133"/>
  <c r="M131" s="1"/>
  <c r="M118"/>
  <c r="P11"/>
  <c r="O11"/>
  <c r="M11"/>
  <c r="AY11"/>
  <c r="AT11"/>
  <c r="AO11"/>
  <c r="AJ11"/>
  <c r="AE11"/>
  <c r="Z11"/>
  <c r="W11"/>
  <c r="T11"/>
  <c r="Q11"/>
  <c r="G82"/>
  <c r="H75"/>
  <c r="E59"/>
  <c r="N58"/>
  <c r="L58"/>
  <c r="K58"/>
  <c r="I58"/>
  <c r="F58" s="1"/>
  <c r="H58"/>
  <c r="E58"/>
  <c r="N52"/>
  <c r="L52"/>
  <c r="K52"/>
  <c r="I52"/>
  <c r="F52" s="1"/>
  <c r="G52" s="1"/>
  <c r="H52"/>
  <c r="E47"/>
  <c r="N46"/>
  <c r="L46"/>
  <c r="K46"/>
  <c r="K13" s="1"/>
  <c r="I46"/>
  <c r="I18" s="1"/>
  <c r="H46"/>
  <c r="H18" s="1"/>
  <c r="E46"/>
  <c r="H55"/>
  <c r="I55"/>
  <c r="K55"/>
  <c r="L55"/>
  <c r="N55"/>
  <c r="E56"/>
  <c r="E55" s="1"/>
  <c r="N36"/>
  <c r="AD122"/>
  <c r="AI122"/>
  <c r="AN122"/>
  <c r="AR122"/>
  <c r="AS122"/>
  <c r="AX122"/>
  <c r="H135"/>
  <c r="I135"/>
  <c r="K135"/>
  <c r="L135"/>
  <c r="N135"/>
  <c r="O135"/>
  <c r="P135" s="1"/>
  <c r="Q135"/>
  <c r="R135"/>
  <c r="S135" s="1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H139"/>
  <c r="I139"/>
  <c r="K139"/>
  <c r="L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E142"/>
  <c r="E141"/>
  <c r="E140"/>
  <c r="E138"/>
  <c r="E137"/>
  <c r="E136"/>
  <c r="E130"/>
  <c r="E121"/>
  <c r="E119"/>
  <c r="AZ125"/>
  <c r="N49"/>
  <c r="L49"/>
  <c r="K49"/>
  <c r="I49"/>
  <c r="F49" s="1"/>
  <c r="H49"/>
  <c r="H25"/>
  <c r="I25"/>
  <c r="K25"/>
  <c r="L25"/>
  <c r="N25"/>
  <c r="H78"/>
  <c r="I78"/>
  <c r="K78"/>
  <c r="L78"/>
  <c r="N78"/>
  <c r="O78"/>
  <c r="Q78"/>
  <c r="R78"/>
  <c r="T78"/>
  <c r="U78"/>
  <c r="W78"/>
  <c r="X78"/>
  <c r="Z78"/>
  <c r="AA78"/>
  <c r="AB78"/>
  <c r="AC78"/>
  <c r="AE78"/>
  <c r="AF78"/>
  <c r="AG78"/>
  <c r="AH78"/>
  <c r="AJ78"/>
  <c r="AK78"/>
  <c r="AL78"/>
  <c r="AM78"/>
  <c r="AO78"/>
  <c r="AP78"/>
  <c r="AQ78"/>
  <c r="AR78"/>
  <c r="AT78"/>
  <c r="AU78"/>
  <c r="AV78"/>
  <c r="AW78"/>
  <c r="AY78"/>
  <c r="AZ78"/>
  <c r="I75"/>
  <c r="K75"/>
  <c r="L75"/>
  <c r="O75"/>
  <c r="P75" s="1"/>
  <c r="R75"/>
  <c r="S75" s="1"/>
  <c r="U75"/>
  <c r="X75"/>
  <c r="AA75"/>
  <c r="AB75"/>
  <c r="AC75"/>
  <c r="AF75"/>
  <c r="AG75"/>
  <c r="AH75"/>
  <c r="AK75"/>
  <c r="AL75"/>
  <c r="AM75"/>
  <c r="AP75"/>
  <c r="AQ75"/>
  <c r="AR75"/>
  <c r="AU75"/>
  <c r="AV75"/>
  <c r="AW75"/>
  <c r="AZ75"/>
  <c r="AZ71"/>
  <c r="AY71"/>
  <c r="AW71"/>
  <c r="AV71"/>
  <c r="AU71"/>
  <c r="AT71"/>
  <c r="AR71"/>
  <c r="AQ71"/>
  <c r="AP71"/>
  <c r="AO71"/>
  <c r="AM71"/>
  <c r="AL71"/>
  <c r="AK71"/>
  <c r="AJ71"/>
  <c r="AH71"/>
  <c r="AG71"/>
  <c r="AF71"/>
  <c r="AE71"/>
  <c r="AC71"/>
  <c r="AB71"/>
  <c r="AA71"/>
  <c r="Z71"/>
  <c r="X71"/>
  <c r="W71"/>
  <c r="U71"/>
  <c r="T71"/>
  <c r="R71"/>
  <c r="Q71"/>
  <c r="O71"/>
  <c r="N71"/>
  <c r="L71"/>
  <c r="K71"/>
  <c r="I71"/>
  <c r="H71"/>
  <c r="I84"/>
  <c r="I88" s="1"/>
  <c r="K84"/>
  <c r="K88" s="1"/>
  <c r="L84"/>
  <c r="N84"/>
  <c r="O84"/>
  <c r="O88" s="1"/>
  <c r="Q84"/>
  <c r="Q88" s="1"/>
  <c r="R84"/>
  <c r="S84" s="1"/>
  <c r="T84"/>
  <c r="T88" s="1"/>
  <c r="U84"/>
  <c r="U88" s="1"/>
  <c r="W84"/>
  <c r="W88" s="1"/>
  <c r="X84"/>
  <c r="X88" s="1"/>
  <c r="Z84"/>
  <c r="Z88" s="1"/>
  <c r="AA84"/>
  <c r="AA88" s="1"/>
  <c r="AB84"/>
  <c r="AB88" s="1"/>
  <c r="AC84"/>
  <c r="AC88" s="1"/>
  <c r="AE84"/>
  <c r="AE88" s="1"/>
  <c r="AF84"/>
  <c r="AF88" s="1"/>
  <c r="AG84"/>
  <c r="AG88" s="1"/>
  <c r="AH84"/>
  <c r="AH88" s="1"/>
  <c r="AJ84"/>
  <c r="AJ88" s="1"/>
  <c r="AK84"/>
  <c r="AK88" s="1"/>
  <c r="AL84"/>
  <c r="AL88" s="1"/>
  <c r="AM84"/>
  <c r="AM88" s="1"/>
  <c r="AO84"/>
  <c r="AO88" s="1"/>
  <c r="AP84"/>
  <c r="AP88" s="1"/>
  <c r="AQ84"/>
  <c r="AQ88" s="1"/>
  <c r="AR84"/>
  <c r="AR88" s="1"/>
  <c r="AT84"/>
  <c r="AT88" s="1"/>
  <c r="AU84"/>
  <c r="AU88" s="1"/>
  <c r="AV84"/>
  <c r="AV88" s="1"/>
  <c r="AW84"/>
  <c r="AW88" s="1"/>
  <c r="AY84"/>
  <c r="AY88" s="1"/>
  <c r="K83"/>
  <c r="K87" s="1"/>
  <c r="L83"/>
  <c r="N83"/>
  <c r="O83"/>
  <c r="Q83"/>
  <c r="R83"/>
  <c r="T87"/>
  <c r="U83"/>
  <c r="W83"/>
  <c r="X83"/>
  <c r="Z83"/>
  <c r="Z12" s="1"/>
  <c r="AA83"/>
  <c r="AB83"/>
  <c r="AC83"/>
  <c r="AE83"/>
  <c r="AF83"/>
  <c r="AG83"/>
  <c r="AH83"/>
  <c r="AJ83"/>
  <c r="AK83"/>
  <c r="AL83"/>
  <c r="AM83"/>
  <c r="AO83"/>
  <c r="AP83"/>
  <c r="AQ83"/>
  <c r="AR83"/>
  <c r="AT83"/>
  <c r="AU83"/>
  <c r="AV83"/>
  <c r="AW83"/>
  <c r="AY83"/>
  <c r="AZ83"/>
  <c r="E80"/>
  <c r="E77"/>
  <c r="E79"/>
  <c r="E76"/>
  <c r="E73"/>
  <c r="E26"/>
  <c r="E42"/>
  <c r="E44"/>
  <c r="E50"/>
  <c r="E62"/>
  <c r="E25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E132" i="13" l="1"/>
  <c r="E134"/>
  <c r="F118"/>
  <c r="F133"/>
  <c r="S11"/>
  <c r="N129"/>
  <c r="N34"/>
  <c r="E36"/>
  <c r="E69" s="1"/>
  <c r="P36"/>
  <c r="N69"/>
  <c r="N87" s="1"/>
  <c r="AV87"/>
  <c r="AV21"/>
  <c r="AQ87"/>
  <c r="AQ21"/>
  <c r="AL87"/>
  <c r="AL21"/>
  <c r="AG87"/>
  <c r="AG21"/>
  <c r="AB87"/>
  <c r="AB21"/>
  <c r="H15"/>
  <c r="H13"/>
  <c r="AZ87"/>
  <c r="AZ85" s="1"/>
  <c r="AZ21"/>
  <c r="AW87"/>
  <c r="AW21"/>
  <c r="AU87"/>
  <c r="AU85" s="1"/>
  <c r="AU21"/>
  <c r="AR87"/>
  <c r="AR85" s="1"/>
  <c r="AR21"/>
  <c r="AP87"/>
  <c r="AP21"/>
  <c r="AM87"/>
  <c r="AM21"/>
  <c r="AK87"/>
  <c r="AK21"/>
  <c r="AH87"/>
  <c r="AH21"/>
  <c r="AF87"/>
  <c r="AF21"/>
  <c r="AC87"/>
  <c r="AC21"/>
  <c r="AA87"/>
  <c r="AA21"/>
  <c r="I15"/>
  <c r="I13"/>
  <c r="AW85"/>
  <c r="AP85"/>
  <c r="AM85"/>
  <c r="AK85"/>
  <c r="AH85"/>
  <c r="AF85"/>
  <c r="AC85"/>
  <c r="AA85"/>
  <c r="E68"/>
  <c r="P83"/>
  <c r="AV85"/>
  <c r="AQ85"/>
  <c r="AL85"/>
  <c r="AG85"/>
  <c r="AB85"/>
  <c r="M75"/>
  <c r="J75"/>
  <c r="M139"/>
  <c r="G80"/>
  <c r="J139"/>
  <c r="R88"/>
  <c r="S88" s="1"/>
  <c r="G136"/>
  <c r="S78"/>
  <c r="S71"/>
  <c r="S83"/>
  <c r="R87"/>
  <c r="R21"/>
  <c r="S21" s="1"/>
  <c r="E40"/>
  <c r="G137"/>
  <c r="E139"/>
  <c r="N88"/>
  <c r="P88" s="1"/>
  <c r="P84"/>
  <c r="M78"/>
  <c r="J78"/>
  <c r="J25"/>
  <c r="M25"/>
  <c r="P71"/>
  <c r="M71"/>
  <c r="K85"/>
  <c r="M83"/>
  <c r="L87"/>
  <c r="M87" s="1"/>
  <c r="P78"/>
  <c r="L13"/>
  <c r="F46"/>
  <c r="M46"/>
  <c r="G46"/>
  <c r="AY21"/>
  <c r="AY12" s="1"/>
  <c r="AY10" s="1"/>
  <c r="AY87"/>
  <c r="AY85" s="1"/>
  <c r="AT21"/>
  <c r="AT12" s="1"/>
  <c r="AT10" s="1"/>
  <c r="AT87"/>
  <c r="AT85" s="1"/>
  <c r="AO21"/>
  <c r="AO12" s="1"/>
  <c r="AO87"/>
  <c r="AO85" s="1"/>
  <c r="AJ21"/>
  <c r="AJ12" s="1"/>
  <c r="AJ10" s="1"/>
  <c r="AJ87"/>
  <c r="AJ85" s="1"/>
  <c r="AE21"/>
  <c r="AE12" s="1"/>
  <c r="AE87"/>
  <c r="AE85" s="1"/>
  <c r="Z85"/>
  <c r="W21"/>
  <c r="W12" s="1"/>
  <c r="W85"/>
  <c r="T21"/>
  <c r="T12" s="1"/>
  <c r="T10" s="1"/>
  <c r="T85"/>
  <c r="O87"/>
  <c r="E86"/>
  <c r="N15"/>
  <c r="P15" s="1"/>
  <c r="J88"/>
  <c r="I85"/>
  <c r="J85" s="1"/>
  <c r="J135"/>
  <c r="M84"/>
  <c r="L88"/>
  <c r="M135"/>
  <c r="G142"/>
  <c r="G141"/>
  <c r="G140"/>
  <c r="G138"/>
  <c r="E135"/>
  <c r="Q12"/>
  <c r="Q10" s="1"/>
  <c r="Q87"/>
  <c r="Q85" s="1"/>
  <c r="M13"/>
  <c r="J84"/>
  <c r="E84"/>
  <c r="F71"/>
  <c r="J71"/>
  <c r="E78"/>
  <c r="G79"/>
  <c r="E75"/>
  <c r="G76"/>
  <c r="Q19"/>
  <c r="AY19"/>
  <c r="AT19"/>
  <c r="AO10"/>
  <c r="AJ19"/>
  <c r="AE10"/>
  <c r="Z10"/>
  <c r="W10"/>
  <c r="N81"/>
  <c r="E71"/>
  <c r="G73"/>
  <c r="K12"/>
  <c r="K19"/>
  <c r="L10"/>
  <c r="L19"/>
  <c r="AY81"/>
  <c r="AV81"/>
  <c r="AT81"/>
  <c r="AQ81"/>
  <c r="AO81"/>
  <c r="AL81"/>
  <c r="AJ81"/>
  <c r="AG81"/>
  <c r="AE81"/>
  <c r="AB81"/>
  <c r="Z81"/>
  <c r="W81"/>
  <c r="T81"/>
  <c r="Q81"/>
  <c r="K81"/>
  <c r="E83"/>
  <c r="F84"/>
  <c r="I81"/>
  <c r="J81" s="1"/>
  <c r="G41"/>
  <c r="G40" s="1"/>
  <c r="F78"/>
  <c r="F128"/>
  <c r="F55"/>
  <c r="G55" s="1"/>
  <c r="G58"/>
  <c r="AZ81"/>
  <c r="AW81"/>
  <c r="AU81"/>
  <c r="AR81"/>
  <c r="AP81"/>
  <c r="AM81"/>
  <c r="AK81"/>
  <c r="AH81"/>
  <c r="AF81"/>
  <c r="AC81"/>
  <c r="AA81"/>
  <c r="X81"/>
  <c r="U81"/>
  <c r="R81"/>
  <c r="S81" s="1"/>
  <c r="O81"/>
  <c r="L81"/>
  <c r="F83"/>
  <c r="F75"/>
  <c r="E128"/>
  <c r="E125"/>
  <c r="E61"/>
  <c r="E49"/>
  <c r="G49" s="1"/>
  <c r="E43"/>
  <c r="E120" s="1"/>
  <c r="AZ124"/>
  <c r="AZ122" s="1"/>
  <c r="C14" i="8"/>
  <c r="D14" s="1"/>
  <c r="C19"/>
  <c r="D19" s="1"/>
  <c r="C24"/>
  <c r="D5"/>
  <c r="Z19" i="13" l="1"/>
  <c r="AE19"/>
  <c r="AO19"/>
  <c r="N127"/>
  <c r="P127" s="1"/>
  <c r="P129"/>
  <c r="E22"/>
  <c r="E88"/>
  <c r="F131"/>
  <c r="P34"/>
  <c r="E87"/>
  <c r="N67"/>
  <c r="P69"/>
  <c r="G36"/>
  <c r="G34" s="1"/>
  <c r="E34"/>
  <c r="R85"/>
  <c r="S85" s="1"/>
  <c r="S87"/>
  <c r="G43"/>
  <c r="G120" s="1"/>
  <c r="E67"/>
  <c r="G68"/>
  <c r="I10"/>
  <c r="J13"/>
  <c r="AA12"/>
  <c r="AA10" s="1"/>
  <c r="AA19"/>
  <c r="AC12"/>
  <c r="AC10" s="1"/>
  <c r="AC19"/>
  <c r="AF12"/>
  <c r="AF10" s="1"/>
  <c r="AF19"/>
  <c r="AH12"/>
  <c r="AH19"/>
  <c r="AK12"/>
  <c r="AK19"/>
  <c r="AM12"/>
  <c r="AM10" s="1"/>
  <c r="AM19"/>
  <c r="AP12"/>
  <c r="AP10" s="1"/>
  <c r="AP19"/>
  <c r="AR12"/>
  <c r="AR10" s="1"/>
  <c r="AR19"/>
  <c r="AU12"/>
  <c r="AU10" s="1"/>
  <c r="AU19"/>
  <c r="AW12"/>
  <c r="AW19"/>
  <c r="AZ12"/>
  <c r="AZ19"/>
  <c r="AB12"/>
  <c r="AB19"/>
  <c r="AG12"/>
  <c r="AG10" s="1"/>
  <c r="AG19"/>
  <c r="AL12"/>
  <c r="AL10" s="1"/>
  <c r="AL19"/>
  <c r="AQ12"/>
  <c r="AQ19"/>
  <c r="AV12"/>
  <c r="AV10" s="1"/>
  <c r="AV19"/>
  <c r="R12"/>
  <c r="R19"/>
  <c r="S19" s="1"/>
  <c r="N13"/>
  <c r="P13" s="1"/>
  <c r="G128"/>
  <c r="P81"/>
  <c r="N85"/>
  <c r="O85"/>
  <c r="P87"/>
  <c r="T19"/>
  <c r="W19"/>
  <c r="G71"/>
  <c r="G86"/>
  <c r="E133"/>
  <c r="E17"/>
  <c r="L85"/>
  <c r="M85" s="1"/>
  <c r="M88"/>
  <c r="G78"/>
  <c r="E85"/>
  <c r="G84"/>
  <c r="G88" s="1"/>
  <c r="F88"/>
  <c r="M19"/>
  <c r="G75"/>
  <c r="G83"/>
  <c r="M12"/>
  <c r="K10"/>
  <c r="M10" s="1"/>
  <c r="G139"/>
  <c r="G135"/>
  <c r="E13"/>
  <c r="E118"/>
  <c r="F81"/>
  <c r="E81"/>
  <c r="F125"/>
  <c r="D24" i="8"/>
  <c r="F22" i="13" l="1"/>
  <c r="F13" s="1"/>
  <c r="R10"/>
  <c r="S10" s="1"/>
  <c r="S12"/>
  <c r="G133"/>
  <c r="G131" s="1"/>
  <c r="G118"/>
  <c r="P85"/>
  <c r="E15"/>
  <c r="E131"/>
  <c r="G81"/>
  <c r="G125"/>
  <c r="G22" s="1"/>
  <c r="G13"/>
  <c r="F20"/>
  <c r="F11" l="1"/>
  <c r="E123" l="1"/>
  <c r="E20" l="1"/>
  <c r="G123"/>
  <c r="G20" s="1"/>
  <c r="E11" l="1"/>
  <c r="G11" l="1"/>
  <c r="H124" l="1"/>
  <c r="J124" l="1"/>
  <c r="J21" s="1"/>
  <c r="H21"/>
  <c r="H127"/>
  <c r="H19" l="1"/>
  <c r="J19" s="1"/>
  <c r="H12"/>
  <c r="H122"/>
  <c r="J12" l="1"/>
  <c r="H10"/>
  <c r="J10" s="1"/>
  <c r="O122" l="1"/>
  <c r="O21"/>
  <c r="N124"/>
  <c r="L122"/>
  <c r="N122" l="1"/>
  <c r="P122" s="1"/>
  <c r="N21"/>
  <c r="P124"/>
  <c r="P21" s="1"/>
  <c r="O12"/>
  <c r="O19"/>
  <c r="I122"/>
  <c r="J122" s="1"/>
  <c r="K122"/>
  <c r="M122" s="1"/>
  <c r="N12" l="1"/>
  <c r="N10" s="1"/>
  <c r="N19"/>
  <c r="P19" s="1"/>
  <c r="O10"/>
  <c r="P12" l="1"/>
  <c r="P10"/>
  <c r="Q122" l="1"/>
  <c r="R124" l="1"/>
  <c r="S124" s="1"/>
  <c r="R122" l="1"/>
  <c r="S122" s="1"/>
  <c r="T122"/>
  <c r="W124"/>
  <c r="AP122" l="1"/>
  <c r="AJ122"/>
  <c r="AK122"/>
  <c r="Z122"/>
  <c r="AH122"/>
  <c r="AV122"/>
  <c r="AL122"/>
  <c r="E129" l="1"/>
  <c r="AT122"/>
  <c r="AU122"/>
  <c r="AB122"/>
  <c r="AE122"/>
  <c r="AM122"/>
  <c r="AA122"/>
  <c r="AG122"/>
  <c r="AY122"/>
  <c r="AO122"/>
  <c r="AQ122"/>
  <c r="AF122"/>
  <c r="AW122"/>
  <c r="E127" l="1"/>
  <c r="AC122"/>
  <c r="W122"/>
  <c r="E124"/>
  <c r="E122" l="1"/>
  <c r="E21"/>
  <c r="E12" l="1"/>
  <c r="E10" s="1"/>
  <c r="E19"/>
  <c r="U25"/>
  <c r="V25"/>
  <c r="V85"/>
  <c r="U85"/>
  <c r="V124"/>
  <c r="V122" s="1"/>
  <c r="V21"/>
  <c r="V19" s="1"/>
  <c r="U21"/>
  <c r="U19" s="1"/>
  <c r="X21"/>
  <c r="X19" s="1"/>
  <c r="F27"/>
  <c r="X85"/>
  <c r="X12" l="1"/>
  <c r="X10" s="1"/>
  <c r="F25"/>
  <c r="G25" s="1"/>
  <c r="F69"/>
  <c r="V12"/>
  <c r="G27"/>
  <c r="U124"/>
  <c r="U12"/>
  <c r="U10" s="1"/>
  <c r="G69" l="1"/>
  <c r="G87" s="1"/>
  <c r="G85" s="1"/>
  <c r="F67"/>
  <c r="G67" s="1"/>
  <c r="F87"/>
  <c r="F85" s="1"/>
  <c r="G127"/>
  <c r="X124"/>
  <c r="X122" s="1"/>
  <c r="U122"/>
  <c r="F124"/>
  <c r="Y124"/>
  <c r="Y122" s="1"/>
  <c r="Y85"/>
  <c r="F122" l="1"/>
  <c r="G122" s="1"/>
  <c r="G129"/>
  <c r="F21"/>
  <c r="F12" s="1"/>
  <c r="F10" s="1"/>
  <c r="G124"/>
  <c r="G21" s="1"/>
  <c r="G19" s="1"/>
  <c r="F19" l="1"/>
  <c r="G12" l="1"/>
  <c r="G10"/>
</calcChain>
</file>

<file path=xl/comments1.xml><?xml version="1.0" encoding="utf-8"?>
<comments xmlns="http://schemas.openxmlformats.org/spreadsheetml/2006/main">
  <authors>
    <author>TureyskayEE</author>
  </authors>
  <commentList>
    <comment ref="K7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<sst xmlns="http://schemas.openxmlformats.org/spreadsheetml/2006/main" count="843" uniqueCount="387">
  <si>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</si>
  <si>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</si>
  <si>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</si>
  <si>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</si>
  <si>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</si>
  <si>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</si>
  <si>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</si>
  <si>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</si>
  <si>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</si>
  <si>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</si>
  <si>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</si>
  <si>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</si>
  <si>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</si>
  <si>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</si>
  <si>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</si>
  <si>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</si>
  <si>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</si>
  <si>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</si>
  <si>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</si>
  <si>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</si>
  <si>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</si>
  <si>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</si>
  <si>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</si>
  <si>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</si>
  <si>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</si>
  <si>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</si>
  <si>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</si>
  <si>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</si>
  <si>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</si>
  <si>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</si>
  <si>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</si>
  <si>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</si>
  <si>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</si>
  <si>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</si>
  <si>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</si>
  <si>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</si>
  <si>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</si>
  <si>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</si>
  <si>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</si>
  <si>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</si>
  <si>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</si>
  <si>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</si>
  <si>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</si>
  <si>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</si>
  <si>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</si>
  <si>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</si>
  <si>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</si>
  <si>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</si>
  <si>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</si>
  <si>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</si>
  <si>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</si>
  <si>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</si>
  <si>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</si>
  <si>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</si>
  <si>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</si>
  <si>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</si>
  <si>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</si>
  <si>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</si>
  <si>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</si>
  <si>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</si>
  <si>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</si>
  <si>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</si>
  <si>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</si>
  <si>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</si>
  <si>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</si>
  <si>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</si>
  <si>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</si>
  <si>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</si>
  <si>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</si>
  <si>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</si>
  <si>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</si>
  <si>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</si>
  <si>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</si>
  <si>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</si>
  <si>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</si>
  <si>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</si>
  <si>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</si>
  <si>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</si>
  <si>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</si>
  <si>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</si>
  <si>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</si>
  <si>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</si>
  <si>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</si>
  <si>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</si>
  <si>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</si>
  <si>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</si>
  <si>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</si>
  <si>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</si>
  <si>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</si>
  <si>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</si>
  <si>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</si>
  <si>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</si>
  <si>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</si>
  <si>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</si>
  <si>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</si>
  <si>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</si>
  <si>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</si>
  <si>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</si>
  <si>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</si>
  <si>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</si>
  <si>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</si>
  <si>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</si>
  <si>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</si>
  <si>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</si>
  <si>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</si>
  <si>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</si>
  <si>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</si>
  <si>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</si>
  <si>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</si>
  <si>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</si>
  <si>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</si>
  <si>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</si>
  <si>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</si>
  <si>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</si>
  <si>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</si>
  <si>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</si>
  <si>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</si>
  <si>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</si>
  <si>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</si>
  <si>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</si>
  <si>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</si>
  <si>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</si>
  <si>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</si>
  <si>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</si>
  <si>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</si>
  <si>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</si>
  <si>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</si>
  <si>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</si>
  <si>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</si>
  <si>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</si>
  <si>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</si>
  <si>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</si>
  <si>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</si>
  <si>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</si>
  <si>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</si>
  <si>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</si>
  <si>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</si>
  <si>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</si>
  <si>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</si>
  <si>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</si>
  <si>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</si>
  <si>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</si>
  <si>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</si>
  <si>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</si>
  <si>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</si>
  <si>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</si>
  <si>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</si>
  <si>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</si>
  <si>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</si>
  <si>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</si>
  <si>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</si>
  <si>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</si>
  <si>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</si>
  <si>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</si>
  <si>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</si>
  <si>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</si>
  <si>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</si>
  <si>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</si>
  <si>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</si>
  <si>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</si>
  <si>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</si>
  <si>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</si>
  <si>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</si>
  <si>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</si>
  <si>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</si>
  <si>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</si>
  <si>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</si>
  <si>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</si>
  <si>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</si>
  <si>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</si>
  <si>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</si>
  <si>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</si>
  <si>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</si>
  <si>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</si>
  <si>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</si>
  <si>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</si>
  <si>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</si>
  <si>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</si>
  <si>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</si>
  <si>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</si>
  <si>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</si>
  <si>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</si>
  <si>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</si>
  <si>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</si>
  <si>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</si>
  <si>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</si>
  <si>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</si>
  <si>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</si>
  <si>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</si>
  <si>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</si>
  <si>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</si>
  <si>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</si>
  <si>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</si>
  <si>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</si>
  <si>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</si>
  <si>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</si>
  <si>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</si>
  <si>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</si>
  <si>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</si>
  <si>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</si>
  <si>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</si>
  <si>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</si>
  <si>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</si>
  <si>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</si>
  <si>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</si>
  <si>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</si>
  <si>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</si>
  <si>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</si>
  <si>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</si>
  <si>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</si>
  <si>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</si>
  <si>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</si>
  <si>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</si>
  <si>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</si>
  <si>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</si>
  <si>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</si>
  <si>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</si>
  <si>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</si>
  <si>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</si>
  <si>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</si>
  <si>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</si>
  <si>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</si>
  <si>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</si>
  <si>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</si>
  <si>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</si>
  <si>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</si>
  <si>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</si>
  <si>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</si>
  <si>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</si>
  <si>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</si>
  <si>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</si>
  <si>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</si>
  <si>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</si>
  <si>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</si>
  <si>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</si>
  <si>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</si>
  <si>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</si>
  <si>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</si>
  <si>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</si>
  <si>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</si>
  <si>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</si>
  <si>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</si>
  <si>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</si>
  <si>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</si>
  <si>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</si>
  <si>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</si>
  <si>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</si>
  <si>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</si>
  <si>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</si>
  <si>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</si>
  <si>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</si>
  <si>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</si>
  <si>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</si>
  <si>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</si>
  <si>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</si>
  <si>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</si>
  <si>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</si>
  <si>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</si>
  <si>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</si>
  <si>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</si>
  <si>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</si>
  <si>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</si>
  <si>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</si>
  <si>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</si>
  <si>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</si>
  <si>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</si>
  <si>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</si>
  <si>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</si>
  <si>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</si>
  <si>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</si>
  <si>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</si>
  <si>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</si>
  <si>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</si>
  <si>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</si>
  <si>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</si>
  <si>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</si>
  <si>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</si>
  <si>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</si>
  <si>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</si>
  <si>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</si>
  <si>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Задача</t>
  </si>
  <si>
    <t xml:space="preserve">Цель: </t>
  </si>
  <si>
    <t>Подпрограмма 2</t>
  </si>
  <si>
    <t>Подпрограмма1</t>
  </si>
  <si>
    <t>(наименование мероприятия)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</si>
  <si>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</si>
  <si>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</si>
  <si>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</si>
  <si>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 xml:space="preserve">                                                      и т.д.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</si>
  <si>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</si>
  <si>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</si>
  <si>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</si>
  <si>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</si>
  <si>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</si>
  <si>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</si>
  <si>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</si>
  <si>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</si>
  <si>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</si>
  <si>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</si>
  <si>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</si>
  <si>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</si>
  <si>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</si>
  <si>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</si>
  <si>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</si>
  <si>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</si>
  <si>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Цель: создание условий, ориентирующих граждан на здоровый образ жизни, в том числе на занятия физической культурой и спортом, 
развитие спортивной инфраструктуры, обеспечение комплексной безопасности и комфортных условий в учреждениях спорта в
Нижневартовском районе в 2014–2020 годах
</t>
  </si>
  <si>
    <t>1.2</t>
  </si>
  <si>
    <t>Поощрение кандидатов и участников всероссийских и международных соревнований</t>
  </si>
  <si>
    <t>1.3</t>
  </si>
  <si>
    <t>1.4</t>
  </si>
  <si>
    <t>Приобретение инвен-таря и оборудования</t>
  </si>
  <si>
    <t>1.5</t>
  </si>
  <si>
    <t>1.6</t>
  </si>
  <si>
    <t>1.7</t>
  </si>
  <si>
    <t xml:space="preserve">Строительство, ре-конструкция и капи-тальный ремонт объ-ектов спорта </t>
  </si>
  <si>
    <t>1.7.1</t>
  </si>
  <si>
    <t>1.7.2</t>
  </si>
  <si>
    <t>1.7.3</t>
  </si>
  <si>
    <t>1.7.4</t>
  </si>
  <si>
    <t>1.7.5</t>
  </si>
  <si>
    <t>Загородный стацио-нарный лагерь круг-лосуточного пребыва-ния детей «Лесная сказка», вторая оче-редь, пгт. Излучинск Нижневартовского района</t>
  </si>
  <si>
    <t>Строительство крыто-го хоккейного корта в            пгт. Излучинске</t>
  </si>
  <si>
    <t>1.7.6</t>
  </si>
  <si>
    <t>1.7.7</t>
  </si>
  <si>
    <t>Физкультурно-оздо-ровительный ком-плекс на 250 зрителей с бассейном на 50 мест в пгт. Новоаган-ске Нижневартовского района (ремонт кров-ли)</t>
  </si>
  <si>
    <t>Установка спортивно-го оборудования в пгт. Излучинске, пгт. Новоаганске, с. Ларь-як</t>
  </si>
  <si>
    <t>ИТОГО по задаче 1:</t>
  </si>
  <si>
    <t>Задача 2. Реализация учебно-тренировочных программ в отделениях спортивных школ по видам спорта с привлечением максимально большого числа детей</t>
  </si>
  <si>
    <t xml:space="preserve">Задача 1. Развитие массовой физической культуры и спорта, спортивной инфраструктуры, обеспечение комплексной безопасности
и комфортных условий в учреждениях спорта, пропаганда здорового образа жизни
</t>
  </si>
  <si>
    <t>2.1</t>
  </si>
  <si>
    <t>2.2</t>
  </si>
  <si>
    <t>2.3</t>
  </si>
  <si>
    <t>Сохранение кадрового потенциала</t>
  </si>
  <si>
    <t>Улучшение матери-ально-технической базы учреждений</t>
  </si>
  <si>
    <t>Обеспечение учреж-дений коммунальны-ми услугами, услуга-ми связи, транспорт-ными услугами и про-чими услугами</t>
  </si>
  <si>
    <t>ИТОГО по задаче 2:</t>
  </si>
  <si>
    <t>иные внебюджетные источники</t>
  </si>
  <si>
    <t>план
на 2015 год</t>
  </si>
  <si>
    <t>ВСЕГО по муниципальной программе:</t>
  </si>
  <si>
    <t xml:space="preserve">отдел по физической культуре и спорту адми-нистрации района
</t>
  </si>
  <si>
    <t xml:space="preserve">муниципальное казенное учреждение «Управ-ление капитального строительства по застрой-ке Нижневартовского района»
</t>
  </si>
  <si>
    <t xml:space="preserve">муниципальное автономное образовательное учреждение дополнительного образования де-тей «Специализированная детско-юношеская спортивная школа олимпийского резерва Нижневартовского района»
</t>
  </si>
  <si>
    <t xml:space="preserve">инвестиции в объекты муниципальной собст-венности
</t>
  </si>
  <si>
    <t xml:space="preserve">прочие расходы
</t>
  </si>
  <si>
    <t>Организация и проведение районного праздника «Спортивная элита»</t>
  </si>
  <si>
    <t>Присвоение спортивных разрядов</t>
  </si>
  <si>
    <t>Обеспечение участия в летних учебно-тренировочных сборах спортсменов района</t>
  </si>
  <si>
    <t>Обеспечение участия спортсменов района в учебно-тренировочных сборах и соревнованиях (согласно календар-ному плану)</t>
  </si>
  <si>
    <t xml:space="preserve">Руководитель  </t>
  </si>
  <si>
    <t>С.Г.Белянкин</t>
  </si>
  <si>
    <t>Специалист  Департамента финансов</t>
  </si>
  <si>
    <t>В.В.Шадрина</t>
  </si>
  <si>
    <t>пгт. Излучинск Реконструкция 5 блока МОМСШ № 1 ул. Школьная 5</t>
  </si>
  <si>
    <t>муниципальное автономное образовательное учреждение дополнительного образования детей Новоаганская детско юношеская спортивная школа "Олимп"</t>
  </si>
  <si>
    <t>тел. 47-47-10</t>
  </si>
  <si>
    <t>Т.С. Савченко</t>
  </si>
  <si>
    <t>пгт.Излучинск Ремонт кровли дворца спорта "Югра" МАОУ ДОД "Специализированная детская юношеская спортивная школа олимпийского резерва"</t>
  </si>
  <si>
    <t>МАОУ ДОД Новоаганская ДЮСШ Олимп пгт. Новоаганск (ремонт кровли)</t>
  </si>
  <si>
    <t>СОГЛАСОВАНО:</t>
  </si>
  <si>
    <t xml:space="preserve">Заместитель главы </t>
  </si>
  <si>
    <t>администрации района</t>
  </si>
  <si>
    <t>по социальным вопросам</t>
  </si>
  <si>
    <t>___________________________О.В.Липунова</t>
  </si>
  <si>
    <t xml:space="preserve"> ГРАФИК </t>
  </si>
  <si>
    <t xml:space="preserve"> реализации в  2015 году муниципальной </t>
  </si>
  <si>
    <t>программы Нижневартовского района</t>
  </si>
  <si>
    <t>Развитие физической культуры и спорта в Нижневартовском районе на 2014-2020 годы</t>
  </si>
  <si>
    <t>наименование программы</t>
  </si>
  <si>
    <t xml:space="preserve">Руководитель программы </t>
  </si>
  <si>
    <t>_______________________________</t>
  </si>
  <si>
    <t>Целевые показатели муниципальной программы Развитие физической культуры и спорта в Нижневартовском районе на 2014-2020 годы</t>
  </si>
  <si>
    <t>Значение показателя на 2015 год</t>
  </si>
  <si>
    <t>Количество граждан, систематически занимающихся физической культурой и спортом, чел.</t>
  </si>
  <si>
    <t xml:space="preserve">Количество спортсменов района, принявших участие в официальных окружных, всероссийских и международных соревнованиях по видам спорта, чел. </t>
  </si>
  <si>
    <t xml:space="preserve">Численность занимающихся физической культурой и спортом в детско-юношеских спортивных школах, чел. </t>
  </si>
  <si>
    <t xml:space="preserve">Количество спортсменов района, имеющих спортивное звание, разряд: мастер спорта России международного класса, мастер спорта России,   кандидат в мастера спорта, первый спортивный разряд,чел. </t>
  </si>
  <si>
    <t xml:space="preserve">Количество медалей, завоеванных спортсменами района на официальных окружных, всероссийских и международных соревнованиях, чел. </t>
  </si>
  <si>
    <t xml:space="preserve">Обеспеченность единовременной пропускной способностью (ЕПС) спортивных сооружений,% </t>
  </si>
  <si>
    <t xml:space="preserve">Удельный вес населения, систематически занимающегося физической культурой и спортом,% </t>
  </si>
  <si>
    <t xml:space="preserve">Доля детей, занимающихся физической культурой и спортом в детско-юношеских спортивных школах, в возрасте от 5 до 18 лет,% </t>
  </si>
  <si>
    <t xml:space="preserve">Доля положительных отзывов, полученных в ходе социологических исследований,%  </t>
  </si>
  <si>
    <t>Удельный расход электроэнергии (кВт х ч./кв. м)</t>
  </si>
  <si>
    <t>Удельный расход тепловой энергии (Гкал/кв. м)</t>
  </si>
  <si>
    <t>Удельный расход холодной воды            (куб. м/чел.)</t>
  </si>
  <si>
    <t>Удельный расход горячей воды            (куб. м/чел.)</t>
  </si>
  <si>
    <t>Б.А.Ненашев</t>
  </si>
  <si>
    <t>тел. 47-47-69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</si>
</sst>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421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2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/>
    <xf numFmtId="3" fontId="3" fillId="0" borderId="2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wrapText="1"/>
    </xf>
    <xf numFmtId="164" fontId="19" fillId="0" borderId="0" xfId="0" applyNumberFormat="1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0" fontId="21" fillId="0" borderId="0" xfId="0" applyFont="1"/>
    <xf numFmtId="0" fontId="3" fillId="0" borderId="31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5" fontId="3" fillId="0" borderId="27" xfId="2" applyNumberFormat="1" applyFont="1" applyBorder="1" applyAlignment="1">
      <alignment horizontal="center" vertical="top" wrapText="1"/>
    </xf>
    <xf numFmtId="170" fontId="3" fillId="0" borderId="27" xfId="2" applyNumberFormat="1" applyFont="1" applyBorder="1" applyAlignment="1">
      <alignment horizontal="center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10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1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12" xfId="2" applyNumberFormat="1" applyFont="1" applyFill="1" applyBorder="1" applyAlignment="1" applyProtection="1">
      <alignment horizontal="right" vertical="top" wrapText="1"/>
    </xf>
    <xf numFmtId="169" fontId="18" fillId="0" borderId="12" xfId="2" applyNumberFormat="1" applyFont="1" applyFill="1" applyBorder="1" applyAlignment="1" applyProtection="1">
      <alignment horizontal="right" vertical="top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9" fontId="19" fillId="0" borderId="0" xfId="0" applyNumberFormat="1" applyFont="1" applyFill="1" applyBorder="1" applyAlignment="1" applyProtection="1"/>
    <xf numFmtId="169" fontId="10" fillId="0" borderId="0" xfId="0" applyNumberFormat="1" applyFont="1" applyFill="1" applyBorder="1" applyAlignment="1" applyProtection="1"/>
    <xf numFmtId="169" fontId="19" fillId="0" borderId="0" xfId="0" applyNumberFormat="1" applyFont="1" applyFill="1" applyBorder="1" applyAlignment="1" applyProtection="1">
      <alignment horizontal="left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169" fontId="22" fillId="0" borderId="1" xfId="2" applyNumberFormat="1" applyFont="1" applyFill="1" applyBorder="1" applyAlignment="1" applyProtection="1">
      <alignment horizontal="right" vertical="top" wrapText="1"/>
    </xf>
    <xf numFmtId="2" fontId="17" fillId="0" borderId="1" xfId="2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left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9" fontId="18" fillId="0" borderId="0" xfId="0" applyNumberFormat="1" applyFont="1" applyFill="1" applyBorder="1" applyAlignment="1" applyProtection="1">
      <alignment horizontal="left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justify" vertical="top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0" fontId="18" fillId="0" borderId="0" xfId="0" applyFont="1" applyFill="1" applyBorder="1" applyAlignment="1" applyProtection="1"/>
    <xf numFmtId="169" fontId="18" fillId="0" borderId="0" xfId="0" applyNumberFormat="1" applyFont="1" applyFill="1" applyBorder="1" applyAlignment="1" applyProtection="1"/>
    <xf numFmtId="2" fontId="18" fillId="0" borderId="0" xfId="0" applyNumberFormat="1" applyFont="1" applyFill="1" applyBorder="1" applyAlignment="1" applyProtection="1"/>
    <xf numFmtId="0" fontId="18" fillId="0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>
      <alignment vertical="center" wrapText="1"/>
    </xf>
    <xf numFmtId="167" fontId="18" fillId="0" borderId="0" xfId="0" applyNumberFormat="1" applyFont="1" applyFill="1" applyAlignment="1" applyProtection="1">
      <alignment vertical="center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justify" vertical="top" wrapText="1"/>
    </xf>
    <xf numFmtId="0" fontId="18" fillId="0" borderId="0" xfId="0" applyFont="1" applyFill="1" applyAlignment="1">
      <alignment wrapText="1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1" fontId="18" fillId="0" borderId="5" xfId="0" applyNumberFormat="1" applyFont="1" applyFill="1" applyBorder="1" applyAlignment="1" applyProtection="1">
      <alignment horizontal="center" vertical="center" wrapText="1"/>
    </xf>
    <xf numFmtId="164" fontId="18" fillId="0" borderId="12" xfId="0" applyNumberFormat="1" applyFont="1" applyFill="1" applyBorder="1" applyAlignment="1" applyProtection="1">
      <alignment horizontal="center" vertical="top" wrapText="1"/>
    </xf>
    <xf numFmtId="10" fontId="18" fillId="0" borderId="12" xfId="0" applyNumberFormat="1" applyFont="1" applyFill="1" applyBorder="1" applyAlignment="1" applyProtection="1">
      <alignment horizontal="center" vertical="top" wrapText="1"/>
    </xf>
    <xf numFmtId="164" fontId="18" fillId="0" borderId="10" xfId="0" applyNumberFormat="1" applyFont="1" applyFill="1" applyBorder="1" applyAlignment="1" applyProtection="1">
      <alignment vertical="top" wrapText="1"/>
    </xf>
    <xf numFmtId="0" fontId="18" fillId="0" borderId="22" xfId="0" applyNumberFormat="1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36" xfId="0" applyFont="1" applyFill="1" applyBorder="1" applyAlignment="1" applyProtection="1">
      <alignment horizontal="left" vertical="top" wrapText="1"/>
    </xf>
    <xf numFmtId="164" fontId="18" fillId="0" borderId="12" xfId="2" applyNumberFormat="1" applyFont="1" applyFill="1" applyBorder="1" applyAlignment="1" applyProtection="1">
      <alignment horizontal="right" vertical="top" wrapText="1"/>
    </xf>
    <xf numFmtId="169" fontId="17" fillId="0" borderId="11" xfId="2" applyNumberFormat="1" applyFont="1" applyFill="1" applyBorder="1" applyAlignment="1" applyProtection="1">
      <alignment horizontal="right" vertical="top" wrapText="1"/>
    </xf>
    <xf numFmtId="164" fontId="17" fillId="0" borderId="11" xfId="2" applyNumberFormat="1" applyFont="1" applyFill="1" applyBorder="1" applyAlignment="1" applyProtection="1">
      <alignment horizontal="right" vertical="top" wrapText="1"/>
    </xf>
    <xf numFmtId="10" fontId="17" fillId="0" borderId="11" xfId="2" applyNumberFormat="1" applyFont="1" applyFill="1" applyBorder="1" applyAlignment="1" applyProtection="1">
      <alignment horizontal="right" vertical="top" wrapText="1"/>
    </xf>
    <xf numFmtId="0" fontId="17" fillId="0" borderId="35" xfId="0" applyFont="1" applyFill="1" applyBorder="1" applyAlignment="1" applyProtection="1">
      <alignment horizontal="left" vertical="top" wrapText="1"/>
    </xf>
    <xf numFmtId="0" fontId="18" fillId="0" borderId="31" xfId="0" applyFont="1" applyFill="1" applyBorder="1" applyAlignment="1" applyProtection="1">
      <alignment horizontal="left" vertical="top" wrapText="1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0" fontId="18" fillId="0" borderId="13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left" vertical="top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169" fontId="18" fillId="0" borderId="0" xfId="0" applyNumberFormat="1" applyFont="1" applyFill="1" applyAlignment="1" applyProtection="1">
      <alignment vertical="center"/>
    </xf>
    <xf numFmtId="0" fontId="18" fillId="0" borderId="5" xfId="0" applyNumberFormat="1" applyFont="1" applyFill="1" applyBorder="1" applyAlignment="1" applyProtection="1">
      <alignment vertical="center" wrapText="1"/>
    </xf>
    <xf numFmtId="164" fontId="17" fillId="0" borderId="1" xfId="0" applyNumberFormat="1" applyFont="1" applyFill="1" applyBorder="1" applyAlignment="1" applyProtection="1">
      <alignment vertical="top" wrapText="1"/>
    </xf>
    <xf numFmtId="164" fontId="18" fillId="0" borderId="1" xfId="0" applyNumberFormat="1" applyFont="1" applyFill="1" applyBorder="1" applyAlignment="1" applyProtection="1">
      <alignment vertical="top" wrapText="1"/>
    </xf>
    <xf numFmtId="0" fontId="17" fillId="0" borderId="1" xfId="0" applyFont="1" applyFill="1" applyBorder="1" applyAlignment="1" applyProtection="1">
      <alignment vertical="top" wrapText="1"/>
    </xf>
    <xf numFmtId="0" fontId="18" fillId="0" borderId="1" xfId="0" applyFont="1" applyFill="1" applyBorder="1" applyAlignment="1" applyProtection="1">
      <alignment vertical="top" wrapText="1"/>
    </xf>
    <xf numFmtId="0" fontId="17" fillId="0" borderId="1" xfId="0" applyFont="1" applyFill="1" applyBorder="1" applyAlignment="1" applyProtection="1">
      <alignment vertical="center" wrapText="1"/>
    </xf>
    <xf numFmtId="164" fontId="18" fillId="0" borderId="1" xfId="0" applyNumberFormat="1" applyFont="1" applyFill="1" applyBorder="1" applyAlignment="1" applyProtection="1">
      <alignment vertical="center" wrapText="1"/>
    </xf>
    <xf numFmtId="0" fontId="17" fillId="0" borderId="11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wrapText="1"/>
    </xf>
    <xf numFmtId="0" fontId="18" fillId="0" borderId="10" xfId="0" applyFont="1" applyFill="1" applyBorder="1" applyAlignment="1" applyProtection="1">
      <alignment vertical="top" wrapText="1"/>
    </xf>
    <xf numFmtId="0" fontId="18" fillId="0" borderId="1" xfId="0" applyFont="1" applyFill="1" applyBorder="1" applyAlignment="1">
      <alignment wrapText="1"/>
    </xf>
    <xf numFmtId="0" fontId="18" fillId="0" borderId="12" xfId="0" applyFont="1" applyFill="1" applyBorder="1" applyAlignment="1" applyProtection="1">
      <alignment wrapText="1"/>
      <protection locked="0"/>
    </xf>
    <xf numFmtId="164" fontId="17" fillId="0" borderId="11" xfId="0" applyNumberFormat="1" applyFont="1" applyFill="1" applyBorder="1" applyAlignment="1">
      <alignment wrapText="1"/>
    </xf>
    <xf numFmtId="0" fontId="18" fillId="0" borderId="1" xfId="0" applyFont="1" applyFill="1" applyBorder="1" applyAlignment="1" applyProtection="1">
      <alignment vertical="center" wrapText="1"/>
    </xf>
    <xf numFmtId="0" fontId="18" fillId="0" borderId="12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 wrapText="1"/>
    </xf>
    <xf numFmtId="0" fontId="17" fillId="0" borderId="0" xfId="0" applyFont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left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36" xfId="0" applyFont="1" applyFill="1" applyBorder="1" applyAlignment="1" applyProtection="1">
      <alignment horizontal="center" vertical="top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164" fontId="18" fillId="0" borderId="20" xfId="0" applyNumberFormat="1" applyFont="1" applyFill="1" applyBorder="1" applyAlignment="1" applyProtection="1">
      <alignment horizontal="left" vertical="top"/>
    </xf>
    <xf numFmtId="164" fontId="18" fillId="0" borderId="1" xfId="0" applyNumberFormat="1" applyFont="1" applyFill="1" applyBorder="1" applyAlignment="1" applyProtection="1">
      <alignment horizontal="left" vertical="top"/>
    </xf>
    <xf numFmtId="164" fontId="18" fillId="0" borderId="36" xfId="0" applyNumberFormat="1" applyFont="1" applyFill="1" applyBorder="1" applyAlignment="1" applyProtection="1">
      <alignment horizontal="left" vertical="top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36" xfId="0" applyFont="1" applyFill="1" applyBorder="1" applyAlignment="1" applyProtection="1">
      <alignment horizontal="center" vertical="center"/>
    </xf>
    <xf numFmtId="49" fontId="18" fillId="0" borderId="20" xfId="0" applyNumberFormat="1" applyFont="1" applyFill="1" applyBorder="1" applyAlignment="1" applyProtection="1">
      <alignment horizontal="center" vertical="top" wrapText="1"/>
    </xf>
    <xf numFmtId="0" fontId="18" fillId="0" borderId="36" xfId="0" applyFont="1" applyFill="1" applyBorder="1" applyAlignment="1" applyProtection="1">
      <alignment horizontal="left" vertical="top" wrapText="1"/>
    </xf>
    <xf numFmtId="49" fontId="18" fillId="0" borderId="22" xfId="0" applyNumberFormat="1" applyFont="1" applyFill="1" applyBorder="1" applyAlignment="1" applyProtection="1">
      <alignment horizontal="center" vertical="top" wrapText="1"/>
    </xf>
    <xf numFmtId="49" fontId="18" fillId="0" borderId="5" xfId="0" applyNumberFormat="1" applyFont="1" applyFill="1" applyBorder="1" applyAlignment="1" applyProtection="1">
      <alignment horizontal="center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36" xfId="0" applyFont="1" applyFill="1" applyBorder="1" applyAlignment="1" applyProtection="1">
      <alignment horizontal="center" vertical="center" wrapText="1"/>
    </xf>
    <xf numFmtId="0" fontId="18" fillId="0" borderId="36" xfId="0" applyFont="1" applyFill="1" applyBorder="1" applyAlignment="1" applyProtection="1">
      <alignment horizontal="center" vertical="top" wrapText="1"/>
    </xf>
    <xf numFmtId="0" fontId="18" fillId="0" borderId="36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8" fillId="0" borderId="0" xfId="0" applyFont="1" applyFill="1" applyAlignment="1" applyProtection="1">
      <alignment horizontal="center" vertical="top" wrapText="1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/>
    </xf>
    <xf numFmtId="164" fontId="18" fillId="0" borderId="34" xfId="0" applyNumberFormat="1" applyFont="1" applyFill="1" applyBorder="1" applyAlignment="1" applyProtection="1">
      <alignment horizontal="center" vertical="center" wrapText="1"/>
    </xf>
    <xf numFmtId="164" fontId="18" fillId="0" borderId="20" xfId="0" applyNumberFormat="1" applyFont="1" applyFill="1" applyBorder="1" applyAlignment="1" applyProtection="1">
      <alignment horizontal="center" vertical="center" wrapText="1"/>
    </xf>
    <xf numFmtId="164" fontId="18" fillId="0" borderId="29" xfId="0" applyNumberFormat="1" applyFont="1" applyFill="1" applyBorder="1" applyAlignment="1" applyProtection="1">
      <alignment horizontal="center" vertical="center" wrapText="1"/>
    </xf>
    <xf numFmtId="164" fontId="18" fillId="0" borderId="30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17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164" fontId="18" fillId="0" borderId="12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top" wrapText="1"/>
    </xf>
    <xf numFmtId="0" fontId="18" fillId="0" borderId="35" xfId="0" applyFont="1" applyFill="1" applyBorder="1" applyAlignment="1" applyProtection="1">
      <alignment horizontal="center" vertical="center" wrapText="1"/>
    </xf>
    <xf numFmtId="0" fontId="18" fillId="0" borderId="31" xfId="0" applyFont="1" applyFill="1" applyBorder="1" applyAlignment="1" applyProtection="1">
      <alignment horizontal="center" vertical="center" wrapText="1"/>
    </xf>
    <xf numFmtId="10" fontId="18" fillId="0" borderId="1" xfId="0" applyNumberFormat="1" applyFont="1" applyFill="1" applyBorder="1" applyAlignment="1" applyProtection="1">
      <alignment horizontal="center" vertical="center" wrapText="1"/>
    </xf>
    <xf numFmtId="10" fontId="18" fillId="0" borderId="12" xfId="0" applyNumberFormat="1" applyFont="1" applyFill="1" applyBorder="1" applyAlignment="1" applyProtection="1">
      <alignment horizontal="center" vertical="center" wrapText="1"/>
    </xf>
    <xf numFmtId="164" fontId="18" fillId="0" borderId="34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164" fontId="18" fillId="0" borderId="20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29" xfId="0" applyNumberFormat="1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49" fontId="18" fillId="0" borderId="15" xfId="0" applyNumberFormat="1" applyFont="1" applyFill="1" applyBorder="1" applyAlignment="1" applyProtection="1">
      <alignment horizontal="center" vertical="top" wrapText="1"/>
    </xf>
    <xf numFmtId="49" fontId="18" fillId="0" borderId="18" xfId="0" applyNumberFormat="1" applyFont="1" applyFill="1" applyBorder="1" applyAlignment="1" applyProtection="1">
      <alignment horizontal="center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164" fontId="18" fillId="0" borderId="5" xfId="0" applyNumberFormat="1" applyFont="1" applyFill="1" applyBorder="1" applyAlignment="1" applyProtection="1">
      <alignment horizontal="left" vertical="top" wrapText="1"/>
    </xf>
    <xf numFmtId="0" fontId="18" fillId="0" borderId="14" xfId="0" applyFont="1" applyFill="1" applyBorder="1" applyAlignment="1" applyProtection="1">
      <alignment horizontal="left" vertical="top" wrapText="1"/>
    </xf>
    <xf numFmtId="0" fontId="18" fillId="0" borderId="35" xfId="0" applyFont="1" applyFill="1" applyBorder="1" applyAlignment="1" applyProtection="1">
      <alignment horizontal="left" vertical="top" wrapText="1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64" fontId="18" fillId="0" borderId="29" xfId="0" applyNumberFormat="1" applyFont="1" applyFill="1" applyBorder="1" applyAlignment="1" applyProtection="1">
      <alignment horizontal="left" vertical="top" wrapText="1"/>
    </xf>
    <xf numFmtId="164" fontId="18" fillId="0" borderId="12" xfId="0" applyNumberFormat="1" applyFont="1" applyFill="1" applyBorder="1" applyAlignment="1" applyProtection="1">
      <alignment horizontal="left" vertical="top" wrapText="1"/>
    </xf>
    <xf numFmtId="0" fontId="18" fillId="0" borderId="31" xfId="0" applyFont="1" applyFill="1" applyBorder="1" applyAlignment="1" applyProtection="1">
      <alignment horizontal="center" vertical="top"/>
    </xf>
    <xf numFmtId="164" fontId="18" fillId="0" borderId="36" xfId="0" applyNumberFormat="1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center" vertical="center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49" fontId="18" fillId="0" borderId="36" xfId="0" applyNumberFormat="1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17" fillId="0" borderId="0" xfId="0" applyFont="1" applyAlignment="1">
      <alignment horizontal="center" vertical="top" wrapText="1"/>
    </xf>
    <xf numFmtId="3" fontId="3" fillId="0" borderId="21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28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0" fontId="18" fillId="0" borderId="32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26" fillId="0" borderId="0" xfId="0" applyFont="1"/>
    <xf numFmtId="0" fontId="27" fillId="0" borderId="0" xfId="0" applyFont="1" applyAlignment="1">
      <alignment horizontal="right" vertical="top" justifyLastLine="1"/>
    </xf>
    <xf numFmtId="0" fontId="27" fillId="0" borderId="0" xfId="0" applyFont="1" applyAlignment="1">
      <alignment horizontal="right"/>
    </xf>
    <xf numFmtId="0" fontId="27" fillId="0" borderId="0" xfId="0" applyFont="1" applyAlignment="1"/>
    <xf numFmtId="0" fontId="4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vertical="top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0" fillId="0" borderId="0" xfId="0" applyFont="1" applyAlignment="1">
      <alignment vertical="center"/>
    </xf>
    <xf numFmtId="0" fontId="3" fillId="0" borderId="27" xfId="0" applyFont="1" applyBorder="1" applyAlignment="1" applyProtection="1">
      <alignment vertical="top" wrapText="1"/>
      <protection locked="0"/>
    </xf>
    <xf numFmtId="3" fontId="20" fillId="0" borderId="31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distributed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5" fillId="0" borderId="0" xfId="0" applyFont="1" applyAlignment="1">
      <alignment horizontal="left" vertical="distributed" wrapText="1"/>
    </xf>
    <xf numFmtId="0" fontId="15" fillId="0" borderId="4" xfId="0" applyFont="1" applyBorder="1" applyAlignment="1">
      <alignment horizontal="left" vertical="distributed" wrapText="1" justifyLastLine="1"/>
    </xf>
    <xf numFmtId="0" fontId="20" fillId="0" borderId="13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distributed" wrapText="1" justifyLastLine="1"/>
    </xf>
    <xf numFmtId="0" fontId="20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distributed" wrapText="1" justifyLastLine="1"/>
    </xf>
    <xf numFmtId="0" fontId="20" fillId="0" borderId="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5" fillId="0" borderId="39" xfId="0" applyFont="1" applyBorder="1" applyAlignment="1">
      <alignment horizontal="justify" vertical="top" wrapText="1"/>
    </xf>
    <xf numFmtId="0" fontId="20" fillId="0" borderId="43" xfId="0" applyFont="1" applyBorder="1" applyAlignment="1">
      <alignment horizontal="center" vertical="top" wrapText="1"/>
    </xf>
    <xf numFmtId="3" fontId="3" fillId="0" borderId="15" xfId="0" applyNumberFormat="1" applyFont="1" applyBorder="1" applyAlignment="1" applyProtection="1">
      <alignment horizontal="center" vertical="top" wrapText="1"/>
      <protection locked="0"/>
    </xf>
    <xf numFmtId="0" fontId="20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0" fontId="15" fillId="0" borderId="43" xfId="0" applyFont="1" applyBorder="1" applyAlignment="1">
      <alignment horizontal="justify" vertical="top" wrapText="1"/>
    </xf>
    <xf numFmtId="0" fontId="20" fillId="0" borderId="47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justify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CC"/>
      <color rgb="FFFFCCFF"/>
      <color rgb="FF92D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33" t="s">
        <v>39</v>
      </c>
      <c r="B1" s="234"/>
      <c r="C1" s="235" t="s">
        <v>40</v>
      </c>
      <c r="D1" s="227" t="s">
        <v>45</v>
      </c>
      <c r="E1" s="228"/>
      <c r="F1" s="229"/>
      <c r="G1" s="227" t="s">
        <v>17</v>
      </c>
      <c r="H1" s="228"/>
      <c r="I1" s="229"/>
      <c r="J1" s="227" t="s">
        <v>18</v>
      </c>
      <c r="K1" s="228"/>
      <c r="L1" s="229"/>
      <c r="M1" s="227" t="s">
        <v>22</v>
      </c>
      <c r="N1" s="228"/>
      <c r="O1" s="229"/>
      <c r="P1" s="230" t="s">
        <v>23</v>
      </c>
      <c r="Q1" s="231"/>
      <c r="R1" s="227" t="s">
        <v>24</v>
      </c>
      <c r="S1" s="228"/>
      <c r="T1" s="229"/>
      <c r="U1" s="227" t="s">
        <v>25</v>
      </c>
      <c r="V1" s="228"/>
      <c r="W1" s="229"/>
      <c r="X1" s="230" t="s">
        <v>26</v>
      </c>
      <c r="Y1" s="232"/>
      <c r="Z1" s="231"/>
      <c r="AA1" s="230" t="s">
        <v>27</v>
      </c>
      <c r="AB1" s="231"/>
      <c r="AC1" s="227" t="s">
        <v>28</v>
      </c>
      <c r="AD1" s="228"/>
      <c r="AE1" s="229"/>
      <c r="AF1" s="227" t="s">
        <v>29</v>
      </c>
      <c r="AG1" s="228"/>
      <c r="AH1" s="229"/>
      <c r="AI1" s="227" t="s">
        <v>30</v>
      </c>
      <c r="AJ1" s="228"/>
      <c r="AK1" s="229"/>
      <c r="AL1" s="230" t="s">
        <v>31</v>
      </c>
      <c r="AM1" s="231"/>
      <c r="AN1" s="227" t="s">
        <v>32</v>
      </c>
      <c r="AO1" s="228"/>
      <c r="AP1" s="229"/>
      <c r="AQ1" s="227" t="s">
        <v>33</v>
      </c>
      <c r="AR1" s="228"/>
      <c r="AS1" s="229"/>
      <c r="AT1" s="227" t="s">
        <v>34</v>
      </c>
      <c r="AU1" s="228"/>
      <c r="AV1" s="229"/>
    </row>
    <row r="2" spans="1:48" ht="39" customHeight="1">
      <c r="A2" s="234"/>
      <c r="B2" s="234"/>
      <c r="C2" s="235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35" t="s">
        <v>83</v>
      </c>
      <c r="B3" s="23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35"/>
      <c r="B4" s="23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35"/>
      <c r="B5" s="23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35"/>
      <c r="B6" s="23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35"/>
      <c r="B7" s="235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35"/>
      <c r="B8" s="23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35"/>
      <c r="B9" s="235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36" t="s">
        <v>58</v>
      </c>
      <c r="B1" s="236"/>
      <c r="C1" s="236"/>
      <c r="D1" s="236"/>
      <c r="E1" s="236"/>
    </row>
    <row r="2" spans="1:5">
      <c r="A2" s="12"/>
      <c r="B2" s="12"/>
      <c r="C2" s="12"/>
      <c r="D2" s="12"/>
      <c r="E2" s="12"/>
    </row>
    <row r="3" spans="1:5">
      <c r="A3" s="237" t="s">
        <v>130</v>
      </c>
      <c r="B3" s="237"/>
      <c r="C3" s="237"/>
      <c r="D3" s="237"/>
      <c r="E3" s="237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38" t="s">
        <v>79</v>
      </c>
      <c r="B26" s="238"/>
      <c r="C26" s="238"/>
      <c r="D26" s="238"/>
      <c r="E26" s="238"/>
    </row>
    <row r="27" spans="1:5">
      <c r="A27" s="28"/>
      <c r="B27" s="28"/>
      <c r="C27" s="28"/>
      <c r="D27" s="28"/>
      <c r="E27" s="28"/>
    </row>
    <row r="28" spans="1:5">
      <c r="A28" s="238" t="s">
        <v>80</v>
      </c>
      <c r="B28" s="238"/>
      <c r="C28" s="238"/>
      <c r="D28" s="238"/>
      <c r="E28" s="238"/>
    </row>
    <row r="29" spans="1:5">
      <c r="A29" s="238"/>
      <c r="B29" s="238"/>
      <c r="C29" s="238"/>
      <c r="D29" s="238"/>
      <c r="E29" s="23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7" customWidth="1"/>
    <col min="2" max="2" width="42.5703125" style="47" customWidth="1"/>
    <col min="3" max="3" width="6.85546875" style="47" customWidth="1"/>
    <col min="4" max="15" width="9.5703125" style="47" customWidth="1"/>
    <col min="16" max="17" width="10.5703125" style="47" customWidth="1"/>
    <col min="18" max="29" width="0" style="48" hidden="1" customWidth="1"/>
    <col min="30" max="16384" width="9.140625" style="48"/>
  </cols>
  <sheetData>
    <row r="1" spans="1:256">
      <c r="Q1" s="35" t="s">
        <v>51</v>
      </c>
    </row>
    <row r="2" spans="1:256">
      <c r="A2" s="49" t="s">
        <v>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56" s="52" customFormat="1" ht="53.25" customHeight="1">
      <c r="A3" s="40" t="s">
        <v>0</v>
      </c>
      <c r="B3" s="261" t="s">
        <v>46</v>
      </c>
      <c r="C3" s="261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81</v>
      </c>
      <c r="Q3" s="40" t="s">
        <v>50</v>
      </c>
      <c r="R3" s="39" t="s">
        <v>17</v>
      </c>
      <c r="S3" s="30" t="s">
        <v>18</v>
      </c>
      <c r="T3" s="39" t="s">
        <v>22</v>
      </c>
      <c r="U3" s="30" t="s">
        <v>24</v>
      </c>
      <c r="V3" s="39" t="s">
        <v>25</v>
      </c>
      <c r="W3" s="30" t="s">
        <v>26</v>
      </c>
      <c r="X3" s="39" t="s">
        <v>28</v>
      </c>
      <c r="Y3" s="30" t="s">
        <v>29</v>
      </c>
      <c r="Z3" s="39" t="s">
        <v>30</v>
      </c>
      <c r="AA3" s="30" t="s">
        <v>32</v>
      </c>
      <c r="AB3" s="39" t="s">
        <v>33</v>
      </c>
      <c r="AC3" s="30" t="s">
        <v>34</v>
      </c>
    </row>
    <row r="4" spans="1:256" ht="15" customHeight="1">
      <c r="A4" s="53" t="s">
        <v>84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256" ht="283.5" customHeight="1">
      <c r="A5" s="249" t="s">
        <v>1</v>
      </c>
      <c r="B5" s="244" t="s">
        <v>85</v>
      </c>
      <c r="C5" s="56" t="s">
        <v>20</v>
      </c>
      <c r="D5" s="58" t="s">
        <v>217</v>
      </c>
      <c r="E5" s="58" t="s">
        <v>218</v>
      </c>
      <c r="F5" s="58" t="s">
        <v>219</v>
      </c>
      <c r="G5" s="58" t="s">
        <v>220</v>
      </c>
      <c r="H5" s="58" t="s">
        <v>219</v>
      </c>
      <c r="I5" s="58" t="s">
        <v>221</v>
      </c>
      <c r="J5" s="58" t="s">
        <v>220</v>
      </c>
      <c r="K5" s="58" t="s">
        <v>222</v>
      </c>
      <c r="L5" s="58" t="s">
        <v>223</v>
      </c>
      <c r="M5" s="58" t="s">
        <v>224</v>
      </c>
      <c r="N5" s="58" t="s">
        <v>223</v>
      </c>
      <c r="O5" s="58" t="s">
        <v>225</v>
      </c>
      <c r="P5" s="59"/>
      <c r="Q5" s="59"/>
    </row>
    <row r="6" spans="1:256" ht="105.75" customHeight="1">
      <c r="A6" s="249"/>
      <c r="B6" s="244"/>
      <c r="C6" s="56"/>
      <c r="D6" s="58"/>
      <c r="E6" s="58"/>
      <c r="F6" s="58"/>
      <c r="G6" s="58"/>
      <c r="H6" s="58"/>
      <c r="I6" s="58"/>
      <c r="J6" s="58"/>
      <c r="K6" s="60" t="s">
        <v>200</v>
      </c>
      <c r="L6" s="60" t="s">
        <v>201</v>
      </c>
      <c r="M6" s="60" t="s">
        <v>202</v>
      </c>
      <c r="N6" s="60" t="s">
        <v>203</v>
      </c>
      <c r="O6" s="58" t="s">
        <v>205</v>
      </c>
      <c r="P6" s="59"/>
      <c r="Q6" s="59"/>
    </row>
    <row r="7" spans="1:256" ht="74.25" customHeight="1">
      <c r="A7" s="249"/>
      <c r="B7" s="244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256" ht="175.5" customHeight="1">
      <c r="A8" s="249" t="s">
        <v>3</v>
      </c>
      <c r="B8" s="244" t="s">
        <v>86</v>
      </c>
      <c r="C8" s="56" t="s">
        <v>20</v>
      </c>
      <c r="D8" s="58"/>
      <c r="E8" s="59"/>
      <c r="F8" s="59"/>
      <c r="G8" s="59"/>
      <c r="H8" s="59"/>
      <c r="I8" s="60" t="s">
        <v>200</v>
      </c>
      <c r="J8" s="60" t="s">
        <v>201</v>
      </c>
      <c r="K8" s="60" t="s">
        <v>202</v>
      </c>
      <c r="L8" s="60" t="s">
        <v>203</v>
      </c>
      <c r="M8" s="262" t="s">
        <v>205</v>
      </c>
      <c r="N8" s="263"/>
      <c r="O8" s="264"/>
      <c r="P8" s="59"/>
      <c r="Q8" s="59"/>
    </row>
    <row r="9" spans="1:256" ht="33.75" customHeight="1">
      <c r="A9" s="249"/>
      <c r="B9" s="244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256" ht="151.5" customHeight="1">
      <c r="A10" s="249" t="s">
        <v>4</v>
      </c>
      <c r="B10" s="244" t="s">
        <v>87</v>
      </c>
      <c r="C10" s="56" t="s">
        <v>20</v>
      </c>
      <c r="D10" s="58" t="s">
        <v>206</v>
      </c>
      <c r="E10" s="58"/>
      <c r="F10" s="58" t="s">
        <v>207</v>
      </c>
      <c r="G10" s="58"/>
      <c r="H10" s="58" t="s">
        <v>208</v>
      </c>
      <c r="I10" s="58" t="s">
        <v>209</v>
      </c>
      <c r="J10" s="58" t="s">
        <v>210</v>
      </c>
      <c r="K10" s="58"/>
      <c r="L10" s="58"/>
      <c r="M10" s="58" t="s">
        <v>211</v>
      </c>
      <c r="N10" s="58"/>
      <c r="O10" s="58"/>
      <c r="P10" s="59"/>
      <c r="Q10" s="59"/>
    </row>
    <row r="11" spans="1:256" ht="40.5" customHeight="1">
      <c r="A11" s="249"/>
      <c r="B11" s="244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256" ht="355.5" customHeight="1">
      <c r="A12" s="249" t="s">
        <v>5</v>
      </c>
      <c r="B12" s="244" t="s">
        <v>228</v>
      </c>
      <c r="C12" s="56" t="s">
        <v>20</v>
      </c>
      <c r="D12" s="58"/>
      <c r="E12" s="58" t="s">
        <v>149</v>
      </c>
      <c r="F12" s="58"/>
      <c r="G12" s="58" t="s">
        <v>150</v>
      </c>
      <c r="H12" s="58" t="s">
        <v>151</v>
      </c>
      <c r="I12" s="58" t="s">
        <v>152</v>
      </c>
      <c r="J12" s="58"/>
      <c r="K12" s="58"/>
      <c r="L12" s="58" t="s">
        <v>151</v>
      </c>
      <c r="M12" s="58"/>
      <c r="N12" s="58"/>
      <c r="O12" s="58" t="s">
        <v>153</v>
      </c>
      <c r="P12" s="59"/>
      <c r="Q12" s="59"/>
    </row>
    <row r="13" spans="1:256" ht="24" customHeight="1">
      <c r="A13" s="249"/>
      <c r="B13" s="244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256" ht="96" customHeight="1">
      <c r="A14" s="249" t="s">
        <v>9</v>
      </c>
      <c r="B14" s="244" t="s">
        <v>88</v>
      </c>
      <c r="C14" s="56" t="s">
        <v>20</v>
      </c>
      <c r="D14" s="58"/>
      <c r="E14" s="59"/>
      <c r="F14" s="64" t="s">
        <v>240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256" ht="39" customHeight="1">
      <c r="A15" s="249"/>
      <c r="B15" s="244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>
      <c r="A16" s="32" t="s">
        <v>89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245"/>
      <c r="AJ16" s="245"/>
      <c r="AK16" s="245"/>
      <c r="AZ16" s="245"/>
      <c r="BA16" s="245"/>
      <c r="BB16" s="245"/>
      <c r="BQ16" s="245"/>
      <c r="BR16" s="245"/>
      <c r="BS16" s="245"/>
      <c r="CH16" s="245"/>
      <c r="CI16" s="245"/>
      <c r="CJ16" s="245"/>
      <c r="CY16" s="245"/>
      <c r="CZ16" s="245"/>
      <c r="DA16" s="245"/>
      <c r="DP16" s="245"/>
      <c r="DQ16" s="245"/>
      <c r="DR16" s="245"/>
      <c r="EG16" s="245"/>
      <c r="EH16" s="245"/>
      <c r="EI16" s="245"/>
      <c r="EX16" s="245"/>
      <c r="EY16" s="245"/>
      <c r="EZ16" s="245"/>
      <c r="FO16" s="245"/>
      <c r="FP16" s="245"/>
      <c r="FQ16" s="245"/>
      <c r="GF16" s="245"/>
      <c r="GG16" s="245"/>
      <c r="GH16" s="245"/>
      <c r="GW16" s="245"/>
      <c r="GX16" s="245"/>
      <c r="GY16" s="245"/>
      <c r="HN16" s="245"/>
      <c r="HO16" s="245"/>
      <c r="HP16" s="245"/>
      <c r="IE16" s="245"/>
      <c r="IF16" s="245"/>
      <c r="IG16" s="245"/>
      <c r="IV16" s="245"/>
    </row>
    <row r="17" spans="1:17" ht="320.25" customHeight="1">
      <c r="A17" s="249" t="s">
        <v>6</v>
      </c>
      <c r="B17" s="244" t="s">
        <v>90</v>
      </c>
      <c r="C17" s="56" t="s">
        <v>20</v>
      </c>
      <c r="D17" s="66" t="s">
        <v>158</v>
      </c>
      <c r="E17" s="66" t="s">
        <v>159</v>
      </c>
      <c r="F17" s="66" t="s">
        <v>160</v>
      </c>
      <c r="G17" s="66" t="s">
        <v>161</v>
      </c>
      <c r="H17" s="66" t="s">
        <v>162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950000000000003" customHeight="1">
      <c r="A18" s="249"/>
      <c r="B18" s="244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249" t="s">
        <v>7</v>
      </c>
      <c r="B19" s="244" t="s">
        <v>226</v>
      </c>
      <c r="C19" s="56" t="s">
        <v>20</v>
      </c>
      <c r="D19" s="60" t="s">
        <v>241</v>
      </c>
      <c r="E19" s="60" t="s">
        <v>242</v>
      </c>
      <c r="F19" s="67" t="s">
        <v>171</v>
      </c>
      <c r="G19" s="60" t="s">
        <v>172</v>
      </c>
      <c r="H19" s="68"/>
      <c r="I19" s="68"/>
      <c r="J19" s="68"/>
      <c r="K19" s="60"/>
      <c r="L19" s="60"/>
      <c r="M19" s="60"/>
      <c r="N19" s="60"/>
      <c r="O19" s="60"/>
      <c r="P19" s="60" t="s">
        <v>173</v>
      </c>
      <c r="Q19" s="59"/>
    </row>
    <row r="20" spans="1:17" ht="39.950000000000003" customHeight="1">
      <c r="A20" s="249"/>
      <c r="B20" s="244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249" t="s">
        <v>8</v>
      </c>
      <c r="B21" s="244" t="s">
        <v>229</v>
      </c>
      <c r="C21" s="56" t="s">
        <v>20</v>
      </c>
      <c r="D21" s="69" t="s">
        <v>243</v>
      </c>
      <c r="E21" s="69" t="s">
        <v>174</v>
      </c>
      <c r="F21" s="69" t="s">
        <v>171</v>
      </c>
      <c r="G21" s="70" t="s">
        <v>175</v>
      </c>
      <c r="H21" s="70" t="s">
        <v>175</v>
      </c>
      <c r="I21" s="69" t="s">
        <v>175</v>
      </c>
      <c r="J21" s="69" t="s">
        <v>175</v>
      </c>
      <c r="K21" s="69" t="s">
        <v>175</v>
      </c>
      <c r="L21" s="69" t="s">
        <v>175</v>
      </c>
      <c r="M21" s="69" t="s">
        <v>175</v>
      </c>
      <c r="N21" s="69" t="s">
        <v>176</v>
      </c>
      <c r="O21" s="69" t="s">
        <v>177</v>
      </c>
      <c r="P21" s="60" t="s">
        <v>178</v>
      </c>
      <c r="Q21" s="59"/>
    </row>
    <row r="22" spans="1:17" ht="31.5" customHeight="1">
      <c r="A22" s="249"/>
      <c r="B22" s="244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254" t="s">
        <v>14</v>
      </c>
      <c r="B23" s="250" t="s">
        <v>230</v>
      </c>
      <c r="C23" s="71" t="s">
        <v>20</v>
      </c>
      <c r="D23" s="60" t="str">
        <f>$D$19</f>
        <v>подготовка конкурсной документации</v>
      </c>
      <c r="E23" s="60" t="s">
        <v>244</v>
      </c>
      <c r="F23" s="67" t="s">
        <v>171</v>
      </c>
      <c r="G23" s="60" t="s">
        <v>179</v>
      </c>
      <c r="H23" s="60" t="s">
        <v>180</v>
      </c>
      <c r="I23" s="60" t="s">
        <v>135</v>
      </c>
      <c r="J23" s="60"/>
      <c r="K23" s="60" t="s">
        <v>181</v>
      </c>
      <c r="L23" s="60"/>
      <c r="M23" s="68"/>
      <c r="N23" s="68"/>
      <c r="O23" s="68"/>
      <c r="P23" s="60" t="s">
        <v>182</v>
      </c>
      <c r="Q23" s="68"/>
    </row>
    <row r="24" spans="1:17" s="72" customFormat="1" ht="39.950000000000003" customHeight="1">
      <c r="A24" s="255"/>
      <c r="B24" s="250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253" t="s">
        <v>15</v>
      </c>
      <c r="B25" s="250" t="s">
        <v>231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171</v>
      </c>
      <c r="G25" s="60" t="s">
        <v>183</v>
      </c>
      <c r="H25" s="60" t="str">
        <f>$D$19</f>
        <v>подготовка конкурсной документации</v>
      </c>
      <c r="I25" s="67" t="s">
        <v>171</v>
      </c>
      <c r="J25" s="60" t="s">
        <v>183</v>
      </c>
      <c r="K25" s="68"/>
      <c r="L25" s="68"/>
      <c r="M25" s="68"/>
      <c r="N25" s="68"/>
      <c r="O25" s="68"/>
      <c r="P25" s="69" t="s">
        <v>184</v>
      </c>
      <c r="Q25" s="68"/>
    </row>
    <row r="26" spans="1:17" s="72" customFormat="1" ht="39.950000000000003" customHeight="1">
      <c r="A26" s="253"/>
      <c r="B26" s="250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>
      <c r="A27" s="32" t="s">
        <v>91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232</v>
      </c>
      <c r="C28" s="56" t="s">
        <v>20</v>
      </c>
      <c r="D28" s="58" t="s">
        <v>139</v>
      </c>
      <c r="E28" s="58" t="s">
        <v>139</v>
      </c>
      <c r="F28" s="58" t="s">
        <v>139</v>
      </c>
      <c r="G28" s="58" t="s">
        <v>140</v>
      </c>
      <c r="H28" s="58" t="s">
        <v>140</v>
      </c>
      <c r="I28" s="58" t="s">
        <v>140</v>
      </c>
      <c r="J28" s="58" t="s">
        <v>141</v>
      </c>
      <c r="K28" s="58" t="s">
        <v>141</v>
      </c>
      <c r="L28" s="58" t="s">
        <v>141</v>
      </c>
      <c r="M28" s="58" t="s">
        <v>142</v>
      </c>
      <c r="N28" s="58" t="s">
        <v>142</v>
      </c>
      <c r="O28" s="59"/>
      <c r="P28" s="59"/>
      <c r="Q28" s="59"/>
    </row>
    <row r="29" spans="1:17" ht="39.950000000000003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>
      <c r="A30" s="33" t="s">
        <v>92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249" t="s">
        <v>94</v>
      </c>
      <c r="B31" s="244" t="s">
        <v>93</v>
      </c>
      <c r="C31" s="56" t="s">
        <v>20</v>
      </c>
      <c r="D31" s="58" t="s">
        <v>212</v>
      </c>
      <c r="E31" s="58" t="s">
        <v>213</v>
      </c>
      <c r="F31" s="58" t="s">
        <v>214</v>
      </c>
      <c r="G31" s="58" t="s">
        <v>214</v>
      </c>
      <c r="H31" s="58" t="s">
        <v>141</v>
      </c>
      <c r="I31" s="58" t="s">
        <v>142</v>
      </c>
      <c r="J31" s="58" t="s">
        <v>142</v>
      </c>
      <c r="K31" s="58" t="s">
        <v>142</v>
      </c>
      <c r="L31" s="58" t="s">
        <v>142</v>
      </c>
      <c r="M31" s="58" t="s">
        <v>215</v>
      </c>
      <c r="N31" s="58" t="s">
        <v>215</v>
      </c>
      <c r="O31" s="58" t="s">
        <v>215</v>
      </c>
      <c r="P31" s="59"/>
      <c r="Q31" s="59"/>
    </row>
    <row r="32" spans="1:17" ht="45.75" customHeight="1">
      <c r="A32" s="249"/>
      <c r="B32" s="244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>
      <c r="A33" s="32" t="s">
        <v>95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249" t="s">
        <v>96</v>
      </c>
      <c r="B34" s="244" t="s">
        <v>97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249"/>
      <c r="B35" s="244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950000000000003" customHeight="1">
      <c r="A36" s="258" t="s">
        <v>98</v>
      </c>
      <c r="B36" s="251" t="s">
        <v>129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950000000000003" customHeight="1">
      <c r="A37" s="259"/>
      <c r="B37" s="252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>
      <c r="A38" s="34" t="s">
        <v>99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249" t="s">
        <v>100</v>
      </c>
      <c r="B39" s="244" t="s">
        <v>227</v>
      </c>
      <c r="C39" s="56" t="s">
        <v>20</v>
      </c>
      <c r="D39" s="95"/>
      <c r="E39" s="95" t="s">
        <v>246</v>
      </c>
      <c r="F39" s="95" t="s">
        <v>245</v>
      </c>
      <c r="G39" s="95" t="s">
        <v>234</v>
      </c>
      <c r="H39" s="246" t="s">
        <v>247</v>
      </c>
      <c r="I39" s="247"/>
      <c r="J39" s="247"/>
      <c r="K39" s="247"/>
      <c r="L39" s="247"/>
      <c r="M39" s="247"/>
      <c r="N39" s="247"/>
      <c r="O39" s="248"/>
      <c r="P39" s="58" t="s">
        <v>189</v>
      </c>
      <c r="Q39" s="59"/>
    </row>
    <row r="40" spans="1:17" ht="39.950000000000003" customHeight="1">
      <c r="A40" s="249" t="s">
        <v>10</v>
      </c>
      <c r="B40" s="244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249" t="s">
        <v>101</v>
      </c>
      <c r="B41" s="244" t="s">
        <v>102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154</v>
      </c>
      <c r="Q41" s="59"/>
    </row>
    <row r="42" spans="1:17" ht="39.950000000000003" customHeight="1">
      <c r="A42" s="249"/>
      <c r="B42" s="244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249" t="s">
        <v>103</v>
      </c>
      <c r="B43" s="244" t="s">
        <v>104</v>
      </c>
      <c r="C43" s="56" t="s">
        <v>20</v>
      </c>
      <c r="D43" s="60" t="s">
        <v>200</v>
      </c>
      <c r="E43" s="60" t="s">
        <v>201</v>
      </c>
      <c r="F43" s="60" t="s">
        <v>204</v>
      </c>
      <c r="G43" s="241" t="s">
        <v>192</v>
      </c>
      <c r="H43" s="242"/>
      <c r="I43" s="242"/>
      <c r="J43" s="242"/>
      <c r="K43" s="242"/>
      <c r="L43" s="242"/>
      <c r="M43" s="242"/>
      <c r="N43" s="242"/>
      <c r="O43" s="243"/>
      <c r="P43" s="59"/>
      <c r="Q43" s="59"/>
    </row>
    <row r="44" spans="1:17" ht="39.950000000000003" customHeight="1">
      <c r="A44" s="249"/>
      <c r="B44" s="244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249" t="s">
        <v>105</v>
      </c>
      <c r="B45" s="244" t="s">
        <v>106</v>
      </c>
      <c r="C45" s="56" t="s">
        <v>20</v>
      </c>
      <c r="D45" s="86" t="s">
        <v>190</v>
      </c>
      <c r="E45" s="86" t="s">
        <v>191</v>
      </c>
      <c r="F45" s="86" t="s">
        <v>192</v>
      </c>
      <c r="G45" s="86" t="s">
        <v>192</v>
      </c>
      <c r="H45" s="86" t="s">
        <v>193</v>
      </c>
      <c r="I45" s="86" t="s">
        <v>192</v>
      </c>
      <c r="J45" s="86" t="s">
        <v>192</v>
      </c>
      <c r="K45" s="86" t="s">
        <v>194</v>
      </c>
      <c r="L45" s="86" t="s">
        <v>192</v>
      </c>
      <c r="M45" s="86" t="s">
        <v>195</v>
      </c>
      <c r="N45" s="86" t="s">
        <v>196</v>
      </c>
      <c r="O45" s="86" t="s">
        <v>197</v>
      </c>
      <c r="P45" s="86" t="s">
        <v>198</v>
      </c>
      <c r="Q45" s="59"/>
    </row>
    <row r="46" spans="1:17" ht="39.950000000000003" customHeight="1">
      <c r="A46" s="249" t="s">
        <v>12</v>
      </c>
      <c r="B46" s="244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950000000000003" customHeight="1">
      <c r="A47" s="256" t="s">
        <v>108</v>
      </c>
      <c r="B47" s="251" t="s">
        <v>107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950000000000003" customHeight="1">
      <c r="A48" s="257"/>
      <c r="B48" s="252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256" t="s">
        <v>109</v>
      </c>
      <c r="B49" s="251" t="s">
        <v>110</v>
      </c>
      <c r="C49" s="87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7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7" t="s">
        <v>254</v>
      </c>
      <c r="O49" s="31" t="s">
        <v>248</v>
      </c>
      <c r="P49" s="88"/>
      <c r="Q49" s="88"/>
    </row>
    <row r="50" spans="1:17" ht="39.950000000000003" customHeight="1">
      <c r="A50" s="257"/>
      <c r="B50" s="252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249" t="s">
        <v>111</v>
      </c>
      <c r="B51" s="244" t="s">
        <v>112</v>
      </c>
      <c r="C51" s="71" t="s">
        <v>20</v>
      </c>
      <c r="D51" s="60" t="s">
        <v>131</v>
      </c>
      <c r="E51" s="60" t="s">
        <v>132</v>
      </c>
      <c r="F51" s="60" t="s">
        <v>133</v>
      </c>
      <c r="G51" s="60" t="s">
        <v>134</v>
      </c>
      <c r="H51" s="60" t="s">
        <v>135</v>
      </c>
      <c r="I51" s="60" t="s">
        <v>136</v>
      </c>
      <c r="J51" s="60" t="s">
        <v>136</v>
      </c>
      <c r="K51" s="60" t="s">
        <v>136</v>
      </c>
      <c r="L51" s="60" t="s">
        <v>137</v>
      </c>
      <c r="M51" s="68"/>
      <c r="N51" s="68"/>
      <c r="O51" s="68"/>
      <c r="P51" s="60" t="s">
        <v>138</v>
      </c>
      <c r="Q51" s="68"/>
    </row>
    <row r="52" spans="1:17" ht="39.950000000000003" customHeight="1">
      <c r="A52" s="249"/>
      <c r="B52" s="244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249" t="s">
        <v>114</v>
      </c>
      <c r="B53" s="244" t="s">
        <v>113</v>
      </c>
      <c r="C53" s="56" t="s">
        <v>20</v>
      </c>
      <c r="D53" s="86" t="s">
        <v>143</v>
      </c>
      <c r="E53" s="86" t="s">
        <v>143</v>
      </c>
      <c r="F53" s="86" t="s">
        <v>143</v>
      </c>
      <c r="G53" s="86" t="s">
        <v>148</v>
      </c>
      <c r="H53" s="86" t="s">
        <v>144</v>
      </c>
      <c r="I53" s="86" t="s">
        <v>202</v>
      </c>
      <c r="J53" s="86" t="s">
        <v>145</v>
      </c>
      <c r="K53" s="86" t="s">
        <v>146</v>
      </c>
      <c r="L53" s="86" t="s">
        <v>147</v>
      </c>
      <c r="M53" s="86"/>
      <c r="N53" s="84"/>
      <c r="O53" s="58"/>
      <c r="P53" s="58"/>
      <c r="Q53" s="58"/>
    </row>
    <row r="54" spans="1:17" ht="31.5" customHeight="1">
      <c r="A54" s="249"/>
      <c r="B54" s="244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249" t="s">
        <v>115</v>
      </c>
      <c r="B55" s="244" t="s">
        <v>116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249"/>
      <c r="B56" s="244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249" t="s">
        <v>117</v>
      </c>
      <c r="B57" s="244" t="s">
        <v>118</v>
      </c>
      <c r="C57" s="56" t="s">
        <v>20</v>
      </c>
      <c r="D57" s="96" t="s">
        <v>235</v>
      </c>
      <c r="E57" s="95"/>
      <c r="F57" s="95" t="s">
        <v>236</v>
      </c>
      <c r="G57" s="265" t="s">
        <v>233</v>
      </c>
      <c r="H57" s="265"/>
      <c r="I57" s="95" t="s">
        <v>237</v>
      </c>
      <c r="J57" s="95" t="s">
        <v>238</v>
      </c>
      <c r="K57" s="262" t="s">
        <v>239</v>
      </c>
      <c r="L57" s="263"/>
      <c r="M57" s="263"/>
      <c r="N57" s="263"/>
      <c r="O57" s="264"/>
      <c r="P57" s="91" t="s">
        <v>199</v>
      </c>
      <c r="Q57" s="59"/>
    </row>
    <row r="58" spans="1:17" ht="39.950000000000003" customHeight="1">
      <c r="A58" s="249"/>
      <c r="B58" s="244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254" t="s">
        <v>120</v>
      </c>
      <c r="B59" s="254" t="s">
        <v>119</v>
      </c>
      <c r="C59" s="254" t="s">
        <v>20</v>
      </c>
      <c r="D59" s="60"/>
      <c r="E59" s="60" t="s">
        <v>167</v>
      </c>
      <c r="F59" s="60" t="s">
        <v>168</v>
      </c>
      <c r="G59" s="92" t="s">
        <v>169</v>
      </c>
      <c r="H59" s="92" t="s">
        <v>169</v>
      </c>
      <c r="I59" s="92" t="s">
        <v>169</v>
      </c>
      <c r="J59" s="92" t="s">
        <v>169</v>
      </c>
      <c r="K59" s="92" t="s">
        <v>169</v>
      </c>
      <c r="L59" s="92" t="s">
        <v>169</v>
      </c>
      <c r="M59" s="92" t="s">
        <v>169</v>
      </c>
      <c r="N59" s="92" t="s">
        <v>169</v>
      </c>
      <c r="O59" s="92" t="s">
        <v>170</v>
      </c>
      <c r="P59" s="68"/>
      <c r="Q59" s="68"/>
    </row>
    <row r="60" spans="1:17" s="72" customFormat="1" ht="150" customHeight="1">
      <c r="A60" s="260"/>
      <c r="B60" s="260"/>
      <c r="C60" s="260"/>
      <c r="D60" s="60" t="s">
        <v>163</v>
      </c>
      <c r="E60" s="60" t="s">
        <v>163</v>
      </c>
      <c r="F60" s="60" t="s">
        <v>163</v>
      </c>
      <c r="G60" s="60" t="s">
        <v>163</v>
      </c>
      <c r="H60" s="60" t="s">
        <v>163</v>
      </c>
      <c r="I60" s="60" t="s">
        <v>163</v>
      </c>
      <c r="J60" s="60" t="s">
        <v>163</v>
      </c>
      <c r="K60" s="60" t="s">
        <v>163</v>
      </c>
      <c r="L60" s="60" t="s">
        <v>163</v>
      </c>
      <c r="M60" s="60" t="s">
        <v>163</v>
      </c>
      <c r="N60" s="60" t="s">
        <v>163</v>
      </c>
      <c r="O60" s="60" t="s">
        <v>163</v>
      </c>
      <c r="P60" s="68"/>
      <c r="Q60" s="68"/>
    </row>
    <row r="61" spans="1:17" s="72" customFormat="1" ht="316.5" customHeight="1">
      <c r="A61" s="260"/>
      <c r="B61" s="260"/>
      <c r="C61" s="255"/>
      <c r="D61" s="60" t="s">
        <v>164</v>
      </c>
      <c r="E61" s="60" t="s">
        <v>165</v>
      </c>
      <c r="F61" s="60" t="s">
        <v>166</v>
      </c>
      <c r="G61" s="60" t="s">
        <v>166</v>
      </c>
      <c r="H61" s="60" t="s">
        <v>166</v>
      </c>
      <c r="I61" s="60" t="s">
        <v>166</v>
      </c>
      <c r="J61" s="60" t="s">
        <v>166</v>
      </c>
      <c r="K61" s="60" t="s">
        <v>166</v>
      </c>
      <c r="L61" s="60" t="s">
        <v>166</v>
      </c>
      <c r="M61" s="60" t="s">
        <v>166</v>
      </c>
      <c r="N61" s="60" t="s">
        <v>166</v>
      </c>
      <c r="O61" s="60" t="s">
        <v>166</v>
      </c>
      <c r="P61" s="68"/>
      <c r="Q61" s="68"/>
    </row>
    <row r="62" spans="1:17" s="72" customFormat="1" ht="39.950000000000003" customHeight="1">
      <c r="A62" s="255"/>
      <c r="B62" s="255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950000000000003" customHeight="1">
      <c r="A63" s="249" t="s">
        <v>121</v>
      </c>
      <c r="B63" s="244" t="s">
        <v>122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950000000000003" customHeight="1">
      <c r="A64" s="249"/>
      <c r="B64" s="244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20" s="72" customFormat="1" ht="154.5" customHeight="1">
      <c r="A65" s="253" t="s">
        <v>123</v>
      </c>
      <c r="B65" s="250" t="s">
        <v>124</v>
      </c>
      <c r="C65" s="71" t="s">
        <v>20</v>
      </c>
      <c r="D65" s="69"/>
      <c r="E65" s="69"/>
      <c r="F65" s="69" t="s">
        <v>185</v>
      </c>
      <c r="G65" s="69" t="s">
        <v>171</v>
      </c>
      <c r="H65" s="69" t="s">
        <v>186</v>
      </c>
      <c r="I65" s="69"/>
      <c r="J65" s="69" t="s">
        <v>186</v>
      </c>
      <c r="K65" s="69"/>
      <c r="L65" s="69"/>
      <c r="M65" s="69" t="s">
        <v>186</v>
      </c>
      <c r="N65" s="69"/>
      <c r="O65" s="69" t="s">
        <v>187</v>
      </c>
      <c r="P65" s="69" t="s">
        <v>188</v>
      </c>
      <c r="Q65" s="68"/>
    </row>
    <row r="66" spans="1:20" s="72" customFormat="1" ht="39.950000000000003" customHeight="1">
      <c r="A66" s="253"/>
      <c r="B66" s="250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20" ht="39.950000000000003" customHeight="1">
      <c r="A67" s="249" t="s">
        <v>125</v>
      </c>
      <c r="B67" s="244" t="s">
        <v>126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20" ht="39.950000000000003" customHeight="1">
      <c r="A68" s="249"/>
      <c r="B68" s="244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20" ht="147" customHeight="1">
      <c r="A69" s="256" t="s">
        <v>127</v>
      </c>
      <c r="B69" s="251" t="s">
        <v>128</v>
      </c>
      <c r="C69" s="56" t="s">
        <v>20</v>
      </c>
      <c r="D69" s="58"/>
      <c r="E69" s="93" t="s">
        <v>155</v>
      </c>
      <c r="F69" s="93" t="s">
        <v>156</v>
      </c>
      <c r="G69" s="59"/>
      <c r="H69" s="59"/>
      <c r="I69" s="59"/>
      <c r="J69" s="59"/>
      <c r="K69" s="59"/>
      <c r="L69" s="59"/>
      <c r="M69" s="59"/>
      <c r="N69" s="59"/>
      <c r="O69" s="93" t="s">
        <v>157</v>
      </c>
      <c r="P69" s="59"/>
      <c r="Q69" s="59"/>
    </row>
    <row r="70" spans="1:20" ht="39.950000000000003" customHeight="1">
      <c r="A70" s="257"/>
      <c r="B70" s="252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20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1:20">
      <c r="B73" s="239" t="s">
        <v>255</v>
      </c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</row>
    <row r="74" spans="1:20" ht="15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ht="15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:20" ht="15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5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5">
      <c r="B78" s="44" t="s">
        <v>47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58.5" customHeight="1">
      <c r="B79" s="240" t="s">
        <v>216</v>
      </c>
      <c r="C79" s="240"/>
      <c r="D79" s="240"/>
      <c r="E79" s="240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topLeftCell="A4" workbookViewId="0">
      <selection activeCell="G11" sqref="G11"/>
    </sheetView>
  </sheetViews>
  <sheetFormatPr defaultRowHeight="15"/>
  <cols>
    <col min="1" max="16384" width="9.140625" style="373"/>
  </cols>
  <sheetData>
    <row r="1" spans="1:14">
      <c r="A1" s="12"/>
      <c r="B1" s="12"/>
      <c r="C1" s="12"/>
      <c r="D1" s="12"/>
      <c r="E1" s="12"/>
      <c r="F1" s="372" t="s">
        <v>358</v>
      </c>
      <c r="G1" s="372"/>
      <c r="H1" s="372"/>
      <c r="I1" s="372"/>
      <c r="J1" s="372"/>
    </row>
    <row r="2" spans="1:14" ht="15.75">
      <c r="A2" s="12"/>
      <c r="B2" s="12"/>
      <c r="C2" s="12"/>
      <c r="D2" s="12"/>
      <c r="E2" s="374" t="s">
        <v>359</v>
      </c>
      <c r="F2" s="374"/>
      <c r="G2" s="374"/>
      <c r="H2" s="374"/>
      <c r="I2" s="374"/>
      <c r="J2" s="374"/>
    </row>
    <row r="3" spans="1:14" ht="15.75">
      <c r="A3" s="12"/>
      <c r="B3" s="12"/>
      <c r="C3" s="12"/>
      <c r="D3" s="12"/>
      <c r="H3" s="375" t="s">
        <v>360</v>
      </c>
      <c r="I3" s="375"/>
      <c r="J3" s="375"/>
    </row>
    <row r="4" spans="1:14" ht="15.75" customHeight="1">
      <c r="A4" s="12"/>
      <c r="B4" s="12"/>
      <c r="C4" s="12"/>
      <c r="D4" s="12"/>
      <c r="F4" s="375" t="s">
        <v>361</v>
      </c>
      <c r="G4" s="375"/>
      <c r="H4" s="375"/>
      <c r="I4" s="375"/>
      <c r="J4" s="375"/>
      <c r="K4" s="376"/>
      <c r="L4" s="376"/>
      <c r="M4" s="376"/>
      <c r="N4" s="376"/>
    </row>
    <row r="5" spans="1:14" ht="15.75">
      <c r="A5" s="12"/>
      <c r="B5" s="12"/>
      <c r="C5" s="12"/>
      <c r="D5" s="12"/>
      <c r="E5" s="377"/>
      <c r="F5" s="378" t="s">
        <v>362</v>
      </c>
      <c r="G5" s="378"/>
      <c r="H5" s="378"/>
      <c r="I5" s="378"/>
      <c r="J5" s="378"/>
      <c r="K5" s="376"/>
      <c r="L5" s="12"/>
      <c r="M5" s="12"/>
      <c r="N5" s="12"/>
    </row>
    <row r="6" spans="1:14">
      <c r="A6" s="12"/>
      <c r="B6" s="12"/>
      <c r="C6" s="12"/>
      <c r="D6" s="12"/>
      <c r="E6" s="12"/>
      <c r="F6" s="12"/>
      <c r="K6" s="12"/>
      <c r="L6" s="12"/>
      <c r="M6" s="12"/>
      <c r="N6" s="12"/>
    </row>
    <row r="7" spans="1:14" ht="15.75">
      <c r="K7" s="379"/>
      <c r="L7" s="379"/>
      <c r="M7" s="12"/>
      <c r="N7" s="12"/>
    </row>
    <row r="8" spans="1:14">
      <c r="K8" s="12"/>
      <c r="L8" s="12"/>
      <c r="M8" s="12"/>
      <c r="N8" s="12"/>
    </row>
    <row r="9" spans="1:14">
      <c r="K9" s="12"/>
      <c r="L9" s="12"/>
      <c r="M9" s="12"/>
      <c r="N9" s="12"/>
    </row>
    <row r="10" spans="1:14">
      <c r="K10" s="12"/>
      <c r="L10" s="12"/>
      <c r="M10" s="12"/>
      <c r="N10" s="12"/>
    </row>
    <row r="11" spans="1:14">
      <c r="K11" s="12"/>
      <c r="L11" s="12"/>
      <c r="M11" s="12"/>
      <c r="N11" s="12"/>
    </row>
    <row r="12" spans="1:14">
      <c r="A12" s="12"/>
      <c r="B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7.75" customHeight="1">
      <c r="A13" s="380" t="s">
        <v>363</v>
      </c>
      <c r="B13" s="380"/>
      <c r="C13" s="380"/>
      <c r="D13" s="380"/>
      <c r="E13" s="380"/>
      <c r="F13" s="380"/>
      <c r="G13" s="380"/>
      <c r="H13" s="380"/>
      <c r="I13" s="380"/>
      <c r="J13" s="380"/>
      <c r="K13" s="12"/>
      <c r="L13" s="12"/>
      <c r="M13" s="12"/>
      <c r="N13" s="12"/>
    </row>
    <row r="14" spans="1:14" ht="15" customHeight="1">
      <c r="A14" s="381" t="s">
        <v>364</v>
      </c>
      <c r="B14" s="381"/>
      <c r="C14" s="381"/>
      <c r="D14" s="381"/>
      <c r="E14" s="381"/>
      <c r="F14" s="381"/>
      <c r="G14" s="381"/>
      <c r="H14" s="381"/>
      <c r="I14" s="381"/>
      <c r="J14" s="381"/>
      <c r="K14" s="12"/>
      <c r="L14" s="12"/>
      <c r="M14" s="12"/>
      <c r="N14" s="12"/>
    </row>
    <row r="15" spans="1:14" ht="18.75" customHeight="1">
      <c r="A15" s="382" t="s">
        <v>365</v>
      </c>
      <c r="B15" s="382"/>
      <c r="C15" s="382"/>
      <c r="D15" s="382"/>
      <c r="E15" s="382"/>
      <c r="F15" s="382"/>
      <c r="G15" s="382"/>
      <c r="H15" s="382"/>
      <c r="I15" s="382"/>
      <c r="J15" s="382"/>
      <c r="K15" s="12"/>
      <c r="L15" s="12"/>
      <c r="M15" s="12"/>
      <c r="N15" s="12"/>
    </row>
    <row r="16" spans="1:14" ht="15" customHeight="1">
      <c r="A16" s="383" t="s">
        <v>366</v>
      </c>
      <c r="B16" s="383"/>
      <c r="C16" s="383"/>
      <c r="D16" s="383"/>
      <c r="E16" s="383"/>
      <c r="F16" s="383"/>
      <c r="G16" s="383"/>
      <c r="H16" s="383"/>
      <c r="I16" s="383"/>
      <c r="J16" s="383"/>
      <c r="K16" s="12"/>
      <c r="L16" s="12"/>
      <c r="M16" s="12"/>
      <c r="N16" s="12"/>
    </row>
    <row r="17" spans="1:14">
      <c r="A17" s="383"/>
      <c r="B17" s="383"/>
      <c r="C17" s="383"/>
      <c r="D17" s="383"/>
      <c r="E17" s="383"/>
      <c r="F17" s="383"/>
      <c r="G17" s="383"/>
      <c r="H17" s="383"/>
      <c r="I17" s="383"/>
      <c r="J17" s="383"/>
      <c r="K17" s="12"/>
      <c r="L17" s="12"/>
      <c r="M17" s="12"/>
      <c r="N17" s="12"/>
    </row>
    <row r="18" spans="1:14">
      <c r="A18" s="383"/>
      <c r="B18" s="383"/>
      <c r="C18" s="383"/>
      <c r="D18" s="383"/>
      <c r="E18" s="383"/>
      <c r="F18" s="383"/>
      <c r="G18" s="383"/>
      <c r="H18" s="383"/>
      <c r="I18" s="383"/>
      <c r="J18" s="383"/>
      <c r="K18" s="12"/>
      <c r="L18" s="12"/>
      <c r="M18" s="12"/>
      <c r="N18" s="12"/>
    </row>
    <row r="19" spans="1:14">
      <c r="A19" s="384" t="s">
        <v>367</v>
      </c>
      <c r="B19" s="384"/>
      <c r="C19" s="384"/>
      <c r="D19" s="384"/>
      <c r="E19" s="384"/>
      <c r="F19" s="384"/>
      <c r="G19" s="384"/>
      <c r="H19" s="384"/>
      <c r="I19" s="384"/>
      <c r="J19" s="384"/>
      <c r="K19" s="12"/>
      <c r="L19" s="12"/>
      <c r="M19" s="12"/>
      <c r="N19" s="12"/>
    </row>
    <row r="20" spans="1:14">
      <c r="A20" s="12"/>
      <c r="J20" s="12"/>
      <c r="K20" s="12"/>
      <c r="L20" s="12"/>
      <c r="M20" s="12"/>
      <c r="N20" s="12"/>
    </row>
    <row r="21" spans="1:14">
      <c r="A21" s="12"/>
      <c r="J21" s="12"/>
      <c r="K21" s="12"/>
      <c r="L21" s="12"/>
      <c r="M21" s="12"/>
      <c r="N21" s="12"/>
    </row>
    <row r="22" spans="1:14">
      <c r="A22" s="12"/>
      <c r="G22" s="385" t="s">
        <v>368</v>
      </c>
      <c r="H22" s="385"/>
      <c r="I22" s="385"/>
      <c r="J22" s="385"/>
      <c r="K22" s="12"/>
      <c r="L22" s="12"/>
      <c r="M22" s="12"/>
      <c r="N22" s="12"/>
    </row>
    <row r="23" spans="1:14" ht="18.75">
      <c r="A23" s="12"/>
      <c r="G23" s="386" t="s">
        <v>349</v>
      </c>
      <c r="H23" s="386"/>
      <c r="I23" s="386"/>
      <c r="J23" s="386"/>
      <c r="K23" s="12"/>
      <c r="L23" s="12"/>
      <c r="M23" s="12"/>
      <c r="N23" s="12"/>
    </row>
    <row r="24" spans="1:14">
      <c r="A24" s="12"/>
      <c r="G24" s="385" t="s">
        <v>369</v>
      </c>
      <c r="H24" s="385"/>
      <c r="I24" s="385"/>
      <c r="J24" s="385"/>
      <c r="K24" s="12"/>
      <c r="L24" s="12"/>
      <c r="M24" s="12"/>
      <c r="N24" s="12"/>
    </row>
    <row r="25" spans="1:1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39" spans="5:8" ht="15.75">
      <c r="E39" s="378"/>
      <c r="F39" s="378"/>
      <c r="G39" s="378"/>
      <c r="H39" s="378"/>
    </row>
    <row r="51" spans="1:14" ht="18.75">
      <c r="A51" s="381">
        <v>2015</v>
      </c>
      <c r="B51" s="381"/>
      <c r="C51" s="381"/>
      <c r="D51" s="381"/>
      <c r="E51" s="381"/>
      <c r="F51" s="381"/>
      <c r="G51" s="381"/>
      <c r="H51" s="381"/>
      <c r="I51" s="381"/>
      <c r="J51" s="381"/>
      <c r="K51" s="387"/>
      <c r="L51" s="387"/>
      <c r="M51" s="387"/>
      <c r="N51" s="387"/>
    </row>
  </sheetData>
  <mergeCells count="15">
    <mergeCell ref="G24:J24"/>
    <mergeCell ref="E39:H39"/>
    <mergeCell ref="A51:J51"/>
    <mergeCell ref="A14:J14"/>
    <mergeCell ref="A15:J15"/>
    <mergeCell ref="A16:J18"/>
    <mergeCell ref="A19:J19"/>
    <mergeCell ref="G22:J22"/>
    <mergeCell ref="G23:J23"/>
    <mergeCell ref="F1:J1"/>
    <mergeCell ref="E2:J2"/>
    <mergeCell ref="H3:J3"/>
    <mergeCell ref="F4:J4"/>
    <mergeCell ref="F5:J5"/>
    <mergeCell ref="A13:J1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78"/>
  <sheetViews>
    <sheetView zoomScale="55" zoomScaleNormal="55" zoomScaleSheetLayoutView="70" workbookViewId="0">
      <selection activeCell="A70" sqref="A70:BB70"/>
    </sheetView>
  </sheetViews>
  <sheetFormatPr defaultColWidth="31.28515625" defaultRowHeight="15.75"/>
  <cols>
    <col min="1" max="1" width="6" style="113" customWidth="1"/>
    <col min="2" max="2" width="53.140625" style="200" customWidth="1"/>
    <col min="3" max="3" width="50.28515625" style="113" hidden="1" customWidth="1"/>
    <col min="4" max="4" width="32.7109375" style="113" customWidth="1"/>
    <col min="5" max="5" width="15.7109375" style="114" bestFit="1" customWidth="1"/>
    <col min="6" max="6" width="14.85546875" style="114" customWidth="1"/>
    <col min="7" max="7" width="8.140625" style="114" bestFit="1" customWidth="1"/>
    <col min="8" max="9" width="11.28515625" style="113" bestFit="1" customWidth="1"/>
    <col min="10" max="10" width="9.42578125" style="113" bestFit="1" customWidth="1"/>
    <col min="11" max="12" width="12.5703125" style="113" bestFit="1" customWidth="1"/>
    <col min="13" max="13" width="9.42578125" style="113" bestFit="1" customWidth="1"/>
    <col min="14" max="15" width="12.5703125" style="113" bestFit="1" customWidth="1"/>
    <col min="16" max="16" width="9.42578125" style="113" bestFit="1" customWidth="1"/>
    <col min="17" max="18" width="12.5703125" style="113" bestFit="1" customWidth="1"/>
    <col min="19" max="19" width="9.42578125" style="113" bestFit="1" customWidth="1"/>
    <col min="20" max="20" width="11.28515625" style="113" hidden="1" customWidth="1"/>
    <col min="21" max="21" width="6.42578125" style="113" hidden="1" customWidth="1"/>
    <col min="22" max="22" width="5.140625" style="113" hidden="1" customWidth="1"/>
    <col min="23" max="23" width="11.28515625" style="113" hidden="1" customWidth="1"/>
    <col min="24" max="24" width="6.42578125" style="113" hidden="1" customWidth="1"/>
    <col min="25" max="25" width="5.140625" style="113" hidden="1" customWidth="1"/>
    <col min="26" max="26" width="11.28515625" style="113" hidden="1" customWidth="1"/>
    <col min="27" max="27" width="6.42578125" style="113" hidden="1" customWidth="1"/>
    <col min="28" max="28" width="8.7109375" style="113" hidden="1" customWidth="1"/>
    <col min="29" max="29" width="6.42578125" style="113" hidden="1" customWidth="1"/>
    <col min="30" max="30" width="5.140625" style="113" hidden="1" customWidth="1"/>
    <col min="31" max="31" width="11.28515625" style="113" hidden="1" customWidth="1"/>
    <col min="32" max="32" width="6.42578125" style="113" hidden="1" customWidth="1"/>
    <col min="33" max="33" width="8.7109375" style="113" hidden="1" customWidth="1"/>
    <col min="34" max="34" width="6.42578125" style="113" hidden="1" customWidth="1"/>
    <col min="35" max="35" width="5.140625" style="113" hidden="1" customWidth="1"/>
    <col min="36" max="36" width="11.28515625" style="113" hidden="1" customWidth="1"/>
    <col min="37" max="37" width="6.42578125" style="113" hidden="1" customWidth="1"/>
    <col min="38" max="38" width="8.7109375" style="113" hidden="1" customWidth="1"/>
    <col min="39" max="39" width="6.42578125" style="113" hidden="1" customWidth="1"/>
    <col min="40" max="40" width="5.140625" style="113" hidden="1" customWidth="1"/>
    <col min="41" max="41" width="11.28515625" style="113" hidden="1" customWidth="1"/>
    <col min="42" max="42" width="6.42578125" style="113" hidden="1" customWidth="1"/>
    <col min="43" max="43" width="8.7109375" style="113" hidden="1" customWidth="1"/>
    <col min="44" max="44" width="6.42578125" style="113" hidden="1" customWidth="1"/>
    <col min="45" max="45" width="5.140625" style="113" hidden="1" customWidth="1"/>
    <col min="46" max="46" width="11.28515625" style="113" hidden="1" customWidth="1"/>
    <col min="47" max="47" width="6.42578125" style="113" hidden="1" customWidth="1"/>
    <col min="48" max="48" width="8.7109375" style="113" hidden="1" customWidth="1"/>
    <col min="49" max="49" width="6.42578125" style="113" hidden="1" customWidth="1"/>
    <col min="50" max="50" width="5.140625" style="113" hidden="1" customWidth="1"/>
    <col min="51" max="51" width="11.28515625" style="113" hidden="1" customWidth="1"/>
    <col min="52" max="52" width="6.42578125" style="113" hidden="1" customWidth="1"/>
    <col min="53" max="53" width="5.140625" style="113" hidden="1" customWidth="1"/>
    <col min="54" max="54" width="22.7109375" style="107" hidden="1" customWidth="1"/>
    <col min="55" max="16384" width="31.28515625" style="107"/>
  </cols>
  <sheetData>
    <row r="1" spans="1:54">
      <c r="BB1" s="167" t="s">
        <v>267</v>
      </c>
    </row>
    <row r="2" spans="1:54">
      <c r="A2" s="292" t="s">
        <v>285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</row>
    <row r="3" spans="1:54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</row>
    <row r="4" spans="1:54">
      <c r="A4" s="294" t="s">
        <v>290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</row>
    <row r="5" spans="1:54" ht="16.5" thickBo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169"/>
      <c r="AQ5" s="169"/>
      <c r="AR5" s="169"/>
      <c r="AS5" s="169"/>
      <c r="AT5" s="107"/>
      <c r="AU5" s="107"/>
      <c r="AV5" s="107"/>
      <c r="AW5" s="107"/>
      <c r="AX5" s="107"/>
      <c r="AY5" s="107"/>
      <c r="AZ5" s="107"/>
      <c r="BA5" s="107"/>
      <c r="BB5" s="167" t="s">
        <v>261</v>
      </c>
    </row>
    <row r="6" spans="1:54">
      <c r="A6" s="296" t="s">
        <v>0</v>
      </c>
      <c r="B6" s="299" t="s">
        <v>278</v>
      </c>
      <c r="C6" s="302" t="s">
        <v>264</v>
      </c>
      <c r="D6" s="299" t="s">
        <v>40</v>
      </c>
      <c r="E6" s="302" t="s">
        <v>259</v>
      </c>
      <c r="F6" s="302"/>
      <c r="G6" s="302"/>
      <c r="H6" s="305" t="s">
        <v>256</v>
      </c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6" t="s">
        <v>293</v>
      </c>
    </row>
    <row r="7" spans="1:54">
      <c r="A7" s="297"/>
      <c r="B7" s="300"/>
      <c r="C7" s="303"/>
      <c r="D7" s="300"/>
      <c r="E7" s="303" t="s">
        <v>337</v>
      </c>
      <c r="F7" s="303" t="s">
        <v>266</v>
      </c>
      <c r="G7" s="308" t="s">
        <v>19</v>
      </c>
      <c r="H7" s="286" t="s">
        <v>17</v>
      </c>
      <c r="I7" s="286"/>
      <c r="J7" s="286"/>
      <c r="K7" s="286" t="s">
        <v>18</v>
      </c>
      <c r="L7" s="286"/>
      <c r="M7" s="286"/>
      <c r="N7" s="286" t="s">
        <v>22</v>
      </c>
      <c r="O7" s="286"/>
      <c r="P7" s="286"/>
      <c r="Q7" s="286" t="s">
        <v>24</v>
      </c>
      <c r="R7" s="286"/>
      <c r="S7" s="286"/>
      <c r="T7" s="286" t="s">
        <v>25</v>
      </c>
      <c r="U7" s="286"/>
      <c r="V7" s="286"/>
      <c r="W7" s="286" t="s">
        <v>26</v>
      </c>
      <c r="X7" s="286"/>
      <c r="Y7" s="286"/>
      <c r="Z7" s="286" t="s">
        <v>28</v>
      </c>
      <c r="AA7" s="286"/>
      <c r="AB7" s="286"/>
      <c r="AC7" s="291"/>
      <c r="AD7" s="291"/>
      <c r="AE7" s="286" t="s">
        <v>29</v>
      </c>
      <c r="AF7" s="286"/>
      <c r="AG7" s="286"/>
      <c r="AH7" s="291"/>
      <c r="AI7" s="291"/>
      <c r="AJ7" s="286" t="s">
        <v>30</v>
      </c>
      <c r="AK7" s="286"/>
      <c r="AL7" s="286"/>
      <c r="AM7" s="291"/>
      <c r="AN7" s="291"/>
      <c r="AO7" s="286" t="s">
        <v>32</v>
      </c>
      <c r="AP7" s="286"/>
      <c r="AQ7" s="286"/>
      <c r="AR7" s="291"/>
      <c r="AS7" s="291"/>
      <c r="AT7" s="286" t="s">
        <v>33</v>
      </c>
      <c r="AU7" s="286"/>
      <c r="AV7" s="286"/>
      <c r="AW7" s="291"/>
      <c r="AX7" s="291"/>
      <c r="AY7" s="286" t="s">
        <v>34</v>
      </c>
      <c r="AZ7" s="286"/>
      <c r="BA7" s="286"/>
      <c r="BB7" s="288"/>
    </row>
    <row r="8" spans="1:54" ht="50.25" customHeight="1" thickBot="1">
      <c r="A8" s="298"/>
      <c r="B8" s="301"/>
      <c r="C8" s="304"/>
      <c r="D8" s="301"/>
      <c r="E8" s="304"/>
      <c r="F8" s="304"/>
      <c r="G8" s="309"/>
      <c r="H8" s="185" t="s">
        <v>20</v>
      </c>
      <c r="I8" s="185" t="s">
        <v>21</v>
      </c>
      <c r="J8" s="186" t="s">
        <v>19</v>
      </c>
      <c r="K8" s="185" t="s">
        <v>20</v>
      </c>
      <c r="L8" s="185" t="s">
        <v>21</v>
      </c>
      <c r="M8" s="186" t="s">
        <v>19</v>
      </c>
      <c r="N8" s="185" t="s">
        <v>20</v>
      </c>
      <c r="O8" s="185" t="s">
        <v>21</v>
      </c>
      <c r="P8" s="186" t="s">
        <v>19</v>
      </c>
      <c r="Q8" s="185" t="s">
        <v>20</v>
      </c>
      <c r="R8" s="185" t="s">
        <v>21</v>
      </c>
      <c r="S8" s="186" t="s">
        <v>19</v>
      </c>
      <c r="T8" s="185" t="s">
        <v>20</v>
      </c>
      <c r="U8" s="185" t="s">
        <v>21</v>
      </c>
      <c r="V8" s="186" t="s">
        <v>19</v>
      </c>
      <c r="W8" s="185" t="s">
        <v>20</v>
      </c>
      <c r="X8" s="185" t="s">
        <v>21</v>
      </c>
      <c r="Y8" s="186" t="s">
        <v>19</v>
      </c>
      <c r="Z8" s="185" t="s">
        <v>20</v>
      </c>
      <c r="AA8" s="185" t="s">
        <v>21</v>
      </c>
      <c r="AB8" s="186" t="s">
        <v>19</v>
      </c>
      <c r="AC8" s="185" t="s">
        <v>21</v>
      </c>
      <c r="AD8" s="186" t="s">
        <v>19</v>
      </c>
      <c r="AE8" s="185" t="s">
        <v>20</v>
      </c>
      <c r="AF8" s="185" t="s">
        <v>21</v>
      </c>
      <c r="AG8" s="186" t="s">
        <v>19</v>
      </c>
      <c r="AH8" s="185" t="s">
        <v>21</v>
      </c>
      <c r="AI8" s="186" t="s">
        <v>19</v>
      </c>
      <c r="AJ8" s="185" t="s">
        <v>20</v>
      </c>
      <c r="AK8" s="185" t="s">
        <v>21</v>
      </c>
      <c r="AL8" s="186" t="s">
        <v>19</v>
      </c>
      <c r="AM8" s="185" t="s">
        <v>21</v>
      </c>
      <c r="AN8" s="186" t="s">
        <v>19</v>
      </c>
      <c r="AO8" s="185" t="s">
        <v>20</v>
      </c>
      <c r="AP8" s="185" t="s">
        <v>21</v>
      </c>
      <c r="AQ8" s="186" t="s">
        <v>19</v>
      </c>
      <c r="AR8" s="185" t="s">
        <v>21</v>
      </c>
      <c r="AS8" s="186" t="s">
        <v>19</v>
      </c>
      <c r="AT8" s="185" t="s">
        <v>20</v>
      </c>
      <c r="AU8" s="185" t="s">
        <v>21</v>
      </c>
      <c r="AV8" s="186" t="s">
        <v>19</v>
      </c>
      <c r="AW8" s="185" t="s">
        <v>21</v>
      </c>
      <c r="AX8" s="186" t="s">
        <v>19</v>
      </c>
      <c r="AY8" s="185" t="s">
        <v>20</v>
      </c>
      <c r="AZ8" s="185" t="s">
        <v>21</v>
      </c>
      <c r="BA8" s="186" t="s">
        <v>19</v>
      </c>
      <c r="BB8" s="307"/>
    </row>
    <row r="9" spans="1:54">
      <c r="A9" s="188">
        <v>1</v>
      </c>
      <c r="B9" s="201">
        <v>2</v>
      </c>
      <c r="C9" s="183">
        <v>3</v>
      </c>
      <c r="D9" s="204">
        <v>4</v>
      </c>
      <c r="E9" s="183">
        <v>5</v>
      </c>
      <c r="F9" s="183">
        <v>6</v>
      </c>
      <c r="G9" s="184">
        <v>7</v>
      </c>
      <c r="H9" s="183">
        <v>8</v>
      </c>
      <c r="I9" s="183">
        <v>9</v>
      </c>
      <c r="J9" s="184">
        <v>10</v>
      </c>
      <c r="K9" s="183">
        <v>11</v>
      </c>
      <c r="L9" s="183">
        <v>12</v>
      </c>
      <c r="M9" s="184">
        <v>13</v>
      </c>
      <c r="N9" s="183">
        <v>14</v>
      </c>
      <c r="O9" s="183">
        <v>15</v>
      </c>
      <c r="P9" s="184">
        <v>16</v>
      </c>
      <c r="Q9" s="183">
        <v>17</v>
      </c>
      <c r="R9" s="183">
        <v>18</v>
      </c>
      <c r="S9" s="184">
        <v>19</v>
      </c>
      <c r="T9" s="183">
        <v>20</v>
      </c>
      <c r="U9" s="183">
        <v>21</v>
      </c>
      <c r="V9" s="184">
        <v>22</v>
      </c>
      <c r="W9" s="183">
        <v>23</v>
      </c>
      <c r="X9" s="183">
        <v>24</v>
      </c>
      <c r="Y9" s="184">
        <v>25</v>
      </c>
      <c r="Z9" s="183">
        <v>26</v>
      </c>
      <c r="AA9" s="183">
        <v>24</v>
      </c>
      <c r="AB9" s="184">
        <v>25</v>
      </c>
      <c r="AC9" s="183">
        <v>27</v>
      </c>
      <c r="AD9" s="184">
        <v>28</v>
      </c>
      <c r="AE9" s="183">
        <v>29</v>
      </c>
      <c r="AF9" s="183">
        <v>30</v>
      </c>
      <c r="AG9" s="184">
        <v>31</v>
      </c>
      <c r="AH9" s="183">
        <v>30</v>
      </c>
      <c r="AI9" s="184">
        <v>31</v>
      </c>
      <c r="AJ9" s="183">
        <v>32</v>
      </c>
      <c r="AK9" s="183">
        <v>33</v>
      </c>
      <c r="AL9" s="184">
        <v>34</v>
      </c>
      <c r="AM9" s="183">
        <v>33</v>
      </c>
      <c r="AN9" s="184">
        <v>34</v>
      </c>
      <c r="AO9" s="183">
        <v>35</v>
      </c>
      <c r="AP9" s="183">
        <v>36</v>
      </c>
      <c r="AQ9" s="184">
        <v>37</v>
      </c>
      <c r="AR9" s="183">
        <v>36</v>
      </c>
      <c r="AS9" s="184">
        <v>37</v>
      </c>
      <c r="AT9" s="183">
        <v>38</v>
      </c>
      <c r="AU9" s="183">
        <v>39</v>
      </c>
      <c r="AV9" s="184">
        <v>40</v>
      </c>
      <c r="AW9" s="183">
        <v>39</v>
      </c>
      <c r="AX9" s="184">
        <v>40</v>
      </c>
      <c r="AY9" s="183">
        <v>41</v>
      </c>
      <c r="AZ9" s="183">
        <v>42</v>
      </c>
      <c r="BA9" s="184">
        <v>43</v>
      </c>
      <c r="BB9" s="189">
        <v>44</v>
      </c>
    </row>
    <row r="10" spans="1:54" s="168" customFormat="1">
      <c r="A10" s="275" t="s">
        <v>279</v>
      </c>
      <c r="B10" s="269"/>
      <c r="C10" s="269"/>
      <c r="D10" s="205" t="s">
        <v>262</v>
      </c>
      <c r="E10" s="126">
        <f>SUM(E11:E13)</f>
        <v>415841.17063000001</v>
      </c>
      <c r="F10" s="126">
        <f>SUM(F11:F13)</f>
        <v>84378.796000000002</v>
      </c>
      <c r="G10" s="162">
        <f>F10/E10*100</f>
        <v>20.291111597287493</v>
      </c>
      <c r="H10" s="126">
        <f t="shared" ref="H10:I10" si="0">SUM(H11:H13)</f>
        <v>2857.02</v>
      </c>
      <c r="I10" s="126">
        <f t="shared" si="0"/>
        <v>2856.9900000000002</v>
      </c>
      <c r="J10" s="158">
        <f t="shared" ref="J10:J13" si="1">I10/H10*100</f>
        <v>99.998949954848072</v>
      </c>
      <c r="K10" s="126">
        <f t="shared" ref="K10:L10" si="2">SUM(K11:K13)</f>
        <v>42904.909999999996</v>
      </c>
      <c r="L10" s="126">
        <f t="shared" si="2"/>
        <v>42904.909999999996</v>
      </c>
      <c r="M10" s="158">
        <f t="shared" ref="M10:M13" si="3">L10/K10*100</f>
        <v>100</v>
      </c>
      <c r="N10" s="126">
        <f t="shared" ref="N10:O10" si="4">SUM(N11:N13)</f>
        <v>18962.29</v>
      </c>
      <c r="O10" s="126">
        <f t="shared" si="4"/>
        <v>18962.300000000003</v>
      </c>
      <c r="P10" s="162">
        <f t="shared" ref="P10" si="5">O10/N10*100</f>
        <v>100.00005273624653</v>
      </c>
      <c r="Q10" s="126">
        <f t="shared" ref="Q10:R10" si="6">SUM(Q11:Q13)</f>
        <v>19654.596000000001</v>
      </c>
      <c r="R10" s="126">
        <f t="shared" si="6"/>
        <v>19654.686000000002</v>
      </c>
      <c r="S10" s="162">
        <f t="shared" ref="S10:S13" si="7">R10/Q10*100</f>
        <v>100.0004579081656</v>
      </c>
      <c r="T10" s="126">
        <f t="shared" ref="T10:U10" si="8">SUM(T11:T13)</f>
        <v>9775.2300000000014</v>
      </c>
      <c r="U10" s="126">
        <f t="shared" si="8"/>
        <v>0</v>
      </c>
      <c r="V10" s="162"/>
      <c r="W10" s="126">
        <f t="shared" ref="W10:X10" si="9">SUM(W11:W13)</f>
        <v>8245.6</v>
      </c>
      <c r="X10" s="126">
        <f t="shared" si="9"/>
        <v>0</v>
      </c>
      <c r="Y10" s="162"/>
      <c r="Z10" s="126">
        <f t="shared" ref="Z10:AA10" si="10">SUM(Z11:Z13)</f>
        <v>8725.4499999999989</v>
      </c>
      <c r="AA10" s="126">
        <f t="shared" si="10"/>
        <v>0</v>
      </c>
      <c r="AB10" s="162"/>
      <c r="AC10" s="126">
        <f t="shared" ref="AC10:AD10" si="11">SUM(AC11:AC13)</f>
        <v>0</v>
      </c>
      <c r="AD10" s="126">
        <f t="shared" si="11"/>
        <v>0</v>
      </c>
      <c r="AE10" s="162">
        <f>SUM(AE11:AE13)</f>
        <v>8625.35</v>
      </c>
      <c r="AF10" s="126">
        <f t="shared" ref="AF10:AG10" si="12">SUM(AF11:AF13)</f>
        <v>0</v>
      </c>
      <c r="AG10" s="126">
        <f t="shared" si="12"/>
        <v>0</v>
      </c>
      <c r="AH10" s="162"/>
      <c r="AI10" s="126">
        <f t="shared" ref="AI10:AJ10" si="13">SUM(AI11:AI13)</f>
        <v>0</v>
      </c>
      <c r="AJ10" s="126">
        <f t="shared" si="13"/>
        <v>8375.4000000000015</v>
      </c>
      <c r="AK10" s="162"/>
      <c r="AL10" s="126">
        <f t="shared" ref="AL10:AM10" si="14">SUM(AL11:AL13)</f>
        <v>0</v>
      </c>
      <c r="AM10" s="126">
        <f t="shared" si="14"/>
        <v>0</v>
      </c>
      <c r="AN10" s="162"/>
      <c r="AO10" s="126">
        <f t="shared" ref="AO10:AP10" si="15">SUM(AO11:AO13)</f>
        <v>7825.2</v>
      </c>
      <c r="AP10" s="126">
        <f t="shared" si="15"/>
        <v>0</v>
      </c>
      <c r="AQ10" s="162"/>
      <c r="AR10" s="126">
        <f t="shared" ref="AR10:AS10" si="16">SUM(AR11:AR13)</f>
        <v>0</v>
      </c>
      <c r="AS10" s="126">
        <f t="shared" si="16"/>
        <v>0</v>
      </c>
      <c r="AT10" s="162">
        <f>SUM(AT11:AT13)</f>
        <v>7825.17</v>
      </c>
      <c r="AU10" s="126">
        <f t="shared" ref="AU10:AV10" si="17">SUM(AU11:AU13)</f>
        <v>0</v>
      </c>
      <c r="AV10" s="126">
        <f t="shared" si="17"/>
        <v>0</v>
      </c>
      <c r="AW10" s="162"/>
      <c r="AX10" s="126">
        <f t="shared" ref="AX10:AY10" si="18">SUM(AX11:AX13)</f>
        <v>0</v>
      </c>
      <c r="AY10" s="126">
        <f t="shared" si="18"/>
        <v>8135.1</v>
      </c>
      <c r="AZ10" s="162"/>
      <c r="BA10" s="127"/>
      <c r="BB10" s="289"/>
    </row>
    <row r="11" spans="1:54">
      <c r="A11" s="275"/>
      <c r="B11" s="269"/>
      <c r="C11" s="269"/>
      <c r="D11" s="206" t="s">
        <v>2</v>
      </c>
      <c r="E11" s="123">
        <f t="shared" ref="E11:F13" si="19">E16+E20</f>
        <v>4716.5</v>
      </c>
      <c r="F11" s="123">
        <f t="shared" si="19"/>
        <v>1440</v>
      </c>
      <c r="G11" s="160">
        <f t="shared" ref="G11:G13" si="20">F11/E11*100</f>
        <v>30.531114173645712</v>
      </c>
      <c r="H11" s="123">
        <f>H16+H20</f>
        <v>0</v>
      </c>
      <c r="I11" s="123">
        <f t="shared" ref="I11:Z13" si="21">I16+I20</f>
        <v>0</v>
      </c>
      <c r="J11" s="159">
        <v>0</v>
      </c>
      <c r="K11" s="123">
        <f t="shared" si="21"/>
        <v>224.5</v>
      </c>
      <c r="L11" s="123">
        <f t="shared" si="21"/>
        <v>224.5</v>
      </c>
      <c r="M11" s="159">
        <f t="shared" si="3"/>
        <v>100</v>
      </c>
      <c r="N11" s="123">
        <f t="shared" si="21"/>
        <v>689.2</v>
      </c>
      <c r="O11" s="123">
        <f t="shared" si="21"/>
        <v>689.2</v>
      </c>
      <c r="P11" s="123">
        <f t="shared" si="21"/>
        <v>100</v>
      </c>
      <c r="Q11" s="123">
        <f t="shared" si="21"/>
        <v>526.29999999999995</v>
      </c>
      <c r="R11" s="123">
        <f t="shared" si="21"/>
        <v>526.29999999999995</v>
      </c>
      <c r="S11" s="123">
        <f t="shared" si="7"/>
        <v>100</v>
      </c>
      <c r="T11" s="123">
        <f t="shared" si="21"/>
        <v>404.70000000000005</v>
      </c>
      <c r="U11" s="123">
        <f t="shared" si="21"/>
        <v>0</v>
      </c>
      <c r="V11" s="123">
        <f t="shared" si="21"/>
        <v>0</v>
      </c>
      <c r="W11" s="123">
        <f t="shared" si="21"/>
        <v>424.6</v>
      </c>
      <c r="X11" s="123">
        <f t="shared" si="21"/>
        <v>0</v>
      </c>
      <c r="Y11" s="123">
        <f t="shared" si="21"/>
        <v>0</v>
      </c>
      <c r="Z11" s="123">
        <f t="shared" si="21"/>
        <v>404.5</v>
      </c>
      <c r="AA11" s="123">
        <f t="shared" ref="AA11:AJ11" si="22">AA16+AA20</f>
        <v>0</v>
      </c>
      <c r="AB11" s="123">
        <f t="shared" si="22"/>
        <v>0</v>
      </c>
      <c r="AC11" s="123">
        <f t="shared" si="22"/>
        <v>0</v>
      </c>
      <c r="AD11" s="123">
        <f t="shared" si="22"/>
        <v>0</v>
      </c>
      <c r="AE11" s="123">
        <f t="shared" si="22"/>
        <v>404.5</v>
      </c>
      <c r="AF11" s="123">
        <f t="shared" si="22"/>
        <v>0</v>
      </c>
      <c r="AG11" s="123">
        <f t="shared" si="22"/>
        <v>0</v>
      </c>
      <c r="AH11" s="123">
        <f t="shared" si="22"/>
        <v>0</v>
      </c>
      <c r="AI11" s="123">
        <f t="shared" si="22"/>
        <v>0</v>
      </c>
      <c r="AJ11" s="123">
        <f t="shared" si="22"/>
        <v>414.6</v>
      </c>
      <c r="AK11" s="123">
        <f t="shared" ref="AK11:AZ11" si="23">AK16+AK20</f>
        <v>0</v>
      </c>
      <c r="AL11" s="123">
        <f t="shared" si="23"/>
        <v>0</v>
      </c>
      <c r="AM11" s="123">
        <f t="shared" si="23"/>
        <v>0</v>
      </c>
      <c r="AN11" s="123">
        <f t="shared" si="23"/>
        <v>0</v>
      </c>
      <c r="AO11" s="123">
        <f t="shared" si="23"/>
        <v>404.5</v>
      </c>
      <c r="AP11" s="123">
        <f t="shared" si="23"/>
        <v>0</v>
      </c>
      <c r="AQ11" s="123">
        <f t="shared" si="23"/>
        <v>0</v>
      </c>
      <c r="AR11" s="123">
        <f t="shared" si="23"/>
        <v>0</v>
      </c>
      <c r="AS11" s="123">
        <f t="shared" si="23"/>
        <v>0</v>
      </c>
      <c r="AT11" s="123">
        <f t="shared" si="23"/>
        <v>404.5</v>
      </c>
      <c r="AU11" s="123">
        <f t="shared" si="23"/>
        <v>0</v>
      </c>
      <c r="AV11" s="123">
        <f t="shared" si="23"/>
        <v>0</v>
      </c>
      <c r="AW11" s="123">
        <f t="shared" si="23"/>
        <v>0</v>
      </c>
      <c r="AX11" s="123">
        <f t="shared" si="23"/>
        <v>0</v>
      </c>
      <c r="AY11" s="123">
        <f t="shared" si="23"/>
        <v>414.6</v>
      </c>
      <c r="AZ11" s="123">
        <f t="shared" si="23"/>
        <v>0</v>
      </c>
      <c r="BA11" s="128"/>
      <c r="BB11" s="270"/>
    </row>
    <row r="12" spans="1:54">
      <c r="A12" s="275"/>
      <c r="B12" s="269"/>
      <c r="C12" s="269"/>
      <c r="D12" s="206" t="s">
        <v>294</v>
      </c>
      <c r="E12" s="123">
        <f t="shared" si="19"/>
        <v>406129.67063000001</v>
      </c>
      <c r="F12" s="123">
        <f>F17+F21</f>
        <v>81871.995999999999</v>
      </c>
      <c r="G12" s="160">
        <f t="shared" si="20"/>
        <v>20.15907773322688</v>
      </c>
      <c r="H12" s="123">
        <f t="shared" ref="H12:W13" si="24">H17+H21</f>
        <v>2790.58</v>
      </c>
      <c r="I12" s="123">
        <f t="shared" si="24"/>
        <v>2790.55</v>
      </c>
      <c r="J12" s="159">
        <f t="shared" si="1"/>
        <v>99.998924954668936</v>
      </c>
      <c r="K12" s="123">
        <f t="shared" si="24"/>
        <v>42318.52</v>
      </c>
      <c r="L12" s="123">
        <f>L17+L21</f>
        <v>42318.52</v>
      </c>
      <c r="M12" s="159">
        <f t="shared" si="3"/>
        <v>100</v>
      </c>
      <c r="N12" s="123">
        <f t="shared" si="24"/>
        <v>17923.93</v>
      </c>
      <c r="O12" s="123">
        <f t="shared" si="24"/>
        <v>17923.940000000002</v>
      </c>
      <c r="P12" s="123">
        <f t="shared" ref="P12:P15" si="25">O12/N12*100</f>
        <v>100.00005579133595</v>
      </c>
      <c r="Q12" s="123">
        <f t="shared" si="24"/>
        <v>18838.986000000001</v>
      </c>
      <c r="R12" s="123">
        <f t="shared" si="24"/>
        <v>18839.076000000001</v>
      </c>
      <c r="S12" s="123">
        <f t="shared" si="7"/>
        <v>100.00047773271874</v>
      </c>
      <c r="T12" s="123">
        <f t="shared" si="24"/>
        <v>8879.380000000001</v>
      </c>
      <c r="U12" s="123">
        <f t="shared" si="24"/>
        <v>0</v>
      </c>
      <c r="V12" s="123">
        <f t="shared" si="24"/>
        <v>0</v>
      </c>
      <c r="W12" s="123">
        <f t="shared" si="24"/>
        <v>7329.9</v>
      </c>
      <c r="X12" s="123">
        <f t="shared" si="21"/>
        <v>0</v>
      </c>
      <c r="Y12" s="123">
        <f t="shared" si="21"/>
        <v>0</v>
      </c>
      <c r="Z12" s="123">
        <f>Z17+Z21</f>
        <v>7829.9</v>
      </c>
      <c r="AA12" s="123">
        <f t="shared" ref="AA12:AJ12" si="26">AA17+AA21</f>
        <v>0</v>
      </c>
      <c r="AB12" s="123">
        <f t="shared" si="26"/>
        <v>0</v>
      </c>
      <c r="AC12" s="123">
        <f t="shared" si="26"/>
        <v>0</v>
      </c>
      <c r="AD12" s="123">
        <f t="shared" si="26"/>
        <v>0</v>
      </c>
      <c r="AE12" s="123">
        <f t="shared" si="26"/>
        <v>7729.85</v>
      </c>
      <c r="AF12" s="123">
        <f t="shared" si="26"/>
        <v>0</v>
      </c>
      <c r="AG12" s="123">
        <f t="shared" si="26"/>
        <v>0</v>
      </c>
      <c r="AH12" s="123">
        <f t="shared" si="26"/>
        <v>0</v>
      </c>
      <c r="AI12" s="123">
        <f t="shared" si="26"/>
        <v>0</v>
      </c>
      <c r="AJ12" s="123">
        <f t="shared" si="26"/>
        <v>7469.8</v>
      </c>
      <c r="AK12" s="123">
        <f t="shared" ref="AK12:AZ12" si="27">AK17+AK21</f>
        <v>0</v>
      </c>
      <c r="AL12" s="123">
        <f t="shared" si="27"/>
        <v>0</v>
      </c>
      <c r="AM12" s="123">
        <f t="shared" si="27"/>
        <v>0</v>
      </c>
      <c r="AN12" s="123">
        <f t="shared" si="27"/>
        <v>0</v>
      </c>
      <c r="AO12" s="123">
        <f t="shared" si="27"/>
        <v>6929.7</v>
      </c>
      <c r="AP12" s="123">
        <f t="shared" si="27"/>
        <v>0</v>
      </c>
      <c r="AQ12" s="123">
        <f t="shared" si="27"/>
        <v>0</v>
      </c>
      <c r="AR12" s="123">
        <f t="shared" si="27"/>
        <v>0</v>
      </c>
      <c r="AS12" s="123">
        <f t="shared" si="27"/>
        <v>0</v>
      </c>
      <c r="AT12" s="123">
        <f t="shared" si="27"/>
        <v>6929.67</v>
      </c>
      <c r="AU12" s="123">
        <f t="shared" si="27"/>
        <v>0</v>
      </c>
      <c r="AV12" s="123">
        <f t="shared" si="27"/>
        <v>0</v>
      </c>
      <c r="AW12" s="123">
        <f t="shared" si="27"/>
        <v>0</v>
      </c>
      <c r="AX12" s="123">
        <f t="shared" si="27"/>
        <v>0</v>
      </c>
      <c r="AY12" s="123">
        <f t="shared" si="27"/>
        <v>7229.6</v>
      </c>
      <c r="AZ12" s="123">
        <f t="shared" si="27"/>
        <v>0</v>
      </c>
      <c r="BA12" s="128"/>
      <c r="BB12" s="270"/>
    </row>
    <row r="13" spans="1:54">
      <c r="A13" s="275"/>
      <c r="B13" s="269"/>
      <c r="C13" s="269"/>
      <c r="D13" s="206" t="s">
        <v>43</v>
      </c>
      <c r="E13" s="123">
        <f t="shared" si="19"/>
        <v>4995</v>
      </c>
      <c r="F13" s="123">
        <f>F18+F22</f>
        <v>1066.8</v>
      </c>
      <c r="G13" s="160">
        <f t="shared" si="20"/>
        <v>21.357357357357358</v>
      </c>
      <c r="H13" s="123">
        <f t="shared" si="24"/>
        <v>66.44</v>
      </c>
      <c r="I13" s="123">
        <f t="shared" si="21"/>
        <v>66.44</v>
      </c>
      <c r="J13" s="159">
        <f t="shared" si="1"/>
        <v>100</v>
      </c>
      <c r="K13" s="123">
        <f t="shared" si="21"/>
        <v>361.89000000000004</v>
      </c>
      <c r="L13" s="123">
        <f t="shared" si="21"/>
        <v>361.89000000000004</v>
      </c>
      <c r="M13" s="159">
        <f t="shared" si="3"/>
        <v>100</v>
      </c>
      <c r="N13" s="123">
        <f t="shared" si="21"/>
        <v>349.16</v>
      </c>
      <c r="O13" s="123">
        <f t="shared" si="21"/>
        <v>349.16</v>
      </c>
      <c r="P13" s="123">
        <f t="shared" si="25"/>
        <v>100</v>
      </c>
      <c r="Q13" s="123">
        <f t="shared" si="21"/>
        <v>289.31</v>
      </c>
      <c r="R13" s="123">
        <f t="shared" si="21"/>
        <v>289.31</v>
      </c>
      <c r="S13" s="123">
        <f t="shared" si="7"/>
        <v>100</v>
      </c>
      <c r="T13" s="123">
        <f t="shared" si="21"/>
        <v>491.15</v>
      </c>
      <c r="U13" s="123">
        <f t="shared" si="21"/>
        <v>0</v>
      </c>
      <c r="V13" s="123">
        <f t="shared" si="21"/>
        <v>0</v>
      </c>
      <c r="W13" s="123">
        <f t="shared" si="21"/>
        <v>491.1</v>
      </c>
      <c r="X13" s="123">
        <f t="shared" si="21"/>
        <v>0</v>
      </c>
      <c r="Y13" s="123">
        <f t="shared" si="21"/>
        <v>0</v>
      </c>
      <c r="Z13" s="123">
        <f t="shared" si="21"/>
        <v>491.05</v>
      </c>
      <c r="AA13" s="123">
        <f t="shared" ref="AA13:AJ13" si="28">AA18+AA22</f>
        <v>0</v>
      </c>
      <c r="AB13" s="123">
        <f t="shared" si="28"/>
        <v>0</v>
      </c>
      <c r="AC13" s="123">
        <f t="shared" si="28"/>
        <v>0</v>
      </c>
      <c r="AD13" s="123">
        <f t="shared" si="28"/>
        <v>0</v>
      </c>
      <c r="AE13" s="123">
        <f t="shared" si="28"/>
        <v>491</v>
      </c>
      <c r="AF13" s="123">
        <f t="shared" si="28"/>
        <v>0</v>
      </c>
      <c r="AG13" s="123">
        <f t="shared" si="28"/>
        <v>0</v>
      </c>
      <c r="AH13" s="123">
        <f t="shared" si="28"/>
        <v>0</v>
      </c>
      <c r="AI13" s="123">
        <f t="shared" si="28"/>
        <v>0</v>
      </c>
      <c r="AJ13" s="123">
        <f t="shared" si="28"/>
        <v>491</v>
      </c>
      <c r="AK13" s="123">
        <f t="shared" ref="AK13:AZ13" si="29">AK18+AK22</f>
        <v>0</v>
      </c>
      <c r="AL13" s="123">
        <f t="shared" si="29"/>
        <v>0</v>
      </c>
      <c r="AM13" s="123">
        <f t="shared" si="29"/>
        <v>0</v>
      </c>
      <c r="AN13" s="123">
        <f t="shared" si="29"/>
        <v>0</v>
      </c>
      <c r="AO13" s="123">
        <f t="shared" si="29"/>
        <v>491</v>
      </c>
      <c r="AP13" s="123">
        <f t="shared" si="29"/>
        <v>0</v>
      </c>
      <c r="AQ13" s="123">
        <f t="shared" si="29"/>
        <v>0</v>
      </c>
      <c r="AR13" s="123">
        <f t="shared" si="29"/>
        <v>0</v>
      </c>
      <c r="AS13" s="123">
        <f t="shared" si="29"/>
        <v>0</v>
      </c>
      <c r="AT13" s="123">
        <f t="shared" si="29"/>
        <v>491</v>
      </c>
      <c r="AU13" s="123">
        <f t="shared" si="29"/>
        <v>0</v>
      </c>
      <c r="AV13" s="123">
        <f t="shared" si="29"/>
        <v>0</v>
      </c>
      <c r="AW13" s="123">
        <f t="shared" si="29"/>
        <v>0</v>
      </c>
      <c r="AX13" s="123">
        <f t="shared" si="29"/>
        <v>0</v>
      </c>
      <c r="AY13" s="123">
        <f t="shared" si="29"/>
        <v>490.9</v>
      </c>
      <c r="AZ13" s="123">
        <f t="shared" si="29"/>
        <v>0</v>
      </c>
      <c r="BA13" s="123"/>
      <c r="BB13" s="270"/>
    </row>
    <row r="14" spans="1:54">
      <c r="A14" s="272" t="s">
        <v>36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4"/>
    </row>
    <row r="15" spans="1:54" s="168" customFormat="1">
      <c r="A15" s="284" t="s">
        <v>300</v>
      </c>
      <c r="B15" s="285"/>
      <c r="C15" s="285"/>
      <c r="D15" s="207" t="s">
        <v>41</v>
      </c>
      <c r="E15" s="126">
        <f>SUM(E16:E18)</f>
        <v>317824.49063000001</v>
      </c>
      <c r="F15" s="126">
        <f t="shared" ref="F15:V15" si="30">SUM(F16:F18)</f>
        <v>53894.585999999996</v>
      </c>
      <c r="G15" s="126">
        <f t="shared" si="30"/>
        <v>0</v>
      </c>
      <c r="H15" s="126">
        <f t="shared" si="30"/>
        <v>0</v>
      </c>
      <c r="I15" s="126">
        <f t="shared" si="30"/>
        <v>0</v>
      </c>
      <c r="J15" s="126">
        <f t="shared" si="30"/>
        <v>0</v>
      </c>
      <c r="K15" s="126">
        <f t="shared" si="30"/>
        <v>34420.269999999997</v>
      </c>
      <c r="L15" s="126">
        <f t="shared" si="30"/>
        <v>34420.269999999997</v>
      </c>
      <c r="M15" s="126">
        <f t="shared" si="30"/>
        <v>100</v>
      </c>
      <c r="N15" s="126">
        <f t="shared" si="30"/>
        <v>10442.44</v>
      </c>
      <c r="O15" s="126">
        <f t="shared" si="30"/>
        <v>10442.44</v>
      </c>
      <c r="P15" s="126">
        <f t="shared" si="25"/>
        <v>100</v>
      </c>
      <c r="Q15" s="126">
        <f t="shared" si="30"/>
        <v>9031.8760000000002</v>
      </c>
      <c r="R15" s="126">
        <f t="shared" si="30"/>
        <v>9031.8760000000002</v>
      </c>
      <c r="S15" s="126">
        <f t="shared" ref="S15" si="31">R15/Q15*100</f>
        <v>100</v>
      </c>
      <c r="T15" s="126">
        <f t="shared" si="30"/>
        <v>0</v>
      </c>
      <c r="U15" s="126">
        <f t="shared" si="30"/>
        <v>0</v>
      </c>
      <c r="V15" s="126">
        <f t="shared" si="30"/>
        <v>0</v>
      </c>
      <c r="W15" s="126"/>
      <c r="X15" s="126"/>
      <c r="Y15" s="127"/>
      <c r="Z15" s="126"/>
      <c r="AA15" s="126"/>
      <c r="AB15" s="127"/>
      <c r="AC15" s="127"/>
      <c r="AD15" s="127"/>
      <c r="AE15" s="126"/>
      <c r="AF15" s="126"/>
      <c r="AG15" s="127"/>
      <c r="AH15" s="127"/>
      <c r="AI15" s="127"/>
      <c r="AJ15" s="126"/>
      <c r="AK15" s="126"/>
      <c r="AL15" s="127"/>
      <c r="AM15" s="127"/>
      <c r="AN15" s="127"/>
      <c r="AO15" s="126"/>
      <c r="AP15" s="126"/>
      <c r="AQ15" s="127"/>
      <c r="AR15" s="127"/>
      <c r="AS15" s="127"/>
      <c r="AT15" s="126"/>
      <c r="AU15" s="126"/>
      <c r="AV15" s="127"/>
      <c r="AW15" s="127"/>
      <c r="AX15" s="127"/>
      <c r="AY15" s="126"/>
      <c r="AZ15" s="127"/>
      <c r="BA15" s="127"/>
      <c r="BB15" s="270"/>
    </row>
    <row r="16" spans="1:54">
      <c r="A16" s="284"/>
      <c r="B16" s="285"/>
      <c r="C16" s="285"/>
      <c r="D16" s="208" t="s">
        <v>2</v>
      </c>
      <c r="E16" s="123"/>
      <c r="F16" s="123"/>
      <c r="G16" s="160"/>
      <c r="H16" s="123">
        <f>H44</f>
        <v>0</v>
      </c>
      <c r="I16" s="123">
        <f t="shared" ref="I16:O16" si="32">I44</f>
        <v>0</v>
      </c>
      <c r="J16" s="123">
        <f t="shared" si="32"/>
        <v>0</v>
      </c>
      <c r="K16" s="123">
        <f t="shared" si="32"/>
        <v>0</v>
      </c>
      <c r="L16" s="123">
        <f t="shared" si="32"/>
        <v>0</v>
      </c>
      <c r="M16" s="123">
        <f t="shared" si="32"/>
        <v>0</v>
      </c>
      <c r="N16" s="123">
        <f t="shared" si="32"/>
        <v>0</v>
      </c>
      <c r="O16" s="123">
        <f t="shared" si="32"/>
        <v>0</v>
      </c>
      <c r="P16" s="159"/>
      <c r="Q16" s="123"/>
      <c r="R16" s="123"/>
      <c r="S16" s="128"/>
      <c r="T16" s="123"/>
      <c r="U16" s="123"/>
      <c r="V16" s="128"/>
      <c r="W16" s="123"/>
      <c r="X16" s="123"/>
      <c r="Y16" s="128"/>
      <c r="Z16" s="123"/>
      <c r="AA16" s="123"/>
      <c r="AB16" s="128"/>
      <c r="AC16" s="128"/>
      <c r="AD16" s="128"/>
      <c r="AE16" s="123"/>
      <c r="AF16" s="123"/>
      <c r="AG16" s="128"/>
      <c r="AH16" s="128"/>
      <c r="AI16" s="128"/>
      <c r="AJ16" s="123"/>
      <c r="AK16" s="123"/>
      <c r="AL16" s="128"/>
      <c r="AM16" s="128"/>
      <c r="AN16" s="128"/>
      <c r="AO16" s="123"/>
      <c r="AP16" s="123"/>
      <c r="AQ16" s="128"/>
      <c r="AR16" s="128"/>
      <c r="AS16" s="128"/>
      <c r="AT16" s="123"/>
      <c r="AU16" s="123"/>
      <c r="AV16" s="128"/>
      <c r="AW16" s="128"/>
      <c r="AX16" s="128"/>
      <c r="AY16" s="123"/>
      <c r="AZ16" s="128"/>
      <c r="BA16" s="128"/>
      <c r="BB16" s="270"/>
    </row>
    <row r="17" spans="1:54">
      <c r="A17" s="284"/>
      <c r="B17" s="285"/>
      <c r="C17" s="285"/>
      <c r="D17" s="206" t="s">
        <v>294</v>
      </c>
      <c r="E17" s="123">
        <f>E120</f>
        <v>317824.49063000001</v>
      </c>
      <c r="F17" s="123">
        <f>L17+R17+U17+O17+X17+AC17+AH17+AK17+AP17+AU17+AZ17</f>
        <v>53894.585999999996</v>
      </c>
      <c r="G17" s="160"/>
      <c r="H17" s="123">
        <f>H45</f>
        <v>0</v>
      </c>
      <c r="I17" s="123">
        <f t="shared" ref="H17:W18" si="33">I45</f>
        <v>0</v>
      </c>
      <c r="J17" s="123">
        <f t="shared" si="33"/>
        <v>0</v>
      </c>
      <c r="K17" s="123">
        <f>K45</f>
        <v>34420.269999999997</v>
      </c>
      <c r="L17" s="123">
        <f t="shared" si="33"/>
        <v>34420.269999999997</v>
      </c>
      <c r="M17" s="123">
        <f t="shared" si="33"/>
        <v>100</v>
      </c>
      <c r="N17" s="123">
        <f t="shared" si="33"/>
        <v>10442.44</v>
      </c>
      <c r="O17" s="123">
        <f t="shared" si="33"/>
        <v>10442.44</v>
      </c>
      <c r="P17" s="123">
        <f t="shared" si="33"/>
        <v>100</v>
      </c>
      <c r="Q17" s="123">
        <f t="shared" si="33"/>
        <v>9031.8760000000002</v>
      </c>
      <c r="R17" s="123">
        <f t="shared" si="33"/>
        <v>9031.8760000000002</v>
      </c>
      <c r="S17" s="123">
        <f t="shared" si="33"/>
        <v>100</v>
      </c>
      <c r="T17" s="123">
        <f t="shared" si="33"/>
        <v>0</v>
      </c>
      <c r="U17" s="123">
        <f t="shared" si="33"/>
        <v>0</v>
      </c>
      <c r="V17" s="123">
        <f t="shared" si="33"/>
        <v>0</v>
      </c>
      <c r="W17" s="123">
        <f t="shared" si="33"/>
        <v>0</v>
      </c>
      <c r="X17" s="123"/>
      <c r="Y17" s="128"/>
      <c r="Z17" s="123"/>
      <c r="AA17" s="123"/>
      <c r="AB17" s="128"/>
      <c r="AC17" s="128"/>
      <c r="AD17" s="128"/>
      <c r="AE17" s="123"/>
      <c r="AF17" s="123"/>
      <c r="AG17" s="128"/>
      <c r="AH17" s="128"/>
      <c r="AI17" s="128"/>
      <c r="AJ17" s="123"/>
      <c r="AK17" s="123"/>
      <c r="AL17" s="128"/>
      <c r="AM17" s="128"/>
      <c r="AN17" s="128"/>
      <c r="AO17" s="123"/>
      <c r="AP17" s="123"/>
      <c r="AQ17" s="128"/>
      <c r="AR17" s="128"/>
      <c r="AS17" s="128"/>
      <c r="AT17" s="123"/>
      <c r="AU17" s="123"/>
      <c r="AV17" s="128"/>
      <c r="AW17" s="128"/>
      <c r="AX17" s="128"/>
      <c r="AY17" s="123"/>
      <c r="AZ17" s="128"/>
      <c r="BA17" s="128"/>
      <c r="BB17" s="270"/>
    </row>
    <row r="18" spans="1:54">
      <c r="A18" s="284"/>
      <c r="B18" s="285"/>
      <c r="C18" s="285"/>
      <c r="D18" s="208" t="s">
        <v>43</v>
      </c>
      <c r="E18" s="161"/>
      <c r="F18" s="161"/>
      <c r="G18" s="160"/>
      <c r="H18" s="123">
        <f t="shared" si="33"/>
        <v>0</v>
      </c>
      <c r="I18" s="123">
        <f t="shared" si="33"/>
        <v>0</v>
      </c>
      <c r="J18" s="123">
        <f t="shared" si="33"/>
        <v>0</v>
      </c>
      <c r="K18" s="123"/>
      <c r="L18" s="123"/>
      <c r="M18" s="123"/>
      <c r="N18" s="123"/>
      <c r="O18" s="123"/>
      <c r="P18" s="123"/>
      <c r="Q18" s="123"/>
      <c r="R18" s="123"/>
      <c r="S18" s="123"/>
      <c r="T18" s="123">
        <f t="shared" si="33"/>
        <v>0</v>
      </c>
      <c r="U18" s="123">
        <f t="shared" si="33"/>
        <v>0</v>
      </c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270"/>
    </row>
    <row r="19" spans="1:54" s="168" customFormat="1">
      <c r="A19" s="284" t="s">
        <v>301</v>
      </c>
      <c r="B19" s="285"/>
      <c r="C19" s="285"/>
      <c r="D19" s="207" t="s">
        <v>41</v>
      </c>
      <c r="E19" s="126">
        <f>SUM(E20:E22)</f>
        <v>98016.680000000008</v>
      </c>
      <c r="F19" s="126">
        <f t="shared" ref="F19:AZ19" si="34">SUM(F20:F22)</f>
        <v>30484.21</v>
      </c>
      <c r="G19" s="126">
        <f t="shared" si="34"/>
        <v>83.571108948196482</v>
      </c>
      <c r="H19" s="126">
        <f t="shared" si="34"/>
        <v>2857.02</v>
      </c>
      <c r="I19" s="126">
        <f t="shared" si="34"/>
        <v>2856.9900000000002</v>
      </c>
      <c r="J19" s="126">
        <f t="shared" ref="J19" si="35">I19/H19*100</f>
        <v>99.998949954848072</v>
      </c>
      <c r="K19" s="126">
        <f t="shared" si="34"/>
        <v>8484.64</v>
      </c>
      <c r="L19" s="126">
        <f t="shared" si="34"/>
        <v>8484.64</v>
      </c>
      <c r="M19" s="158">
        <f t="shared" ref="M19" si="36">L19/K19*100</f>
        <v>100</v>
      </c>
      <c r="N19" s="126">
        <f t="shared" si="34"/>
        <v>8519.85</v>
      </c>
      <c r="O19" s="126">
        <f t="shared" si="34"/>
        <v>8519.86</v>
      </c>
      <c r="P19" s="126">
        <f t="shared" ref="P19" si="37">O19/N19*100</f>
        <v>100.00011737295844</v>
      </c>
      <c r="Q19" s="126">
        <f t="shared" si="34"/>
        <v>10622.72</v>
      </c>
      <c r="R19" s="126">
        <f t="shared" si="34"/>
        <v>10622.81</v>
      </c>
      <c r="S19" s="126">
        <f t="shared" ref="S19:S22" si="38">R19/Q19*100</f>
        <v>100.0008472406314</v>
      </c>
      <c r="T19" s="126">
        <f t="shared" si="34"/>
        <v>9775.2300000000014</v>
      </c>
      <c r="U19" s="126">
        <f t="shared" si="34"/>
        <v>0</v>
      </c>
      <c r="V19" s="126">
        <f t="shared" si="34"/>
        <v>0</v>
      </c>
      <c r="W19" s="126">
        <f t="shared" si="34"/>
        <v>8245.6</v>
      </c>
      <c r="X19" s="126">
        <f t="shared" si="34"/>
        <v>0</v>
      </c>
      <c r="Y19" s="126">
        <f t="shared" si="34"/>
        <v>0</v>
      </c>
      <c r="Z19" s="126">
        <f t="shared" si="34"/>
        <v>8725.4499999999989</v>
      </c>
      <c r="AA19" s="126">
        <f t="shared" si="34"/>
        <v>0</v>
      </c>
      <c r="AB19" s="126">
        <f t="shared" si="34"/>
        <v>0</v>
      </c>
      <c r="AC19" s="126">
        <f t="shared" si="34"/>
        <v>0</v>
      </c>
      <c r="AD19" s="126">
        <f t="shared" si="34"/>
        <v>0</v>
      </c>
      <c r="AE19" s="126">
        <f t="shared" si="34"/>
        <v>8625.35</v>
      </c>
      <c r="AF19" s="126">
        <f t="shared" si="34"/>
        <v>0</v>
      </c>
      <c r="AG19" s="126">
        <f t="shared" si="34"/>
        <v>0</v>
      </c>
      <c r="AH19" s="126">
        <f t="shared" si="34"/>
        <v>0</v>
      </c>
      <c r="AI19" s="126">
        <f t="shared" si="34"/>
        <v>0</v>
      </c>
      <c r="AJ19" s="126">
        <f t="shared" si="34"/>
        <v>8375.4000000000015</v>
      </c>
      <c r="AK19" s="126">
        <f t="shared" si="34"/>
        <v>0</v>
      </c>
      <c r="AL19" s="126">
        <f t="shared" si="34"/>
        <v>0</v>
      </c>
      <c r="AM19" s="126">
        <f t="shared" si="34"/>
        <v>0</v>
      </c>
      <c r="AN19" s="126">
        <f t="shared" si="34"/>
        <v>0</v>
      </c>
      <c r="AO19" s="126">
        <f t="shared" si="34"/>
        <v>7825.2</v>
      </c>
      <c r="AP19" s="126">
        <f t="shared" si="34"/>
        <v>0</v>
      </c>
      <c r="AQ19" s="126">
        <f t="shared" si="34"/>
        <v>0</v>
      </c>
      <c r="AR19" s="126">
        <f t="shared" si="34"/>
        <v>0</v>
      </c>
      <c r="AS19" s="126">
        <f t="shared" si="34"/>
        <v>0</v>
      </c>
      <c r="AT19" s="126">
        <f t="shared" si="34"/>
        <v>7825.17</v>
      </c>
      <c r="AU19" s="126">
        <f t="shared" si="34"/>
        <v>0</v>
      </c>
      <c r="AV19" s="126">
        <f t="shared" si="34"/>
        <v>0</v>
      </c>
      <c r="AW19" s="126">
        <f t="shared" si="34"/>
        <v>0</v>
      </c>
      <c r="AX19" s="126">
        <f t="shared" si="34"/>
        <v>0</v>
      </c>
      <c r="AY19" s="126">
        <f t="shared" si="34"/>
        <v>8135.1</v>
      </c>
      <c r="AZ19" s="126">
        <f t="shared" si="34"/>
        <v>0</v>
      </c>
      <c r="BA19" s="127"/>
      <c r="BB19" s="290"/>
    </row>
    <row r="20" spans="1:54">
      <c r="A20" s="284"/>
      <c r="B20" s="285"/>
      <c r="C20" s="285"/>
      <c r="D20" s="208" t="s">
        <v>2</v>
      </c>
      <c r="E20" s="123">
        <f>E123</f>
        <v>4716.5</v>
      </c>
      <c r="F20" s="123">
        <f t="shared" ref="F20:Q20" si="39">F123</f>
        <v>1440</v>
      </c>
      <c r="G20" s="123">
        <f t="shared" si="39"/>
        <v>30.531114173645712</v>
      </c>
      <c r="H20" s="123">
        <f t="shared" si="39"/>
        <v>0</v>
      </c>
      <c r="I20" s="123">
        <f t="shared" si="39"/>
        <v>0</v>
      </c>
      <c r="J20" s="123">
        <f t="shared" si="39"/>
        <v>0</v>
      </c>
      <c r="K20" s="123">
        <f t="shared" si="39"/>
        <v>224.5</v>
      </c>
      <c r="L20" s="123">
        <f t="shared" si="39"/>
        <v>224.5</v>
      </c>
      <c r="M20" s="123">
        <f t="shared" si="39"/>
        <v>100</v>
      </c>
      <c r="N20" s="123">
        <f t="shared" si="39"/>
        <v>689.2</v>
      </c>
      <c r="O20" s="123">
        <f t="shared" si="39"/>
        <v>689.2</v>
      </c>
      <c r="P20" s="123">
        <f t="shared" si="39"/>
        <v>100</v>
      </c>
      <c r="Q20" s="123">
        <f t="shared" si="39"/>
        <v>526.29999999999995</v>
      </c>
      <c r="R20" s="123">
        <f>R26+R29+R32+R35+R38+R41+R82</f>
        <v>526.29999999999995</v>
      </c>
      <c r="S20" s="123">
        <f t="shared" si="38"/>
        <v>100</v>
      </c>
      <c r="T20" s="123">
        <f t="shared" ref="T20:BA20" si="40">T26+T29+T32+T35+T38+T41+T82</f>
        <v>404.70000000000005</v>
      </c>
      <c r="U20" s="123">
        <f t="shared" si="40"/>
        <v>0</v>
      </c>
      <c r="V20" s="123">
        <f t="shared" si="40"/>
        <v>0</v>
      </c>
      <c r="W20" s="123">
        <f t="shared" si="40"/>
        <v>424.6</v>
      </c>
      <c r="X20" s="123">
        <f t="shared" si="40"/>
        <v>0</v>
      </c>
      <c r="Y20" s="123">
        <f t="shared" si="40"/>
        <v>0</v>
      </c>
      <c r="Z20" s="123">
        <f t="shared" si="40"/>
        <v>404.5</v>
      </c>
      <c r="AA20" s="123">
        <f t="shared" si="40"/>
        <v>0</v>
      </c>
      <c r="AB20" s="123">
        <f t="shared" si="40"/>
        <v>0</v>
      </c>
      <c r="AC20" s="123">
        <f t="shared" si="40"/>
        <v>0</v>
      </c>
      <c r="AD20" s="123">
        <f t="shared" si="40"/>
        <v>0</v>
      </c>
      <c r="AE20" s="123">
        <f t="shared" si="40"/>
        <v>404.5</v>
      </c>
      <c r="AF20" s="123">
        <f t="shared" si="40"/>
        <v>0</v>
      </c>
      <c r="AG20" s="123">
        <f t="shared" si="40"/>
        <v>0</v>
      </c>
      <c r="AH20" s="123">
        <f t="shared" si="40"/>
        <v>0</v>
      </c>
      <c r="AI20" s="123">
        <f t="shared" si="40"/>
        <v>0</v>
      </c>
      <c r="AJ20" s="123">
        <f t="shared" si="40"/>
        <v>414.6</v>
      </c>
      <c r="AK20" s="123">
        <f t="shared" si="40"/>
        <v>0</v>
      </c>
      <c r="AL20" s="123">
        <f t="shared" si="40"/>
        <v>0</v>
      </c>
      <c r="AM20" s="123">
        <f t="shared" si="40"/>
        <v>0</v>
      </c>
      <c r="AN20" s="123">
        <f t="shared" si="40"/>
        <v>0</v>
      </c>
      <c r="AO20" s="123">
        <f t="shared" si="40"/>
        <v>404.5</v>
      </c>
      <c r="AP20" s="123">
        <f t="shared" si="40"/>
        <v>0</v>
      </c>
      <c r="AQ20" s="123">
        <f t="shared" si="40"/>
        <v>0</v>
      </c>
      <c r="AR20" s="123">
        <f t="shared" si="40"/>
        <v>0</v>
      </c>
      <c r="AS20" s="123">
        <f t="shared" si="40"/>
        <v>0</v>
      </c>
      <c r="AT20" s="123">
        <f t="shared" si="40"/>
        <v>404.5</v>
      </c>
      <c r="AU20" s="123">
        <f t="shared" si="40"/>
        <v>0</v>
      </c>
      <c r="AV20" s="123">
        <f t="shared" si="40"/>
        <v>0</v>
      </c>
      <c r="AW20" s="123">
        <f t="shared" si="40"/>
        <v>0</v>
      </c>
      <c r="AX20" s="123">
        <f t="shared" si="40"/>
        <v>0</v>
      </c>
      <c r="AY20" s="123">
        <f t="shared" si="40"/>
        <v>414.6</v>
      </c>
      <c r="AZ20" s="123">
        <f t="shared" si="40"/>
        <v>0</v>
      </c>
      <c r="BA20" s="123">
        <f t="shared" si="40"/>
        <v>0</v>
      </c>
      <c r="BB20" s="290"/>
    </row>
    <row r="21" spans="1:54">
      <c r="A21" s="284"/>
      <c r="B21" s="285"/>
      <c r="C21" s="285"/>
      <c r="D21" s="206" t="s">
        <v>294</v>
      </c>
      <c r="E21" s="123">
        <f t="shared" ref="E21:Q22" si="41">E124</f>
        <v>88305.180000000008</v>
      </c>
      <c r="F21" s="123">
        <f t="shared" si="41"/>
        <v>27977.41</v>
      </c>
      <c r="G21" s="123">
        <f t="shared" si="41"/>
        <v>31.682637417193416</v>
      </c>
      <c r="H21" s="123">
        <f t="shared" si="41"/>
        <v>2790.58</v>
      </c>
      <c r="I21" s="123">
        <f t="shared" si="41"/>
        <v>2790.55</v>
      </c>
      <c r="J21" s="123">
        <f>J124</f>
        <v>99.998924954668936</v>
      </c>
      <c r="K21" s="123">
        <f t="shared" si="41"/>
        <v>7898.25</v>
      </c>
      <c r="L21" s="123">
        <f t="shared" si="41"/>
        <v>7898.25</v>
      </c>
      <c r="M21" s="123">
        <f t="shared" si="41"/>
        <v>100</v>
      </c>
      <c r="N21" s="123">
        <f t="shared" si="41"/>
        <v>7481.49</v>
      </c>
      <c r="O21" s="123">
        <f t="shared" si="41"/>
        <v>7481.5</v>
      </c>
      <c r="P21" s="123">
        <f t="shared" si="41"/>
        <v>100.00013366321414</v>
      </c>
      <c r="Q21" s="123">
        <f>Q124</f>
        <v>9807.11</v>
      </c>
      <c r="R21" s="123">
        <f>R27+R30+R33+R36+R39+R42+R83</f>
        <v>9807.2000000000007</v>
      </c>
      <c r="S21" s="123">
        <f t="shared" si="38"/>
        <v>100.00091770154511</v>
      </c>
      <c r="T21" s="123">
        <f t="shared" ref="T21:BA21" si="42">T27+T30+T33+T36+T39+T42+T83</f>
        <v>8879.380000000001</v>
      </c>
      <c r="U21" s="123">
        <f t="shared" si="42"/>
        <v>0</v>
      </c>
      <c r="V21" s="123">
        <f t="shared" si="42"/>
        <v>0</v>
      </c>
      <c r="W21" s="123">
        <f t="shared" si="42"/>
        <v>7329.9</v>
      </c>
      <c r="X21" s="123">
        <f t="shared" si="42"/>
        <v>0</v>
      </c>
      <c r="Y21" s="123">
        <f t="shared" si="42"/>
        <v>0</v>
      </c>
      <c r="Z21" s="123">
        <f t="shared" si="42"/>
        <v>7829.9</v>
      </c>
      <c r="AA21" s="123">
        <f t="shared" si="42"/>
        <v>0</v>
      </c>
      <c r="AB21" s="123">
        <f t="shared" si="42"/>
        <v>0</v>
      </c>
      <c r="AC21" s="123">
        <f t="shared" si="42"/>
        <v>0</v>
      </c>
      <c r="AD21" s="123">
        <f t="shared" si="42"/>
        <v>0</v>
      </c>
      <c r="AE21" s="123">
        <f t="shared" si="42"/>
        <v>7729.85</v>
      </c>
      <c r="AF21" s="123">
        <f t="shared" si="42"/>
        <v>0</v>
      </c>
      <c r="AG21" s="123">
        <f t="shared" si="42"/>
        <v>0</v>
      </c>
      <c r="AH21" s="123">
        <f t="shared" si="42"/>
        <v>0</v>
      </c>
      <c r="AI21" s="123">
        <f t="shared" si="42"/>
        <v>0</v>
      </c>
      <c r="AJ21" s="123">
        <f t="shared" si="42"/>
        <v>7469.8</v>
      </c>
      <c r="AK21" s="123">
        <f t="shared" si="42"/>
        <v>0</v>
      </c>
      <c r="AL21" s="123">
        <f t="shared" si="42"/>
        <v>0</v>
      </c>
      <c r="AM21" s="123">
        <f t="shared" si="42"/>
        <v>0</v>
      </c>
      <c r="AN21" s="123">
        <f t="shared" si="42"/>
        <v>0</v>
      </c>
      <c r="AO21" s="123">
        <f t="shared" si="42"/>
        <v>6929.7</v>
      </c>
      <c r="AP21" s="123">
        <f t="shared" si="42"/>
        <v>0</v>
      </c>
      <c r="AQ21" s="123">
        <f t="shared" si="42"/>
        <v>0</v>
      </c>
      <c r="AR21" s="123">
        <f t="shared" si="42"/>
        <v>0</v>
      </c>
      <c r="AS21" s="123">
        <f t="shared" si="42"/>
        <v>0</v>
      </c>
      <c r="AT21" s="123">
        <f t="shared" si="42"/>
        <v>6929.67</v>
      </c>
      <c r="AU21" s="123">
        <f t="shared" si="42"/>
        <v>0</v>
      </c>
      <c r="AV21" s="123">
        <f t="shared" si="42"/>
        <v>0</v>
      </c>
      <c r="AW21" s="123">
        <f t="shared" si="42"/>
        <v>0</v>
      </c>
      <c r="AX21" s="123">
        <f t="shared" si="42"/>
        <v>0</v>
      </c>
      <c r="AY21" s="123">
        <f t="shared" si="42"/>
        <v>7229.6</v>
      </c>
      <c r="AZ21" s="123">
        <f t="shared" si="42"/>
        <v>0</v>
      </c>
      <c r="BA21" s="123">
        <f t="shared" si="42"/>
        <v>0</v>
      </c>
      <c r="BB21" s="290"/>
    </row>
    <row r="22" spans="1:54">
      <c r="A22" s="284"/>
      <c r="B22" s="285"/>
      <c r="C22" s="285"/>
      <c r="D22" s="208" t="s">
        <v>43</v>
      </c>
      <c r="E22" s="123">
        <f t="shared" si="41"/>
        <v>4995</v>
      </c>
      <c r="F22" s="123">
        <f t="shared" si="41"/>
        <v>1066.8</v>
      </c>
      <c r="G22" s="123">
        <f t="shared" si="41"/>
        <v>21.357357357357358</v>
      </c>
      <c r="H22" s="123">
        <f t="shared" si="41"/>
        <v>66.44</v>
      </c>
      <c r="I22" s="123">
        <f t="shared" si="41"/>
        <v>66.44</v>
      </c>
      <c r="J22" s="123">
        <f t="shared" si="41"/>
        <v>100</v>
      </c>
      <c r="K22" s="123">
        <f t="shared" si="41"/>
        <v>361.89000000000004</v>
      </c>
      <c r="L22" s="123">
        <f t="shared" si="41"/>
        <v>361.89000000000004</v>
      </c>
      <c r="M22" s="123">
        <f t="shared" si="41"/>
        <v>100</v>
      </c>
      <c r="N22" s="123">
        <f t="shared" si="41"/>
        <v>349.16</v>
      </c>
      <c r="O22" s="123">
        <f t="shared" si="41"/>
        <v>349.16</v>
      </c>
      <c r="P22" s="123">
        <f t="shared" si="41"/>
        <v>100</v>
      </c>
      <c r="Q22" s="123">
        <f t="shared" si="41"/>
        <v>289.31</v>
      </c>
      <c r="R22" s="123">
        <f>R74+R77+R80</f>
        <v>289.31</v>
      </c>
      <c r="S22" s="123">
        <f t="shared" si="38"/>
        <v>100</v>
      </c>
      <c r="T22" s="123">
        <f t="shared" ref="T22:AE22" si="43">T74+T77+T80</f>
        <v>491.15</v>
      </c>
      <c r="U22" s="123">
        <f t="shared" si="43"/>
        <v>0</v>
      </c>
      <c r="V22" s="123">
        <f t="shared" si="43"/>
        <v>0</v>
      </c>
      <c r="W22" s="123">
        <f t="shared" si="43"/>
        <v>491.1</v>
      </c>
      <c r="X22" s="123">
        <f t="shared" si="43"/>
        <v>0</v>
      </c>
      <c r="Y22" s="123">
        <f t="shared" si="43"/>
        <v>0</v>
      </c>
      <c r="Z22" s="123">
        <f t="shared" si="43"/>
        <v>491.05</v>
      </c>
      <c r="AA22" s="123">
        <f t="shared" si="43"/>
        <v>0</v>
      </c>
      <c r="AB22" s="123">
        <f t="shared" si="43"/>
        <v>0</v>
      </c>
      <c r="AC22" s="123">
        <f t="shared" si="43"/>
        <v>0</v>
      </c>
      <c r="AD22" s="123">
        <f t="shared" si="43"/>
        <v>0</v>
      </c>
      <c r="AE22" s="123">
        <f t="shared" si="43"/>
        <v>491</v>
      </c>
      <c r="AF22" s="123">
        <f t="shared" ref="AF22:BA22" si="44">AF74+AF77+AF80</f>
        <v>0</v>
      </c>
      <c r="AG22" s="123">
        <f t="shared" si="44"/>
        <v>0</v>
      </c>
      <c r="AH22" s="123">
        <f t="shared" si="44"/>
        <v>0</v>
      </c>
      <c r="AI22" s="123">
        <f t="shared" si="44"/>
        <v>0</v>
      </c>
      <c r="AJ22" s="123">
        <f t="shared" si="44"/>
        <v>491</v>
      </c>
      <c r="AK22" s="123">
        <f t="shared" si="44"/>
        <v>0</v>
      </c>
      <c r="AL22" s="123">
        <f t="shared" si="44"/>
        <v>0</v>
      </c>
      <c r="AM22" s="123">
        <f t="shared" si="44"/>
        <v>0</v>
      </c>
      <c r="AN22" s="123">
        <f t="shared" si="44"/>
        <v>0</v>
      </c>
      <c r="AO22" s="123">
        <f t="shared" si="44"/>
        <v>491</v>
      </c>
      <c r="AP22" s="123">
        <f t="shared" si="44"/>
        <v>0</v>
      </c>
      <c r="AQ22" s="123">
        <f t="shared" si="44"/>
        <v>0</v>
      </c>
      <c r="AR22" s="123">
        <f t="shared" si="44"/>
        <v>0</v>
      </c>
      <c r="AS22" s="123">
        <f t="shared" si="44"/>
        <v>0</v>
      </c>
      <c r="AT22" s="123">
        <f t="shared" si="44"/>
        <v>491</v>
      </c>
      <c r="AU22" s="123">
        <f t="shared" si="44"/>
        <v>0</v>
      </c>
      <c r="AV22" s="123">
        <f t="shared" si="44"/>
        <v>0</v>
      </c>
      <c r="AW22" s="123">
        <f t="shared" si="44"/>
        <v>0</v>
      </c>
      <c r="AX22" s="123">
        <f t="shared" si="44"/>
        <v>0</v>
      </c>
      <c r="AY22" s="123">
        <f t="shared" si="44"/>
        <v>490.9</v>
      </c>
      <c r="AZ22" s="123">
        <f t="shared" si="44"/>
        <v>0</v>
      </c>
      <c r="BA22" s="123">
        <f t="shared" si="44"/>
        <v>0</v>
      </c>
      <c r="BB22" s="290"/>
    </row>
    <row r="23" spans="1:54" s="170" customFormat="1">
      <c r="A23" s="277" t="s">
        <v>305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8"/>
    </row>
    <row r="24" spans="1:54" s="170" customFormat="1">
      <c r="A24" s="277" t="s">
        <v>328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9"/>
    </row>
    <row r="25" spans="1:54" s="168" customFormat="1">
      <c r="A25" s="280" t="s">
        <v>263</v>
      </c>
      <c r="B25" s="269" t="s">
        <v>347</v>
      </c>
      <c r="C25" s="269"/>
      <c r="D25" s="209" t="s">
        <v>41</v>
      </c>
      <c r="E25" s="126">
        <f>E27+E26</f>
        <v>5682.3600000000006</v>
      </c>
      <c r="F25" s="126">
        <f t="shared" ref="F25:BA25" si="45">F27+F26</f>
        <v>4082.35</v>
      </c>
      <c r="G25" s="126">
        <f>F25/E25*100</f>
        <v>71.842509098332371</v>
      </c>
      <c r="H25" s="126">
        <f t="shared" si="45"/>
        <v>598.58000000000004</v>
      </c>
      <c r="I25" s="126">
        <f t="shared" si="45"/>
        <v>598.54999999999995</v>
      </c>
      <c r="J25" s="158">
        <f t="shared" ref="J25:J27" si="46">I25/H25*100</f>
        <v>99.994988138594664</v>
      </c>
      <c r="K25" s="126">
        <f t="shared" si="45"/>
        <v>918.78</v>
      </c>
      <c r="L25" s="126">
        <f t="shared" si="45"/>
        <v>918.8</v>
      </c>
      <c r="M25" s="158">
        <f t="shared" ref="M25:M27" si="47">L25/K25*100</f>
        <v>100.00217679966912</v>
      </c>
      <c r="N25" s="126">
        <f t="shared" si="45"/>
        <v>740.54</v>
      </c>
      <c r="O25" s="126">
        <f t="shared" si="45"/>
        <v>740.54</v>
      </c>
      <c r="P25" s="126">
        <f t="shared" si="45"/>
        <v>100</v>
      </c>
      <c r="Q25" s="126">
        <f t="shared" si="45"/>
        <v>1824.46</v>
      </c>
      <c r="R25" s="126">
        <f t="shared" si="45"/>
        <v>1824.46</v>
      </c>
      <c r="S25" s="158">
        <f t="shared" ref="S25:S30" si="48">R25/Q25*100</f>
        <v>100</v>
      </c>
      <c r="T25" s="126">
        <f t="shared" si="45"/>
        <v>400</v>
      </c>
      <c r="U25" s="126">
        <f t="shared" si="45"/>
        <v>0</v>
      </c>
      <c r="V25" s="126">
        <f t="shared" si="45"/>
        <v>0</v>
      </c>
      <c r="W25" s="126">
        <f t="shared" si="45"/>
        <v>400</v>
      </c>
      <c r="X25" s="126">
        <f t="shared" si="45"/>
        <v>0</v>
      </c>
      <c r="Y25" s="126">
        <f t="shared" si="45"/>
        <v>0</v>
      </c>
      <c r="Z25" s="126">
        <f t="shared" si="45"/>
        <v>300</v>
      </c>
      <c r="AA25" s="126">
        <f t="shared" si="45"/>
        <v>0</v>
      </c>
      <c r="AB25" s="126">
        <f t="shared" si="45"/>
        <v>0</v>
      </c>
      <c r="AC25" s="126">
        <f t="shared" si="45"/>
        <v>0</v>
      </c>
      <c r="AD25" s="126">
        <f t="shared" si="45"/>
        <v>0</v>
      </c>
      <c r="AE25" s="126">
        <f t="shared" si="45"/>
        <v>300</v>
      </c>
      <c r="AF25" s="126">
        <f t="shared" si="45"/>
        <v>0</v>
      </c>
      <c r="AG25" s="126">
        <f t="shared" si="45"/>
        <v>0</v>
      </c>
      <c r="AH25" s="126">
        <f t="shared" si="45"/>
        <v>0</v>
      </c>
      <c r="AI25" s="126">
        <f t="shared" si="45"/>
        <v>0</v>
      </c>
      <c r="AJ25" s="126">
        <f t="shared" si="45"/>
        <v>200</v>
      </c>
      <c r="AK25" s="126">
        <f t="shared" si="45"/>
        <v>0</v>
      </c>
      <c r="AL25" s="126">
        <f t="shared" si="45"/>
        <v>0</v>
      </c>
      <c r="AM25" s="126">
        <f t="shared" si="45"/>
        <v>0</v>
      </c>
      <c r="AN25" s="126">
        <f t="shared" si="45"/>
        <v>0</v>
      </c>
      <c r="AO25" s="126">
        <f t="shared" si="45"/>
        <v>0</v>
      </c>
      <c r="AP25" s="126">
        <f t="shared" si="45"/>
        <v>0</v>
      </c>
      <c r="AQ25" s="126">
        <f t="shared" si="45"/>
        <v>0</v>
      </c>
      <c r="AR25" s="126">
        <f t="shared" si="45"/>
        <v>0</v>
      </c>
      <c r="AS25" s="126">
        <f t="shared" si="45"/>
        <v>0</v>
      </c>
      <c r="AT25" s="126">
        <f t="shared" si="45"/>
        <v>0</v>
      </c>
      <c r="AU25" s="126">
        <f t="shared" si="45"/>
        <v>0</v>
      </c>
      <c r="AV25" s="126">
        <f t="shared" si="45"/>
        <v>0</v>
      </c>
      <c r="AW25" s="126">
        <f t="shared" si="45"/>
        <v>0</v>
      </c>
      <c r="AX25" s="126">
        <f t="shared" si="45"/>
        <v>0</v>
      </c>
      <c r="AY25" s="126">
        <f t="shared" si="45"/>
        <v>0</v>
      </c>
      <c r="AZ25" s="126">
        <f t="shared" si="45"/>
        <v>0</v>
      </c>
      <c r="BA25" s="126">
        <f t="shared" si="45"/>
        <v>0</v>
      </c>
      <c r="BB25" s="281"/>
    </row>
    <row r="26" spans="1:54">
      <c r="A26" s="280"/>
      <c r="B26" s="269"/>
      <c r="C26" s="269"/>
      <c r="D26" s="210" t="s">
        <v>2</v>
      </c>
      <c r="E26" s="123">
        <f>N26+K26+H26</f>
        <v>0</v>
      </c>
      <c r="F26" s="123"/>
      <c r="G26" s="123"/>
      <c r="H26" s="123"/>
      <c r="I26" s="123"/>
      <c r="J26" s="159"/>
      <c r="K26" s="123"/>
      <c r="L26" s="123"/>
      <c r="M26" s="159"/>
      <c r="N26" s="123"/>
      <c r="O26" s="123"/>
      <c r="P26" s="128"/>
      <c r="Q26" s="123"/>
      <c r="R26" s="123"/>
      <c r="S26" s="159"/>
      <c r="T26" s="123"/>
      <c r="U26" s="123"/>
      <c r="V26" s="128"/>
      <c r="W26" s="123"/>
      <c r="X26" s="123"/>
      <c r="Y26" s="128"/>
      <c r="Z26" s="123"/>
      <c r="AA26" s="123"/>
      <c r="AB26" s="128"/>
      <c r="AC26" s="128"/>
      <c r="AD26" s="128"/>
      <c r="AE26" s="123"/>
      <c r="AF26" s="123"/>
      <c r="AG26" s="128"/>
      <c r="AH26" s="128"/>
      <c r="AI26" s="128"/>
      <c r="AJ26" s="123"/>
      <c r="AK26" s="123"/>
      <c r="AL26" s="128"/>
      <c r="AM26" s="128"/>
      <c r="AN26" s="128"/>
      <c r="AO26" s="123"/>
      <c r="AP26" s="123"/>
      <c r="AQ26" s="128"/>
      <c r="AR26" s="128"/>
      <c r="AS26" s="128"/>
      <c r="AT26" s="123"/>
      <c r="AU26" s="123"/>
      <c r="AV26" s="128"/>
      <c r="AW26" s="128"/>
      <c r="AX26" s="128"/>
      <c r="AY26" s="123"/>
      <c r="AZ26" s="123"/>
      <c r="BA26" s="128"/>
      <c r="BB26" s="281"/>
    </row>
    <row r="27" spans="1:54">
      <c r="A27" s="280"/>
      <c r="B27" s="269"/>
      <c r="C27" s="269"/>
      <c r="D27" s="206" t="s">
        <v>294</v>
      </c>
      <c r="E27" s="123">
        <f>H27+K27+N27+Q27+T27+W27+Z27+AE27+AJ27+AO27+AT27+AY27</f>
        <v>5682.3600000000006</v>
      </c>
      <c r="F27" s="123">
        <f>I27+L27+O27+R27+U27+X27+AC27+AH27+AK27+AP27+AU27+AZ27</f>
        <v>4082.35</v>
      </c>
      <c r="G27" s="123">
        <f t="shared" ref="G27:G69" si="49">F27/E27*100</f>
        <v>71.842509098332371</v>
      </c>
      <c r="H27" s="123">
        <v>598.58000000000004</v>
      </c>
      <c r="I27" s="123">
        <v>598.54999999999995</v>
      </c>
      <c r="J27" s="159">
        <f t="shared" si="46"/>
        <v>99.994988138594664</v>
      </c>
      <c r="K27" s="123">
        <v>918.78</v>
      </c>
      <c r="L27" s="123">
        <v>918.8</v>
      </c>
      <c r="M27" s="159">
        <f t="shared" si="47"/>
        <v>100.00217679966912</v>
      </c>
      <c r="N27" s="123">
        <v>740.54</v>
      </c>
      <c r="O27" s="123">
        <v>740.54</v>
      </c>
      <c r="P27" s="159">
        <f t="shared" ref="P27" si="50">O27/N27*100</f>
        <v>100</v>
      </c>
      <c r="Q27" s="123">
        <f>R27</f>
        <v>1824.46</v>
      </c>
      <c r="R27" s="123">
        <f>1906.46-82</f>
        <v>1824.46</v>
      </c>
      <c r="S27" s="159">
        <f t="shared" si="48"/>
        <v>100</v>
      </c>
      <c r="T27" s="123">
        <v>400</v>
      </c>
      <c r="U27" s="123">
        <v>0</v>
      </c>
      <c r="V27" s="128"/>
      <c r="W27" s="123">
        <v>400</v>
      </c>
      <c r="X27" s="123"/>
      <c r="Y27" s="128"/>
      <c r="Z27" s="123">
        <v>300</v>
      </c>
      <c r="AA27" s="123"/>
      <c r="AB27" s="128"/>
      <c r="AC27" s="128"/>
      <c r="AD27" s="128"/>
      <c r="AE27" s="123">
        <v>300</v>
      </c>
      <c r="AF27" s="123"/>
      <c r="AG27" s="128"/>
      <c r="AH27" s="128"/>
      <c r="AI27" s="128"/>
      <c r="AJ27" s="123">
        <v>200</v>
      </c>
      <c r="AK27" s="123"/>
      <c r="AL27" s="128"/>
      <c r="AM27" s="128"/>
      <c r="AN27" s="128"/>
      <c r="AO27" s="123"/>
      <c r="AP27" s="123"/>
      <c r="AQ27" s="128"/>
      <c r="AR27" s="128"/>
      <c r="AS27" s="128"/>
      <c r="AT27" s="123"/>
      <c r="AU27" s="123"/>
      <c r="AV27" s="128"/>
      <c r="AW27" s="128"/>
      <c r="AX27" s="128"/>
      <c r="AY27" s="123"/>
      <c r="AZ27" s="123"/>
      <c r="BA27" s="128"/>
      <c r="BB27" s="281"/>
    </row>
    <row r="28" spans="1:54" s="168" customFormat="1">
      <c r="A28" s="280" t="s">
        <v>306</v>
      </c>
      <c r="B28" s="269" t="s">
        <v>307</v>
      </c>
      <c r="C28" s="269"/>
      <c r="D28" s="209" t="s">
        <v>41</v>
      </c>
      <c r="E28" s="126">
        <f>E30+E29</f>
        <v>300</v>
      </c>
      <c r="F28" s="126">
        <f t="shared" ref="F28:H28" si="51">F30+F29</f>
        <v>200</v>
      </c>
      <c r="G28" s="126">
        <f t="shared" si="51"/>
        <v>66.666666666666657</v>
      </c>
      <c r="H28" s="126">
        <f t="shared" si="51"/>
        <v>0</v>
      </c>
      <c r="I28" s="126">
        <f t="shared" ref="I28" si="52">I30+I29</f>
        <v>0</v>
      </c>
      <c r="J28" s="126">
        <f t="shared" ref="J28:K28" si="53">J30+J29</f>
        <v>0</v>
      </c>
      <c r="K28" s="126">
        <f t="shared" si="53"/>
        <v>0</v>
      </c>
      <c r="L28" s="126">
        <f t="shared" ref="L28" si="54">L30+L29</f>
        <v>0</v>
      </c>
      <c r="M28" s="126">
        <f t="shared" ref="M28:N28" si="55">M30+M29</f>
        <v>0</v>
      </c>
      <c r="N28" s="126">
        <f t="shared" si="55"/>
        <v>0</v>
      </c>
      <c r="O28" s="126">
        <f t="shared" ref="O28" si="56">O30+O29</f>
        <v>0</v>
      </c>
      <c r="P28" s="126">
        <f t="shared" ref="P28:Q28" si="57">P30+P29</f>
        <v>0</v>
      </c>
      <c r="Q28" s="126">
        <f t="shared" si="57"/>
        <v>200</v>
      </c>
      <c r="R28" s="126">
        <f t="shared" ref="R28" si="58">R30+R29</f>
        <v>200</v>
      </c>
      <c r="S28" s="158">
        <f t="shared" si="48"/>
        <v>100</v>
      </c>
      <c r="T28" s="126">
        <f t="shared" ref="T28" si="59">T30+T29</f>
        <v>0</v>
      </c>
      <c r="U28" s="126">
        <f t="shared" ref="U28" si="60">U30+U29</f>
        <v>0</v>
      </c>
      <c r="V28" s="126">
        <f t="shared" ref="V28:W28" si="61">V30+V29</f>
        <v>0</v>
      </c>
      <c r="W28" s="126">
        <f t="shared" si="61"/>
        <v>0</v>
      </c>
      <c r="X28" s="126">
        <f t="shared" ref="X28" si="62">X30+X29</f>
        <v>0</v>
      </c>
      <c r="Y28" s="126">
        <f t="shared" ref="Y28:AJ28" si="63">Y30+Y29</f>
        <v>0</v>
      </c>
      <c r="Z28" s="126">
        <f t="shared" si="63"/>
        <v>100</v>
      </c>
      <c r="AA28" s="126">
        <f t="shared" si="63"/>
        <v>0</v>
      </c>
      <c r="AB28" s="126">
        <f t="shared" si="63"/>
        <v>0</v>
      </c>
      <c r="AC28" s="126">
        <f t="shared" si="63"/>
        <v>0</v>
      </c>
      <c r="AD28" s="126">
        <f t="shared" si="63"/>
        <v>0</v>
      </c>
      <c r="AE28" s="126">
        <f t="shared" si="63"/>
        <v>0</v>
      </c>
      <c r="AF28" s="126">
        <f t="shared" si="63"/>
        <v>0</v>
      </c>
      <c r="AG28" s="126">
        <f t="shared" si="63"/>
        <v>0</v>
      </c>
      <c r="AH28" s="126">
        <f t="shared" si="63"/>
        <v>0</v>
      </c>
      <c r="AI28" s="126">
        <f t="shared" si="63"/>
        <v>0</v>
      </c>
      <c r="AJ28" s="126">
        <f t="shared" si="63"/>
        <v>0</v>
      </c>
      <c r="AK28" s="126">
        <f t="shared" ref="AK28:AL28" si="64">AK30+AK29</f>
        <v>0</v>
      </c>
      <c r="AL28" s="126">
        <f t="shared" si="64"/>
        <v>0</v>
      </c>
      <c r="AM28" s="126">
        <f t="shared" ref="AM28" si="65">AM30+AM29</f>
        <v>0</v>
      </c>
      <c r="AN28" s="126">
        <f t="shared" ref="AN28:AO28" si="66">AN30+AN29</f>
        <v>0</v>
      </c>
      <c r="AO28" s="126">
        <f t="shared" si="66"/>
        <v>0</v>
      </c>
      <c r="AP28" s="126">
        <f t="shared" ref="AP28" si="67">AP30+AP29</f>
        <v>0</v>
      </c>
      <c r="AQ28" s="126">
        <f t="shared" ref="AQ28:AR28" si="68">AQ30+AQ29</f>
        <v>0</v>
      </c>
      <c r="AR28" s="126">
        <f t="shared" si="68"/>
        <v>0</v>
      </c>
      <c r="AS28" s="126">
        <f t="shared" ref="AS28" si="69">AS30+AS29</f>
        <v>0</v>
      </c>
      <c r="AT28" s="126">
        <f t="shared" ref="AT28:AU28" si="70">AT30+AT29</f>
        <v>0</v>
      </c>
      <c r="AU28" s="126">
        <f t="shared" si="70"/>
        <v>0</v>
      </c>
      <c r="AV28" s="126">
        <f t="shared" ref="AV28" si="71">AV30+AV29</f>
        <v>0</v>
      </c>
      <c r="AW28" s="126">
        <f t="shared" ref="AW28:AX28" si="72">AW30+AW29</f>
        <v>0</v>
      </c>
      <c r="AX28" s="126">
        <f t="shared" si="72"/>
        <v>0</v>
      </c>
      <c r="AY28" s="126">
        <f t="shared" ref="AY28" si="73">AY30+AY29</f>
        <v>0</v>
      </c>
      <c r="AZ28" s="126">
        <f t="shared" ref="AZ28:BA28" si="74">AZ30+AZ29</f>
        <v>0</v>
      </c>
      <c r="BA28" s="126">
        <f t="shared" si="74"/>
        <v>0</v>
      </c>
      <c r="BB28" s="281"/>
    </row>
    <row r="29" spans="1:54">
      <c r="A29" s="280"/>
      <c r="B29" s="269"/>
      <c r="C29" s="269"/>
      <c r="D29" s="210" t="s">
        <v>2</v>
      </c>
      <c r="E29" s="123">
        <f t="shared" ref="E29:E41" si="75">H29+K29+N29+Q29+T29+W29+Z29+AE29+AJ29+AO29+AT29+AY29</f>
        <v>0</v>
      </c>
      <c r="F29" s="123">
        <f t="shared" ref="F29:F41" si="76">I29+L29+O29+R29+U29+X29+AC29+AH29+AK29+AP29+AU29+AZ29</f>
        <v>0</v>
      </c>
      <c r="G29" s="123"/>
      <c r="H29" s="123"/>
      <c r="I29" s="123"/>
      <c r="J29" s="128"/>
      <c r="K29" s="123"/>
      <c r="L29" s="123"/>
      <c r="M29" s="128"/>
      <c r="N29" s="123"/>
      <c r="O29" s="123"/>
      <c r="P29" s="128"/>
      <c r="Q29" s="123"/>
      <c r="R29" s="123"/>
      <c r="S29" s="159"/>
      <c r="T29" s="123"/>
      <c r="U29" s="123"/>
      <c r="V29" s="128"/>
      <c r="W29" s="123"/>
      <c r="X29" s="123"/>
      <c r="Y29" s="128"/>
      <c r="Z29" s="123"/>
      <c r="AA29" s="123"/>
      <c r="AB29" s="128"/>
      <c r="AC29" s="128"/>
      <c r="AD29" s="128"/>
      <c r="AE29" s="123"/>
      <c r="AF29" s="123"/>
      <c r="AG29" s="128"/>
      <c r="AH29" s="128"/>
      <c r="AI29" s="128"/>
      <c r="AJ29" s="123"/>
      <c r="AK29" s="123"/>
      <c r="AL29" s="128"/>
      <c r="AM29" s="128"/>
      <c r="AN29" s="128"/>
      <c r="AO29" s="123"/>
      <c r="AP29" s="123"/>
      <c r="AQ29" s="128"/>
      <c r="AR29" s="128"/>
      <c r="AS29" s="128"/>
      <c r="AT29" s="123"/>
      <c r="AU29" s="123"/>
      <c r="AV29" s="128"/>
      <c r="AW29" s="128"/>
      <c r="AX29" s="128"/>
      <c r="AY29" s="123"/>
      <c r="AZ29" s="123"/>
      <c r="BA29" s="128"/>
      <c r="BB29" s="281"/>
    </row>
    <row r="30" spans="1:54">
      <c r="A30" s="280"/>
      <c r="B30" s="269"/>
      <c r="C30" s="269"/>
      <c r="D30" s="206" t="s">
        <v>294</v>
      </c>
      <c r="E30" s="123">
        <f t="shared" si="75"/>
        <v>300</v>
      </c>
      <c r="F30" s="123">
        <f t="shared" si="76"/>
        <v>200</v>
      </c>
      <c r="G30" s="123">
        <f t="shared" si="49"/>
        <v>66.666666666666657</v>
      </c>
      <c r="H30" s="123"/>
      <c r="I30" s="123"/>
      <c r="J30" s="128"/>
      <c r="K30" s="123"/>
      <c r="L30" s="123"/>
      <c r="M30" s="128"/>
      <c r="N30" s="123"/>
      <c r="O30" s="123"/>
      <c r="P30" s="128"/>
      <c r="Q30" s="123">
        <v>200</v>
      </c>
      <c r="R30" s="123">
        <v>200</v>
      </c>
      <c r="S30" s="159">
        <f t="shared" si="48"/>
        <v>100</v>
      </c>
      <c r="T30" s="123">
        <v>0</v>
      </c>
      <c r="U30" s="123"/>
      <c r="V30" s="128"/>
      <c r="W30" s="123">
        <v>0</v>
      </c>
      <c r="X30" s="123"/>
      <c r="Y30" s="128"/>
      <c r="Z30" s="123">
        <v>100</v>
      </c>
      <c r="AA30" s="123"/>
      <c r="AB30" s="128"/>
      <c r="AC30" s="128"/>
      <c r="AD30" s="128"/>
      <c r="AE30" s="123"/>
      <c r="AF30" s="123"/>
      <c r="AG30" s="128"/>
      <c r="AH30" s="128"/>
      <c r="AI30" s="128"/>
      <c r="AJ30" s="123"/>
      <c r="AK30" s="123"/>
      <c r="AL30" s="128"/>
      <c r="AM30" s="128"/>
      <c r="AN30" s="128"/>
      <c r="AO30" s="123"/>
      <c r="AP30" s="123"/>
      <c r="AQ30" s="128"/>
      <c r="AR30" s="128"/>
      <c r="AS30" s="128"/>
      <c r="AT30" s="123"/>
      <c r="AU30" s="123"/>
      <c r="AV30" s="128"/>
      <c r="AW30" s="128"/>
      <c r="AX30" s="128"/>
      <c r="AY30" s="123"/>
      <c r="AZ30" s="123"/>
      <c r="BA30" s="128"/>
      <c r="BB30" s="281"/>
    </row>
    <row r="31" spans="1:54" s="168" customFormat="1">
      <c r="A31" s="280" t="s">
        <v>308</v>
      </c>
      <c r="B31" s="269" t="s">
        <v>346</v>
      </c>
      <c r="C31" s="269"/>
      <c r="D31" s="209" t="s">
        <v>41</v>
      </c>
      <c r="E31" s="126">
        <f t="shared" ref="E31" si="77">E33+E32</f>
        <v>1340</v>
      </c>
      <c r="F31" s="126">
        <f t="shared" ref="F31" si="78">F33+F32</f>
        <v>0</v>
      </c>
      <c r="G31" s="126">
        <f t="shared" ref="G31" si="79">G33+G32</f>
        <v>0</v>
      </c>
      <c r="H31" s="126">
        <f t="shared" ref="H31" si="80">H33+H32</f>
        <v>0</v>
      </c>
      <c r="I31" s="126">
        <f t="shared" ref="I31" si="81">I33+I32</f>
        <v>0</v>
      </c>
      <c r="J31" s="126">
        <f t="shared" ref="J31" si="82">J33+J32</f>
        <v>0</v>
      </c>
      <c r="K31" s="126">
        <f t="shared" ref="K31" si="83">K33+K32</f>
        <v>0</v>
      </c>
      <c r="L31" s="126">
        <f t="shared" ref="L31" si="84">L33+L32</f>
        <v>0</v>
      </c>
      <c r="M31" s="126">
        <f t="shared" ref="M31" si="85">M33+M32</f>
        <v>0</v>
      </c>
      <c r="N31" s="126">
        <f t="shared" ref="N31" si="86">N33+N32</f>
        <v>0</v>
      </c>
      <c r="O31" s="126">
        <f t="shared" ref="O31" si="87">O33+O32</f>
        <v>0</v>
      </c>
      <c r="P31" s="126">
        <f t="shared" ref="P31" si="88">P33+P32</f>
        <v>0</v>
      </c>
      <c r="Q31" s="126">
        <f t="shared" ref="Q31" si="89">Q33+Q32</f>
        <v>0</v>
      </c>
      <c r="R31" s="126">
        <f t="shared" ref="R31" si="90">R33+R32</f>
        <v>0</v>
      </c>
      <c r="S31" s="158"/>
      <c r="T31" s="126">
        <f t="shared" ref="T31" si="91">T33+T32</f>
        <v>0</v>
      </c>
      <c r="U31" s="126">
        <f t="shared" ref="U31" si="92">U33+U32</f>
        <v>0</v>
      </c>
      <c r="V31" s="126">
        <f t="shared" ref="V31" si="93">V33+V32</f>
        <v>0</v>
      </c>
      <c r="W31" s="126">
        <f t="shared" ref="W31" si="94">W33+W32</f>
        <v>0</v>
      </c>
      <c r="X31" s="126">
        <f t="shared" ref="X31" si="95">X33+X32</f>
        <v>0</v>
      </c>
      <c r="Y31" s="126">
        <f t="shared" ref="Y31" si="96">Y33+Y32</f>
        <v>0</v>
      </c>
      <c r="Z31" s="126">
        <f t="shared" ref="Z31" si="97">Z33+Z32</f>
        <v>500</v>
      </c>
      <c r="AA31" s="126">
        <f t="shared" ref="AA31" si="98">AA33+AA32</f>
        <v>0</v>
      </c>
      <c r="AB31" s="126">
        <f t="shared" ref="AB31" si="99">AB33+AB32</f>
        <v>0</v>
      </c>
      <c r="AC31" s="126">
        <f t="shared" ref="AC31" si="100">AC33+AC32</f>
        <v>0</v>
      </c>
      <c r="AD31" s="126">
        <f t="shared" ref="AD31" si="101">AD33+AD32</f>
        <v>0</v>
      </c>
      <c r="AE31" s="126">
        <f t="shared" ref="AE31" si="102">AE33+AE32</f>
        <v>500</v>
      </c>
      <c r="AF31" s="126">
        <f t="shared" ref="AF31" si="103">AF33+AF32</f>
        <v>0</v>
      </c>
      <c r="AG31" s="126">
        <f t="shared" ref="AG31" si="104">AG33+AG32</f>
        <v>0</v>
      </c>
      <c r="AH31" s="126">
        <f t="shared" ref="AH31" si="105">AH33+AH32</f>
        <v>0</v>
      </c>
      <c r="AI31" s="126">
        <f t="shared" ref="AI31" si="106">AI33+AI32</f>
        <v>0</v>
      </c>
      <c r="AJ31" s="126">
        <f t="shared" ref="AJ31" si="107">AJ33+AJ32</f>
        <v>340</v>
      </c>
      <c r="AK31" s="126">
        <f t="shared" ref="AK31" si="108">AK33+AK32</f>
        <v>0</v>
      </c>
      <c r="AL31" s="126">
        <f t="shared" ref="AL31" si="109">AL33+AL32</f>
        <v>0</v>
      </c>
      <c r="AM31" s="126">
        <f t="shared" ref="AM31" si="110">AM33+AM32</f>
        <v>0</v>
      </c>
      <c r="AN31" s="126">
        <f t="shared" ref="AN31" si="111">AN33+AN32</f>
        <v>0</v>
      </c>
      <c r="AO31" s="126">
        <f t="shared" ref="AO31" si="112">AO33+AO32</f>
        <v>0</v>
      </c>
      <c r="AP31" s="126">
        <f t="shared" ref="AP31" si="113">AP33+AP32</f>
        <v>0</v>
      </c>
      <c r="AQ31" s="126">
        <f t="shared" ref="AQ31" si="114">AQ33+AQ32</f>
        <v>0</v>
      </c>
      <c r="AR31" s="126">
        <f t="shared" ref="AR31" si="115">AR33+AR32</f>
        <v>0</v>
      </c>
      <c r="AS31" s="126">
        <f t="shared" ref="AS31" si="116">AS33+AS32</f>
        <v>0</v>
      </c>
      <c r="AT31" s="126">
        <f t="shared" ref="AT31" si="117">AT33+AT32</f>
        <v>0</v>
      </c>
      <c r="AU31" s="126">
        <f t="shared" ref="AU31" si="118">AU33+AU32</f>
        <v>0</v>
      </c>
      <c r="AV31" s="126">
        <f t="shared" ref="AV31" si="119">AV33+AV32</f>
        <v>0</v>
      </c>
      <c r="AW31" s="126">
        <f t="shared" ref="AW31" si="120">AW33+AW32</f>
        <v>0</v>
      </c>
      <c r="AX31" s="126">
        <f t="shared" ref="AX31" si="121">AX33+AX32</f>
        <v>0</v>
      </c>
      <c r="AY31" s="126">
        <f t="shared" ref="AY31" si="122">AY33+AY32</f>
        <v>0</v>
      </c>
      <c r="AZ31" s="126">
        <f t="shared" ref="AZ31" si="123">AZ33+AZ32</f>
        <v>0</v>
      </c>
      <c r="BA31" s="126">
        <f t="shared" ref="BA31" si="124">BA33+BA32</f>
        <v>0</v>
      </c>
      <c r="BB31" s="281"/>
    </row>
    <row r="32" spans="1:54">
      <c r="A32" s="280"/>
      <c r="B32" s="269"/>
      <c r="C32" s="269"/>
      <c r="D32" s="210" t="s">
        <v>2</v>
      </c>
      <c r="E32" s="123">
        <f t="shared" si="75"/>
        <v>0</v>
      </c>
      <c r="F32" s="123">
        <f t="shared" si="76"/>
        <v>0</v>
      </c>
      <c r="G32" s="123"/>
      <c r="H32" s="123"/>
      <c r="I32" s="123"/>
      <c r="J32" s="128"/>
      <c r="K32" s="123"/>
      <c r="L32" s="123"/>
      <c r="M32" s="128"/>
      <c r="N32" s="123"/>
      <c r="O32" s="123"/>
      <c r="P32" s="128"/>
      <c r="Q32" s="123"/>
      <c r="R32" s="123"/>
      <c r="S32" s="128"/>
      <c r="T32" s="123"/>
      <c r="U32" s="123"/>
      <c r="V32" s="128"/>
      <c r="W32" s="123"/>
      <c r="X32" s="123"/>
      <c r="Y32" s="128"/>
      <c r="Z32" s="123">
        <v>0</v>
      </c>
      <c r="AA32" s="123"/>
      <c r="AB32" s="128"/>
      <c r="AC32" s="128"/>
      <c r="AD32" s="128"/>
      <c r="AE32" s="123">
        <v>0</v>
      </c>
      <c r="AF32" s="123"/>
      <c r="AG32" s="128"/>
      <c r="AH32" s="128"/>
      <c r="AI32" s="128"/>
      <c r="AJ32" s="123">
        <v>0</v>
      </c>
      <c r="AK32" s="123"/>
      <c r="AL32" s="128"/>
      <c r="AM32" s="128"/>
      <c r="AN32" s="128"/>
      <c r="AO32" s="123"/>
      <c r="AP32" s="123"/>
      <c r="AQ32" s="128"/>
      <c r="AR32" s="128"/>
      <c r="AS32" s="128"/>
      <c r="AT32" s="123"/>
      <c r="AU32" s="123"/>
      <c r="AV32" s="128"/>
      <c r="AW32" s="128"/>
      <c r="AX32" s="128"/>
      <c r="AY32" s="123"/>
      <c r="AZ32" s="123"/>
      <c r="BA32" s="128"/>
      <c r="BB32" s="281"/>
    </row>
    <row r="33" spans="1:54">
      <c r="A33" s="280"/>
      <c r="B33" s="269"/>
      <c r="C33" s="269"/>
      <c r="D33" s="206" t="s">
        <v>294</v>
      </c>
      <c r="E33" s="123">
        <f t="shared" si="75"/>
        <v>1340</v>
      </c>
      <c r="F33" s="123">
        <f t="shared" si="76"/>
        <v>0</v>
      </c>
      <c r="G33" s="123"/>
      <c r="H33" s="123"/>
      <c r="I33" s="123"/>
      <c r="J33" s="128"/>
      <c r="K33" s="123"/>
      <c r="L33" s="123"/>
      <c r="M33" s="128"/>
      <c r="N33" s="123"/>
      <c r="O33" s="123"/>
      <c r="P33" s="128"/>
      <c r="Q33" s="123"/>
      <c r="R33" s="123"/>
      <c r="S33" s="128"/>
      <c r="T33" s="123"/>
      <c r="U33" s="123"/>
      <c r="V33" s="128"/>
      <c r="W33" s="123"/>
      <c r="X33" s="123"/>
      <c r="Y33" s="128"/>
      <c r="Z33" s="123">
        <v>500</v>
      </c>
      <c r="AA33" s="123"/>
      <c r="AB33" s="128"/>
      <c r="AC33" s="128"/>
      <c r="AD33" s="128"/>
      <c r="AE33" s="123">
        <v>500</v>
      </c>
      <c r="AF33" s="123"/>
      <c r="AG33" s="128"/>
      <c r="AH33" s="128"/>
      <c r="AI33" s="128"/>
      <c r="AJ33" s="123">
        <v>340</v>
      </c>
      <c r="AK33" s="123"/>
      <c r="AL33" s="128"/>
      <c r="AM33" s="128"/>
      <c r="AN33" s="128"/>
      <c r="AO33" s="123"/>
      <c r="AP33" s="123"/>
      <c r="AQ33" s="128"/>
      <c r="AR33" s="128"/>
      <c r="AS33" s="128"/>
      <c r="AT33" s="123"/>
      <c r="AU33" s="123"/>
      <c r="AV33" s="128"/>
      <c r="AW33" s="128"/>
      <c r="AX33" s="128"/>
      <c r="AY33" s="123"/>
      <c r="AZ33" s="123"/>
      <c r="BA33" s="128"/>
      <c r="BB33" s="281"/>
    </row>
    <row r="34" spans="1:54" s="168" customFormat="1">
      <c r="A34" s="280" t="s">
        <v>309</v>
      </c>
      <c r="B34" s="269" t="s">
        <v>310</v>
      </c>
      <c r="C34" s="269"/>
      <c r="D34" s="209" t="s">
        <v>41</v>
      </c>
      <c r="E34" s="126">
        <f t="shared" ref="E34:G34" si="125">E36+E35</f>
        <v>282</v>
      </c>
      <c r="F34" s="126">
        <f t="shared" si="125"/>
        <v>182</v>
      </c>
      <c r="G34" s="126">
        <f t="shared" si="125"/>
        <v>64.539007092198588</v>
      </c>
      <c r="H34" s="126">
        <f t="shared" ref="H34" si="126">H36+H35</f>
        <v>0</v>
      </c>
      <c r="I34" s="126">
        <f t="shared" ref="I34" si="127">I36+I35</f>
        <v>0</v>
      </c>
      <c r="J34" s="126">
        <f t="shared" ref="J34" si="128">J36+J35</f>
        <v>0</v>
      </c>
      <c r="K34" s="126">
        <f t="shared" ref="K34" si="129">K36+K35</f>
        <v>0</v>
      </c>
      <c r="L34" s="126">
        <f t="shared" ref="L34" si="130">L36+L35</f>
        <v>0</v>
      </c>
      <c r="M34" s="126">
        <f t="shared" ref="M34" si="131">M36+M35</f>
        <v>0</v>
      </c>
      <c r="N34" s="126">
        <f t="shared" ref="N34" si="132">N36+N35</f>
        <v>100</v>
      </c>
      <c r="O34" s="126">
        <f t="shared" ref="O34" si="133">O36+O35</f>
        <v>100</v>
      </c>
      <c r="P34" s="126">
        <f t="shared" ref="P34" si="134">P36+P35</f>
        <v>100</v>
      </c>
      <c r="Q34" s="126">
        <f t="shared" ref="Q34" si="135">Q36+Q35</f>
        <v>82</v>
      </c>
      <c r="R34" s="126">
        <f t="shared" ref="R34" si="136">R36+R35</f>
        <v>82</v>
      </c>
      <c r="S34" s="159">
        <f t="shared" ref="S34:S36" si="137">R34/Q34*100</f>
        <v>100</v>
      </c>
      <c r="T34" s="126">
        <f t="shared" ref="T34" si="138">T36+T35</f>
        <v>100</v>
      </c>
      <c r="U34" s="126">
        <f t="shared" ref="U34" si="139">U36+U35</f>
        <v>0</v>
      </c>
      <c r="V34" s="126">
        <f t="shared" ref="V34" si="140">V36+V35</f>
        <v>0</v>
      </c>
      <c r="W34" s="126">
        <f t="shared" ref="W34" si="141">W36+W35</f>
        <v>0</v>
      </c>
      <c r="X34" s="126">
        <f t="shared" ref="X34" si="142">X36+X35</f>
        <v>0</v>
      </c>
      <c r="Y34" s="126">
        <f t="shared" ref="Y34" si="143">Y36+Y35</f>
        <v>0</v>
      </c>
      <c r="Z34" s="126">
        <f t="shared" ref="Z34" si="144">Z36+Z35</f>
        <v>0</v>
      </c>
      <c r="AA34" s="126">
        <f t="shared" ref="AA34" si="145">AA36+AA35</f>
        <v>0</v>
      </c>
      <c r="AB34" s="126">
        <f t="shared" ref="AB34" si="146">AB36+AB35</f>
        <v>0</v>
      </c>
      <c r="AC34" s="126">
        <f t="shared" ref="AC34" si="147">AC36+AC35</f>
        <v>0</v>
      </c>
      <c r="AD34" s="126">
        <f t="shared" ref="AD34" si="148">AD36+AD35</f>
        <v>0</v>
      </c>
      <c r="AE34" s="126">
        <f t="shared" ref="AE34" si="149">AE36+AE35</f>
        <v>0</v>
      </c>
      <c r="AF34" s="126">
        <f t="shared" ref="AF34" si="150">AF36+AF35</f>
        <v>0</v>
      </c>
      <c r="AG34" s="126">
        <f t="shared" ref="AG34" si="151">AG36+AG35</f>
        <v>0</v>
      </c>
      <c r="AH34" s="126">
        <f t="shared" ref="AH34" si="152">AH36+AH35</f>
        <v>0</v>
      </c>
      <c r="AI34" s="126">
        <f t="shared" ref="AI34" si="153">AI36+AI35</f>
        <v>0</v>
      </c>
      <c r="AJ34" s="126">
        <f t="shared" ref="AJ34" si="154">AJ36+AJ35</f>
        <v>0</v>
      </c>
      <c r="AK34" s="126">
        <f t="shared" ref="AK34" si="155">AK36+AK35</f>
        <v>0</v>
      </c>
      <c r="AL34" s="126">
        <f t="shared" ref="AL34" si="156">AL36+AL35</f>
        <v>0</v>
      </c>
      <c r="AM34" s="126">
        <f t="shared" ref="AM34" si="157">AM36+AM35</f>
        <v>0</v>
      </c>
      <c r="AN34" s="126">
        <f t="shared" ref="AN34" si="158">AN36+AN35</f>
        <v>0</v>
      </c>
      <c r="AO34" s="126">
        <f t="shared" ref="AO34" si="159">AO36+AO35</f>
        <v>0</v>
      </c>
      <c r="AP34" s="126">
        <f t="shared" ref="AP34" si="160">AP36+AP35</f>
        <v>0</v>
      </c>
      <c r="AQ34" s="126">
        <f t="shared" ref="AQ34" si="161">AQ36+AQ35</f>
        <v>0</v>
      </c>
      <c r="AR34" s="126">
        <f t="shared" ref="AR34" si="162">AR36+AR35</f>
        <v>0</v>
      </c>
      <c r="AS34" s="126">
        <f t="shared" ref="AS34" si="163">AS36+AS35</f>
        <v>0</v>
      </c>
      <c r="AT34" s="126">
        <f t="shared" ref="AT34" si="164">AT36+AT35</f>
        <v>0</v>
      </c>
      <c r="AU34" s="126">
        <f t="shared" ref="AU34" si="165">AU36+AU35</f>
        <v>0</v>
      </c>
      <c r="AV34" s="126">
        <f t="shared" ref="AV34" si="166">AV36+AV35</f>
        <v>0</v>
      </c>
      <c r="AW34" s="126">
        <f t="shared" ref="AW34" si="167">AW36+AW35</f>
        <v>0</v>
      </c>
      <c r="AX34" s="126">
        <f t="shared" ref="AX34" si="168">AX36+AX35</f>
        <v>0</v>
      </c>
      <c r="AY34" s="126">
        <f t="shared" ref="AY34" si="169">AY36+AY35</f>
        <v>0</v>
      </c>
      <c r="AZ34" s="126">
        <f t="shared" ref="AZ34" si="170">AZ36+AZ35</f>
        <v>0</v>
      </c>
      <c r="BA34" s="126">
        <f t="shared" ref="BA34" si="171">BA36+BA35</f>
        <v>0</v>
      </c>
      <c r="BB34" s="281"/>
    </row>
    <row r="35" spans="1:54">
      <c r="A35" s="280"/>
      <c r="B35" s="269"/>
      <c r="C35" s="269"/>
      <c r="D35" s="210" t="s">
        <v>2</v>
      </c>
      <c r="E35" s="123">
        <f t="shared" si="75"/>
        <v>0</v>
      </c>
      <c r="F35" s="123">
        <f t="shared" si="76"/>
        <v>0</v>
      </c>
      <c r="G35" s="123"/>
      <c r="H35" s="123"/>
      <c r="I35" s="123"/>
      <c r="J35" s="128"/>
      <c r="K35" s="123"/>
      <c r="L35" s="123"/>
      <c r="M35" s="128"/>
      <c r="N35" s="123"/>
      <c r="O35" s="123"/>
      <c r="P35" s="159"/>
      <c r="Q35" s="123"/>
      <c r="R35" s="123"/>
      <c r="S35" s="159"/>
      <c r="T35" s="123"/>
      <c r="U35" s="123"/>
      <c r="V35" s="128"/>
      <c r="W35" s="123"/>
      <c r="X35" s="123"/>
      <c r="Y35" s="128"/>
      <c r="Z35" s="123"/>
      <c r="AA35" s="123"/>
      <c r="AB35" s="128"/>
      <c r="AC35" s="128"/>
      <c r="AD35" s="128"/>
      <c r="AE35" s="123"/>
      <c r="AF35" s="123"/>
      <c r="AG35" s="128"/>
      <c r="AH35" s="128"/>
      <c r="AI35" s="128"/>
      <c r="AJ35" s="123"/>
      <c r="AK35" s="123"/>
      <c r="AL35" s="128"/>
      <c r="AM35" s="128"/>
      <c r="AN35" s="128"/>
      <c r="AO35" s="123"/>
      <c r="AP35" s="123"/>
      <c r="AQ35" s="128"/>
      <c r="AR35" s="128"/>
      <c r="AS35" s="128"/>
      <c r="AT35" s="123"/>
      <c r="AU35" s="123"/>
      <c r="AV35" s="128"/>
      <c r="AW35" s="128"/>
      <c r="AX35" s="128"/>
      <c r="AY35" s="123"/>
      <c r="AZ35" s="123"/>
      <c r="BA35" s="128"/>
      <c r="BB35" s="281"/>
    </row>
    <row r="36" spans="1:54">
      <c r="A36" s="280"/>
      <c r="B36" s="269"/>
      <c r="C36" s="269"/>
      <c r="D36" s="206" t="s">
        <v>294</v>
      </c>
      <c r="E36" s="123">
        <f t="shared" si="75"/>
        <v>282</v>
      </c>
      <c r="F36" s="123">
        <f t="shared" si="76"/>
        <v>182</v>
      </c>
      <c r="G36" s="123">
        <f t="shared" si="49"/>
        <v>64.539007092198588</v>
      </c>
      <c r="H36" s="123">
        <v>0</v>
      </c>
      <c r="I36" s="123">
        <v>0</v>
      </c>
      <c r="J36" s="128"/>
      <c r="K36" s="123">
        <v>0</v>
      </c>
      <c r="L36" s="123"/>
      <c r="M36" s="128"/>
      <c r="N36" s="123">
        <f>66.6+33.4</f>
        <v>100</v>
      </c>
      <c r="O36" s="123">
        <v>100</v>
      </c>
      <c r="P36" s="159">
        <f t="shared" ref="P36" si="172">O36/N36*100</f>
        <v>100</v>
      </c>
      <c r="Q36" s="123">
        <v>82</v>
      </c>
      <c r="R36" s="123">
        <v>82</v>
      </c>
      <c r="S36" s="159">
        <f t="shared" si="137"/>
        <v>100</v>
      </c>
      <c r="T36" s="123">
        <v>100</v>
      </c>
      <c r="U36" s="123"/>
      <c r="V36" s="128"/>
      <c r="W36" s="123"/>
      <c r="X36" s="123"/>
      <c r="Y36" s="128"/>
      <c r="Z36" s="123"/>
      <c r="AA36" s="123"/>
      <c r="AB36" s="128"/>
      <c r="AC36" s="128"/>
      <c r="AD36" s="128"/>
      <c r="AE36" s="123"/>
      <c r="AF36" s="123"/>
      <c r="AG36" s="128"/>
      <c r="AH36" s="128"/>
      <c r="AI36" s="128"/>
      <c r="AJ36" s="123"/>
      <c r="AK36" s="123"/>
      <c r="AL36" s="128"/>
      <c r="AM36" s="128"/>
      <c r="AN36" s="128"/>
      <c r="AO36" s="123"/>
      <c r="AP36" s="123"/>
      <c r="AQ36" s="128"/>
      <c r="AR36" s="128"/>
      <c r="AS36" s="128"/>
      <c r="AT36" s="123"/>
      <c r="AU36" s="123"/>
      <c r="AV36" s="128"/>
      <c r="AW36" s="128"/>
      <c r="AX36" s="128"/>
      <c r="AY36" s="123"/>
      <c r="AZ36" s="123"/>
      <c r="BA36" s="128"/>
      <c r="BB36" s="281"/>
    </row>
    <row r="37" spans="1:54" s="168" customFormat="1">
      <c r="A37" s="280" t="s">
        <v>311</v>
      </c>
      <c r="B37" s="269" t="s">
        <v>344</v>
      </c>
      <c r="C37" s="269"/>
      <c r="D37" s="209" t="s">
        <v>41</v>
      </c>
      <c r="E37" s="126">
        <f t="shared" ref="E37" si="173">E39+E38</f>
        <v>300</v>
      </c>
      <c r="F37" s="126">
        <f t="shared" ref="F37" si="174">F39+F38</f>
        <v>0</v>
      </c>
      <c r="G37" s="126">
        <f t="shared" ref="G37" si="175">G39+G38</f>
        <v>0</v>
      </c>
      <c r="H37" s="126">
        <f t="shared" ref="H37" si="176">H39+H38</f>
        <v>0</v>
      </c>
      <c r="I37" s="126">
        <f t="shared" ref="I37" si="177">I39+I38</f>
        <v>0</v>
      </c>
      <c r="J37" s="126">
        <f t="shared" ref="J37" si="178">J39+J38</f>
        <v>0</v>
      </c>
      <c r="K37" s="126">
        <f t="shared" ref="K37" si="179">K39+K38</f>
        <v>0</v>
      </c>
      <c r="L37" s="126">
        <f t="shared" ref="L37" si="180">L39+L38</f>
        <v>0</v>
      </c>
      <c r="M37" s="126">
        <f t="shared" ref="M37" si="181">M39+M38</f>
        <v>0</v>
      </c>
      <c r="N37" s="126">
        <f t="shared" ref="N37" si="182">N39+N38</f>
        <v>0</v>
      </c>
      <c r="O37" s="126">
        <f t="shared" ref="O37" si="183">O39+O38</f>
        <v>0</v>
      </c>
      <c r="P37" s="126">
        <f t="shared" ref="P37" si="184">P39+P38</f>
        <v>0</v>
      </c>
      <c r="Q37" s="126">
        <f t="shared" ref="Q37" si="185">Q39+Q38</f>
        <v>0</v>
      </c>
      <c r="R37" s="126">
        <f t="shared" ref="R37" si="186">R39+R38</f>
        <v>0</v>
      </c>
      <c r="S37" s="159"/>
      <c r="T37" s="126">
        <f t="shared" ref="T37" si="187">T39+T38</f>
        <v>0</v>
      </c>
      <c r="U37" s="126">
        <f t="shared" ref="U37" si="188">U39+U38</f>
        <v>0</v>
      </c>
      <c r="V37" s="126">
        <f t="shared" ref="V37" si="189">V39+V38</f>
        <v>0</v>
      </c>
      <c r="W37" s="126">
        <f t="shared" ref="W37" si="190">W39+W38</f>
        <v>0</v>
      </c>
      <c r="X37" s="126">
        <f t="shared" ref="X37" si="191">X39+X38</f>
        <v>0</v>
      </c>
      <c r="Y37" s="126">
        <f t="shared" ref="Y37" si="192">Y39+Y38</f>
        <v>0</v>
      </c>
      <c r="Z37" s="126">
        <f t="shared" ref="Z37" si="193">Z39+Z38</f>
        <v>0</v>
      </c>
      <c r="AA37" s="126">
        <f t="shared" ref="AA37" si="194">AA39+AA38</f>
        <v>0</v>
      </c>
      <c r="AB37" s="126">
        <f t="shared" ref="AB37" si="195">AB39+AB38</f>
        <v>0</v>
      </c>
      <c r="AC37" s="126">
        <f t="shared" ref="AC37" si="196">AC39+AC38</f>
        <v>0</v>
      </c>
      <c r="AD37" s="126">
        <f t="shared" ref="AD37" si="197">AD39+AD38</f>
        <v>0</v>
      </c>
      <c r="AE37" s="126">
        <f t="shared" ref="AE37" si="198">AE39+AE38</f>
        <v>0</v>
      </c>
      <c r="AF37" s="126">
        <f t="shared" ref="AF37" si="199">AF39+AF38</f>
        <v>0</v>
      </c>
      <c r="AG37" s="126">
        <f t="shared" ref="AG37" si="200">AG39+AG38</f>
        <v>0</v>
      </c>
      <c r="AH37" s="126">
        <f t="shared" ref="AH37" si="201">AH39+AH38</f>
        <v>0</v>
      </c>
      <c r="AI37" s="126">
        <f t="shared" ref="AI37" si="202">AI39+AI38</f>
        <v>0</v>
      </c>
      <c r="AJ37" s="126">
        <f t="shared" ref="AJ37" si="203">AJ39+AJ38</f>
        <v>0</v>
      </c>
      <c r="AK37" s="126">
        <f t="shared" ref="AK37" si="204">AK39+AK38</f>
        <v>0</v>
      </c>
      <c r="AL37" s="126">
        <f t="shared" ref="AL37" si="205">AL39+AL38</f>
        <v>0</v>
      </c>
      <c r="AM37" s="126">
        <f t="shared" ref="AM37" si="206">AM39+AM38</f>
        <v>0</v>
      </c>
      <c r="AN37" s="126">
        <f t="shared" ref="AN37" si="207">AN39+AN38</f>
        <v>0</v>
      </c>
      <c r="AO37" s="126">
        <f t="shared" ref="AO37" si="208">AO39+AO38</f>
        <v>0</v>
      </c>
      <c r="AP37" s="126">
        <f t="shared" ref="AP37" si="209">AP39+AP38</f>
        <v>0</v>
      </c>
      <c r="AQ37" s="126">
        <f t="shared" ref="AQ37" si="210">AQ39+AQ38</f>
        <v>0</v>
      </c>
      <c r="AR37" s="126">
        <f t="shared" ref="AR37" si="211">AR39+AR38</f>
        <v>0</v>
      </c>
      <c r="AS37" s="126">
        <f t="shared" ref="AS37" si="212">AS39+AS38</f>
        <v>0</v>
      </c>
      <c r="AT37" s="126">
        <f t="shared" ref="AT37" si="213">AT39+AT38</f>
        <v>0</v>
      </c>
      <c r="AU37" s="126">
        <f t="shared" ref="AU37" si="214">AU39+AU38</f>
        <v>0</v>
      </c>
      <c r="AV37" s="126">
        <f t="shared" ref="AV37" si="215">AV39+AV38</f>
        <v>0</v>
      </c>
      <c r="AW37" s="126">
        <f t="shared" ref="AW37" si="216">AW39+AW38</f>
        <v>0</v>
      </c>
      <c r="AX37" s="126">
        <f t="shared" ref="AX37" si="217">AX39+AX38</f>
        <v>0</v>
      </c>
      <c r="AY37" s="126">
        <f t="shared" ref="AY37" si="218">AY39+AY38</f>
        <v>300</v>
      </c>
      <c r="AZ37" s="126">
        <f t="shared" ref="AZ37" si="219">AZ39+AZ38</f>
        <v>0</v>
      </c>
      <c r="BA37" s="126">
        <f t="shared" ref="BA37" si="220">BA39+BA38</f>
        <v>0</v>
      </c>
      <c r="BB37" s="281"/>
    </row>
    <row r="38" spans="1:54">
      <c r="A38" s="280"/>
      <c r="B38" s="269"/>
      <c r="C38" s="269"/>
      <c r="D38" s="210" t="s">
        <v>2</v>
      </c>
      <c r="E38" s="123">
        <f t="shared" si="75"/>
        <v>0</v>
      </c>
      <c r="F38" s="123">
        <f t="shared" si="76"/>
        <v>0</v>
      </c>
      <c r="G38" s="123"/>
      <c r="H38" s="123"/>
      <c r="I38" s="123"/>
      <c r="J38" s="128"/>
      <c r="K38" s="123"/>
      <c r="L38" s="123"/>
      <c r="M38" s="128"/>
      <c r="N38" s="123"/>
      <c r="O38" s="123"/>
      <c r="P38" s="128"/>
      <c r="Q38" s="123"/>
      <c r="R38" s="123"/>
      <c r="S38" s="128"/>
      <c r="T38" s="123"/>
      <c r="U38" s="123"/>
      <c r="V38" s="128"/>
      <c r="W38" s="123"/>
      <c r="X38" s="123"/>
      <c r="Y38" s="128"/>
      <c r="Z38" s="123"/>
      <c r="AA38" s="123"/>
      <c r="AB38" s="128"/>
      <c r="AC38" s="128"/>
      <c r="AD38" s="128"/>
      <c r="AE38" s="123"/>
      <c r="AF38" s="123"/>
      <c r="AG38" s="128"/>
      <c r="AH38" s="128"/>
      <c r="AI38" s="128"/>
      <c r="AJ38" s="123"/>
      <c r="AK38" s="123"/>
      <c r="AL38" s="128"/>
      <c r="AM38" s="128"/>
      <c r="AN38" s="128"/>
      <c r="AO38" s="123"/>
      <c r="AP38" s="123"/>
      <c r="AQ38" s="128"/>
      <c r="AR38" s="128"/>
      <c r="AS38" s="128"/>
      <c r="AT38" s="123"/>
      <c r="AU38" s="123"/>
      <c r="AV38" s="128"/>
      <c r="AW38" s="128"/>
      <c r="AX38" s="128"/>
      <c r="AY38" s="123">
        <v>0</v>
      </c>
      <c r="AZ38" s="123"/>
      <c r="BA38" s="128"/>
      <c r="BB38" s="281"/>
    </row>
    <row r="39" spans="1:54">
      <c r="A39" s="280"/>
      <c r="B39" s="269"/>
      <c r="C39" s="269"/>
      <c r="D39" s="206" t="s">
        <v>294</v>
      </c>
      <c r="E39" s="123">
        <f t="shared" si="75"/>
        <v>300</v>
      </c>
      <c r="F39" s="123">
        <f t="shared" si="76"/>
        <v>0</v>
      </c>
      <c r="G39" s="123"/>
      <c r="H39" s="123"/>
      <c r="I39" s="123"/>
      <c r="J39" s="128"/>
      <c r="K39" s="123"/>
      <c r="L39" s="123"/>
      <c r="M39" s="128"/>
      <c r="N39" s="123"/>
      <c r="O39" s="123"/>
      <c r="P39" s="128"/>
      <c r="Q39" s="123"/>
      <c r="R39" s="123"/>
      <c r="S39" s="128"/>
      <c r="T39" s="123"/>
      <c r="U39" s="123"/>
      <c r="V39" s="128"/>
      <c r="W39" s="123"/>
      <c r="X39" s="123"/>
      <c r="Y39" s="128"/>
      <c r="Z39" s="123"/>
      <c r="AA39" s="123"/>
      <c r="AB39" s="128"/>
      <c r="AC39" s="128"/>
      <c r="AD39" s="128"/>
      <c r="AE39" s="123"/>
      <c r="AF39" s="123"/>
      <c r="AG39" s="128"/>
      <c r="AH39" s="128"/>
      <c r="AI39" s="128"/>
      <c r="AJ39" s="123"/>
      <c r="AK39" s="123"/>
      <c r="AL39" s="128"/>
      <c r="AM39" s="128"/>
      <c r="AN39" s="128"/>
      <c r="AO39" s="123"/>
      <c r="AP39" s="123"/>
      <c r="AQ39" s="128"/>
      <c r="AR39" s="128"/>
      <c r="AS39" s="128"/>
      <c r="AT39" s="123"/>
      <c r="AU39" s="123"/>
      <c r="AV39" s="128"/>
      <c r="AW39" s="128"/>
      <c r="AX39" s="128"/>
      <c r="AY39" s="123">
        <v>300</v>
      </c>
      <c r="AZ39" s="123"/>
      <c r="BA39" s="128"/>
      <c r="BB39" s="281"/>
    </row>
    <row r="40" spans="1:54" s="168" customFormat="1">
      <c r="A40" s="280" t="s">
        <v>312</v>
      </c>
      <c r="B40" s="269" t="s">
        <v>345</v>
      </c>
      <c r="C40" s="269"/>
      <c r="D40" s="209" t="s">
        <v>41</v>
      </c>
      <c r="E40" s="126">
        <f t="shared" ref="E40" si="221">E42+E41</f>
        <v>40.300000000000004</v>
      </c>
      <c r="F40" s="126">
        <f t="shared" ref="F40" si="222">F42+F41</f>
        <v>0</v>
      </c>
      <c r="G40" s="126">
        <f t="shared" ref="G40" si="223">G42+G41</f>
        <v>0</v>
      </c>
      <c r="H40" s="126">
        <f t="shared" ref="H40" si="224">H42+H41</f>
        <v>0</v>
      </c>
      <c r="I40" s="126">
        <f t="shared" ref="I40" si="225">I42+I41</f>
        <v>0</v>
      </c>
      <c r="J40" s="126">
        <f t="shared" ref="J40" si="226">J42+J41</f>
        <v>0</v>
      </c>
      <c r="K40" s="126">
        <f t="shared" ref="K40" si="227">K42+K41</f>
        <v>0</v>
      </c>
      <c r="L40" s="126">
        <f t="shared" ref="L40" si="228">L42+L41</f>
        <v>0</v>
      </c>
      <c r="M40" s="126">
        <f t="shared" ref="M40" si="229">M42+M41</f>
        <v>0</v>
      </c>
      <c r="N40" s="126">
        <f t="shared" ref="N40" si="230">N42+N41</f>
        <v>0</v>
      </c>
      <c r="O40" s="126">
        <f t="shared" ref="O40" si="231">O42+O41</f>
        <v>0</v>
      </c>
      <c r="P40" s="126">
        <f t="shared" ref="P40" si="232">P42+P41</f>
        <v>0</v>
      </c>
      <c r="Q40" s="126">
        <f t="shared" ref="Q40" si="233">Q42+Q41</f>
        <v>0</v>
      </c>
      <c r="R40" s="126">
        <f t="shared" ref="R40" si="234">R42+R41</f>
        <v>0</v>
      </c>
      <c r="S40" s="126">
        <f t="shared" ref="S40" si="235">S42+S41</f>
        <v>0</v>
      </c>
      <c r="T40" s="126">
        <f t="shared" ref="T40" si="236">T42+T41</f>
        <v>0</v>
      </c>
      <c r="U40" s="126">
        <f t="shared" ref="U40" si="237">U42+U41</f>
        <v>0</v>
      </c>
      <c r="V40" s="126">
        <f t="shared" ref="V40" si="238">V42+V41</f>
        <v>0</v>
      </c>
      <c r="W40" s="126">
        <f t="shared" ref="W40" si="239">W42+W41</f>
        <v>20.100000000000001</v>
      </c>
      <c r="X40" s="126">
        <f t="shared" ref="X40" si="240">X42+X41</f>
        <v>0</v>
      </c>
      <c r="Y40" s="126">
        <f t="shared" ref="Y40" si="241">Y42+Y41</f>
        <v>0</v>
      </c>
      <c r="Z40" s="126">
        <f t="shared" ref="Z40" si="242">Z42+Z41</f>
        <v>0</v>
      </c>
      <c r="AA40" s="126">
        <f t="shared" ref="AA40" si="243">AA42+AA41</f>
        <v>0</v>
      </c>
      <c r="AB40" s="126">
        <f t="shared" ref="AB40" si="244">AB42+AB41</f>
        <v>0</v>
      </c>
      <c r="AC40" s="126">
        <f t="shared" ref="AC40" si="245">AC42+AC41</f>
        <v>0</v>
      </c>
      <c r="AD40" s="126">
        <f t="shared" ref="AD40" si="246">AD42+AD41</f>
        <v>0</v>
      </c>
      <c r="AE40" s="126">
        <f t="shared" ref="AE40" si="247">AE42+AE41</f>
        <v>0</v>
      </c>
      <c r="AF40" s="126">
        <f t="shared" ref="AF40" si="248">AF42+AF41</f>
        <v>0</v>
      </c>
      <c r="AG40" s="126">
        <f t="shared" ref="AG40" si="249">AG42+AG41</f>
        <v>0</v>
      </c>
      <c r="AH40" s="126">
        <f t="shared" ref="AH40" si="250">AH42+AH41</f>
        <v>0</v>
      </c>
      <c r="AI40" s="126">
        <f t="shared" ref="AI40" si="251">AI42+AI41</f>
        <v>0</v>
      </c>
      <c r="AJ40" s="126">
        <f t="shared" ref="AJ40" si="252">AJ42+AJ41</f>
        <v>10.1</v>
      </c>
      <c r="AK40" s="126">
        <f t="shared" ref="AK40" si="253">AK42+AK41</f>
        <v>0</v>
      </c>
      <c r="AL40" s="126">
        <f t="shared" ref="AL40" si="254">AL42+AL41</f>
        <v>0</v>
      </c>
      <c r="AM40" s="126">
        <f t="shared" ref="AM40" si="255">AM42+AM41</f>
        <v>0</v>
      </c>
      <c r="AN40" s="126">
        <f t="shared" ref="AN40" si="256">AN42+AN41</f>
        <v>0</v>
      </c>
      <c r="AO40" s="126">
        <f t="shared" ref="AO40" si="257">AO42+AO41</f>
        <v>0</v>
      </c>
      <c r="AP40" s="126">
        <f t="shared" ref="AP40" si="258">AP42+AP41</f>
        <v>0</v>
      </c>
      <c r="AQ40" s="126">
        <f t="shared" ref="AQ40" si="259">AQ42+AQ41</f>
        <v>0</v>
      </c>
      <c r="AR40" s="126">
        <f t="shared" ref="AR40" si="260">AR42+AR41</f>
        <v>0</v>
      </c>
      <c r="AS40" s="126">
        <f t="shared" ref="AS40" si="261">AS42+AS41</f>
        <v>0</v>
      </c>
      <c r="AT40" s="126">
        <f t="shared" ref="AT40" si="262">AT42+AT41</f>
        <v>0</v>
      </c>
      <c r="AU40" s="126">
        <f t="shared" ref="AU40" si="263">AU42+AU41</f>
        <v>0</v>
      </c>
      <c r="AV40" s="126">
        <f t="shared" ref="AV40" si="264">AV42+AV41</f>
        <v>0</v>
      </c>
      <c r="AW40" s="126">
        <f t="shared" ref="AW40" si="265">AW42+AW41</f>
        <v>0</v>
      </c>
      <c r="AX40" s="126">
        <f t="shared" ref="AX40" si="266">AX42+AX41</f>
        <v>0</v>
      </c>
      <c r="AY40" s="126">
        <f t="shared" ref="AY40" si="267">AY42+AY41</f>
        <v>10.1</v>
      </c>
      <c r="AZ40" s="126">
        <f t="shared" ref="AZ40" si="268">AZ42+AZ41</f>
        <v>0</v>
      </c>
      <c r="BA40" s="126">
        <f t="shared" ref="BA40" si="269">BA42+BA41</f>
        <v>0</v>
      </c>
      <c r="BB40" s="281"/>
    </row>
    <row r="41" spans="1:54">
      <c r="A41" s="280"/>
      <c r="B41" s="269"/>
      <c r="C41" s="269"/>
      <c r="D41" s="210" t="s">
        <v>2</v>
      </c>
      <c r="E41" s="123">
        <f t="shared" si="75"/>
        <v>40.300000000000004</v>
      </c>
      <c r="F41" s="123">
        <f t="shared" si="76"/>
        <v>0</v>
      </c>
      <c r="G41" s="123">
        <f t="shared" si="49"/>
        <v>0</v>
      </c>
      <c r="H41" s="123">
        <v>0</v>
      </c>
      <c r="I41" s="123"/>
      <c r="J41" s="128"/>
      <c r="K41" s="123">
        <v>0</v>
      </c>
      <c r="L41" s="123"/>
      <c r="M41" s="159"/>
      <c r="N41" s="123"/>
      <c r="O41" s="123"/>
      <c r="P41" s="128"/>
      <c r="Q41" s="123"/>
      <c r="R41" s="123"/>
      <c r="S41" s="128"/>
      <c r="T41" s="123"/>
      <c r="U41" s="123"/>
      <c r="V41" s="128"/>
      <c r="W41" s="123">
        <v>20.100000000000001</v>
      </c>
      <c r="X41" s="123"/>
      <c r="Y41" s="128"/>
      <c r="Z41" s="123"/>
      <c r="AA41" s="123"/>
      <c r="AB41" s="128"/>
      <c r="AC41" s="128"/>
      <c r="AD41" s="128"/>
      <c r="AE41" s="123"/>
      <c r="AF41" s="123"/>
      <c r="AG41" s="128"/>
      <c r="AH41" s="128"/>
      <c r="AI41" s="128"/>
      <c r="AJ41" s="123">
        <v>10.1</v>
      </c>
      <c r="AK41" s="123"/>
      <c r="AL41" s="128"/>
      <c r="AM41" s="128"/>
      <c r="AN41" s="128"/>
      <c r="AO41" s="123"/>
      <c r="AP41" s="123"/>
      <c r="AQ41" s="128"/>
      <c r="AR41" s="128"/>
      <c r="AS41" s="128"/>
      <c r="AT41" s="123"/>
      <c r="AU41" s="123"/>
      <c r="AV41" s="128"/>
      <c r="AW41" s="128"/>
      <c r="AX41" s="128"/>
      <c r="AY41" s="123">
        <v>10.1</v>
      </c>
      <c r="AZ41" s="123"/>
      <c r="BA41" s="128"/>
      <c r="BB41" s="281"/>
    </row>
    <row r="42" spans="1:54">
      <c r="A42" s="280"/>
      <c r="B42" s="269"/>
      <c r="C42" s="269"/>
      <c r="D42" s="206" t="s">
        <v>294</v>
      </c>
      <c r="E42" s="123">
        <f t="shared" ref="E42:E62" si="270">N42+K42+H42</f>
        <v>0</v>
      </c>
      <c r="F42" s="123">
        <f t="shared" ref="F42:F63" si="271">I42+L42+O42+R42+U42+X42+AC42+AH42+AK42+AP42+AU42+AZ42</f>
        <v>0</v>
      </c>
      <c r="G42" s="123">
        <v>0</v>
      </c>
      <c r="H42" s="123"/>
      <c r="I42" s="123"/>
      <c r="J42" s="128"/>
      <c r="K42" s="123"/>
      <c r="L42" s="123"/>
      <c r="M42" s="159"/>
      <c r="N42" s="123"/>
      <c r="O42" s="123"/>
      <c r="P42" s="128"/>
      <c r="Q42" s="123"/>
      <c r="R42" s="123"/>
      <c r="S42" s="128"/>
      <c r="T42" s="123"/>
      <c r="U42" s="123"/>
      <c r="V42" s="128"/>
      <c r="W42" s="123"/>
      <c r="X42" s="123"/>
      <c r="Y42" s="128"/>
      <c r="Z42" s="123"/>
      <c r="AA42" s="123"/>
      <c r="AB42" s="128"/>
      <c r="AC42" s="128"/>
      <c r="AD42" s="128"/>
      <c r="AE42" s="123"/>
      <c r="AF42" s="123"/>
      <c r="AG42" s="128"/>
      <c r="AH42" s="128"/>
      <c r="AI42" s="128"/>
      <c r="AJ42" s="123"/>
      <c r="AK42" s="123"/>
      <c r="AL42" s="128"/>
      <c r="AM42" s="128"/>
      <c r="AN42" s="128"/>
      <c r="AO42" s="123"/>
      <c r="AP42" s="123"/>
      <c r="AQ42" s="128"/>
      <c r="AR42" s="128"/>
      <c r="AS42" s="128"/>
      <c r="AT42" s="123"/>
      <c r="AU42" s="123"/>
      <c r="AV42" s="128"/>
      <c r="AW42" s="128"/>
      <c r="AX42" s="128"/>
      <c r="AY42" s="123"/>
      <c r="AZ42" s="123"/>
      <c r="BA42" s="128"/>
      <c r="BB42" s="281"/>
    </row>
    <row r="43" spans="1:54" s="168" customFormat="1">
      <c r="A43" s="280" t="s">
        <v>313</v>
      </c>
      <c r="B43" s="269" t="s">
        <v>314</v>
      </c>
      <c r="C43" s="269"/>
      <c r="D43" s="209" t="s">
        <v>41</v>
      </c>
      <c r="E43" s="126">
        <f>E45+E44</f>
        <v>317824.49063000001</v>
      </c>
      <c r="F43" s="126">
        <f>F45+F44</f>
        <v>53894.586000000003</v>
      </c>
      <c r="G43" s="126">
        <f t="shared" si="49"/>
        <v>16.957342051636342</v>
      </c>
      <c r="H43" s="126">
        <f t="shared" ref="H43:X43" si="272">H45+H44</f>
        <v>0</v>
      </c>
      <c r="I43" s="126">
        <f t="shared" si="272"/>
        <v>0</v>
      </c>
      <c r="J43" s="126">
        <f t="shared" si="272"/>
        <v>0</v>
      </c>
      <c r="K43" s="126">
        <f t="shared" si="272"/>
        <v>34420.269999999997</v>
      </c>
      <c r="L43" s="126">
        <f t="shared" si="272"/>
        <v>34420.269999999997</v>
      </c>
      <c r="M43" s="158">
        <f t="shared" si="272"/>
        <v>100</v>
      </c>
      <c r="N43" s="126">
        <f t="shared" si="272"/>
        <v>10442.44</v>
      </c>
      <c r="O43" s="126">
        <f t="shared" si="272"/>
        <v>10442.44</v>
      </c>
      <c r="P43" s="126">
        <f t="shared" si="272"/>
        <v>100</v>
      </c>
      <c r="Q43" s="126">
        <f t="shared" si="272"/>
        <v>9031.8760000000002</v>
      </c>
      <c r="R43" s="126">
        <f t="shared" si="272"/>
        <v>9031.8760000000002</v>
      </c>
      <c r="S43" s="126">
        <f t="shared" ref="S43:S45" si="273">R43/Q43*100</f>
        <v>100</v>
      </c>
      <c r="T43" s="126">
        <f t="shared" si="272"/>
        <v>0</v>
      </c>
      <c r="U43" s="126">
        <f t="shared" si="272"/>
        <v>0</v>
      </c>
      <c r="V43" s="126">
        <f t="shared" si="272"/>
        <v>0</v>
      </c>
      <c r="W43" s="126">
        <f t="shared" si="272"/>
        <v>0</v>
      </c>
      <c r="X43" s="126">
        <f t="shared" si="272"/>
        <v>0</v>
      </c>
      <c r="Y43" s="127"/>
      <c r="Z43" s="126"/>
      <c r="AA43" s="126"/>
      <c r="AB43" s="127"/>
      <c r="AC43" s="127"/>
      <c r="AD43" s="127"/>
      <c r="AE43" s="126"/>
      <c r="AF43" s="126"/>
      <c r="AG43" s="127"/>
      <c r="AH43" s="127"/>
      <c r="AI43" s="127"/>
      <c r="AJ43" s="126"/>
      <c r="AK43" s="126"/>
      <c r="AL43" s="127"/>
      <c r="AM43" s="127"/>
      <c r="AN43" s="127"/>
      <c r="AO43" s="126"/>
      <c r="AP43" s="126"/>
      <c r="AQ43" s="127"/>
      <c r="AR43" s="127"/>
      <c r="AS43" s="127"/>
      <c r="AT43" s="126"/>
      <c r="AU43" s="126"/>
      <c r="AV43" s="127"/>
      <c r="AW43" s="127"/>
      <c r="AX43" s="127"/>
      <c r="AY43" s="126"/>
      <c r="AZ43" s="126"/>
      <c r="BA43" s="127"/>
      <c r="BB43" s="281"/>
    </row>
    <row r="44" spans="1:54">
      <c r="A44" s="280"/>
      <c r="B44" s="269"/>
      <c r="C44" s="269"/>
      <c r="D44" s="210" t="s">
        <v>2</v>
      </c>
      <c r="E44" s="123">
        <f t="shared" si="270"/>
        <v>0</v>
      </c>
      <c r="F44" s="123">
        <f t="shared" si="271"/>
        <v>0</v>
      </c>
      <c r="G44" s="123"/>
      <c r="H44" s="123"/>
      <c r="I44" s="123"/>
      <c r="J44" s="128"/>
      <c r="K44" s="123"/>
      <c r="L44" s="123"/>
      <c r="M44" s="159"/>
      <c r="N44" s="123"/>
      <c r="O44" s="123"/>
      <c r="P44" s="128"/>
      <c r="Q44" s="123"/>
      <c r="R44" s="123"/>
      <c r="S44" s="123"/>
      <c r="T44" s="123"/>
      <c r="U44" s="123"/>
      <c r="V44" s="128"/>
      <c r="W44" s="123"/>
      <c r="X44" s="123"/>
      <c r="Y44" s="128"/>
      <c r="Z44" s="123"/>
      <c r="AA44" s="123"/>
      <c r="AB44" s="128"/>
      <c r="AC44" s="128"/>
      <c r="AD44" s="128"/>
      <c r="AE44" s="123"/>
      <c r="AF44" s="123"/>
      <c r="AG44" s="128"/>
      <c r="AH44" s="128"/>
      <c r="AI44" s="128"/>
      <c r="AJ44" s="123"/>
      <c r="AK44" s="123"/>
      <c r="AL44" s="128"/>
      <c r="AM44" s="128"/>
      <c r="AN44" s="128"/>
      <c r="AO44" s="123"/>
      <c r="AP44" s="123"/>
      <c r="AQ44" s="128"/>
      <c r="AR44" s="128"/>
      <c r="AS44" s="128"/>
      <c r="AT44" s="123"/>
      <c r="AU44" s="123"/>
      <c r="AV44" s="128"/>
      <c r="AW44" s="128"/>
      <c r="AX44" s="128"/>
      <c r="AY44" s="123"/>
      <c r="AZ44" s="123"/>
      <c r="BA44" s="128"/>
      <c r="BB44" s="281"/>
    </row>
    <row r="45" spans="1:54">
      <c r="A45" s="280"/>
      <c r="B45" s="269"/>
      <c r="C45" s="269"/>
      <c r="D45" s="206" t="s">
        <v>294</v>
      </c>
      <c r="E45" s="123">
        <f>E48+E51+E54+E57+E60+E63+E66</f>
        <v>317824.49063000001</v>
      </c>
      <c r="F45" s="123">
        <f>F48+F51+F54+F57+F60+F63</f>
        <v>53894.586000000003</v>
      </c>
      <c r="G45" s="123">
        <f t="shared" si="49"/>
        <v>16.957342051636342</v>
      </c>
      <c r="H45" s="123">
        <f t="shared" ref="H45:R45" si="274">H48+H51+H54+H57+H60+H63</f>
        <v>0</v>
      </c>
      <c r="I45" s="123">
        <f t="shared" si="274"/>
        <v>0</v>
      </c>
      <c r="J45" s="123">
        <f t="shared" si="274"/>
        <v>0</v>
      </c>
      <c r="K45" s="123">
        <f t="shared" si="274"/>
        <v>34420.269999999997</v>
      </c>
      <c r="L45" s="123">
        <f t="shared" si="274"/>
        <v>34420.269999999997</v>
      </c>
      <c r="M45" s="159">
        <f t="shared" si="274"/>
        <v>100</v>
      </c>
      <c r="N45" s="123">
        <f t="shared" si="274"/>
        <v>10442.44</v>
      </c>
      <c r="O45" s="123">
        <f t="shared" si="274"/>
        <v>10442.44</v>
      </c>
      <c r="P45" s="123">
        <f t="shared" si="274"/>
        <v>100</v>
      </c>
      <c r="Q45" s="123">
        <f t="shared" si="274"/>
        <v>9031.8760000000002</v>
      </c>
      <c r="R45" s="123">
        <f t="shared" si="274"/>
        <v>9031.8760000000002</v>
      </c>
      <c r="S45" s="123">
        <f t="shared" si="273"/>
        <v>100</v>
      </c>
      <c r="T45" s="123"/>
      <c r="U45" s="123"/>
      <c r="V45" s="128"/>
      <c r="W45" s="123"/>
      <c r="X45" s="123"/>
      <c r="Y45" s="128"/>
      <c r="Z45" s="123"/>
      <c r="AA45" s="123"/>
      <c r="AB45" s="128"/>
      <c r="AC45" s="128"/>
      <c r="AD45" s="128"/>
      <c r="AE45" s="123"/>
      <c r="AF45" s="123"/>
      <c r="AG45" s="128"/>
      <c r="AH45" s="128"/>
      <c r="AI45" s="128"/>
      <c r="AJ45" s="123"/>
      <c r="AK45" s="123"/>
      <c r="AL45" s="128"/>
      <c r="AM45" s="128"/>
      <c r="AN45" s="128"/>
      <c r="AO45" s="123"/>
      <c r="AP45" s="123"/>
      <c r="AQ45" s="128"/>
      <c r="AR45" s="128"/>
      <c r="AS45" s="128"/>
      <c r="AT45" s="123"/>
      <c r="AU45" s="123"/>
      <c r="AV45" s="128"/>
      <c r="AW45" s="128"/>
      <c r="AX45" s="128"/>
      <c r="AY45" s="123"/>
      <c r="AZ45" s="123"/>
      <c r="BA45" s="128"/>
      <c r="BB45" s="281"/>
    </row>
    <row r="46" spans="1:54" s="168" customFormat="1">
      <c r="A46" s="280" t="s">
        <v>315</v>
      </c>
      <c r="B46" s="269" t="s">
        <v>352</v>
      </c>
      <c r="C46" s="269"/>
      <c r="D46" s="209" t="s">
        <v>41</v>
      </c>
      <c r="E46" s="126">
        <f>E48+E47</f>
        <v>112230.07766</v>
      </c>
      <c r="F46" s="126">
        <f>I46+L46+O46+R46+U46+X46+AC46+AH46+AK46+AP46+AU46+AZ46</f>
        <v>53767.47</v>
      </c>
      <c r="G46" s="126">
        <f t="shared" si="49"/>
        <v>47.908253403234795</v>
      </c>
      <c r="H46" s="126">
        <f t="shared" ref="H46:I46" si="275">H48+H47</f>
        <v>0</v>
      </c>
      <c r="I46" s="126">
        <f t="shared" si="275"/>
        <v>0</v>
      </c>
      <c r="J46" s="127"/>
      <c r="K46" s="126">
        <f t="shared" ref="K46:L46" si="276">K48+K47</f>
        <v>34420.269999999997</v>
      </c>
      <c r="L46" s="126">
        <f t="shared" si="276"/>
        <v>34420.269999999997</v>
      </c>
      <c r="M46" s="158">
        <f t="shared" ref="M46:M48" si="277">L46/K46*100</f>
        <v>100</v>
      </c>
      <c r="N46" s="126">
        <f t="shared" ref="N46:S46" si="278">N48+N47</f>
        <v>10442.44</v>
      </c>
      <c r="O46" s="126">
        <f t="shared" si="278"/>
        <v>10442.44</v>
      </c>
      <c r="P46" s="126">
        <f t="shared" si="278"/>
        <v>100</v>
      </c>
      <c r="Q46" s="126">
        <f t="shared" si="278"/>
        <v>8904.76</v>
      </c>
      <c r="R46" s="126">
        <f t="shared" si="278"/>
        <v>8904.76</v>
      </c>
      <c r="S46" s="126">
        <f t="shared" si="278"/>
        <v>100</v>
      </c>
      <c r="T46" s="126"/>
      <c r="U46" s="126"/>
      <c r="V46" s="127"/>
      <c r="W46" s="126"/>
      <c r="X46" s="126"/>
      <c r="Y46" s="127"/>
      <c r="Z46" s="126"/>
      <c r="AA46" s="126"/>
      <c r="AB46" s="127"/>
      <c r="AC46" s="127"/>
      <c r="AD46" s="127"/>
      <c r="AE46" s="126"/>
      <c r="AF46" s="126"/>
      <c r="AG46" s="127"/>
      <c r="AH46" s="127"/>
      <c r="AI46" s="127"/>
      <c r="AJ46" s="126"/>
      <c r="AK46" s="126"/>
      <c r="AL46" s="127"/>
      <c r="AM46" s="127"/>
      <c r="AN46" s="127"/>
      <c r="AO46" s="126"/>
      <c r="AP46" s="126"/>
      <c r="AQ46" s="127"/>
      <c r="AR46" s="127"/>
      <c r="AS46" s="127"/>
      <c r="AT46" s="126"/>
      <c r="AU46" s="126"/>
      <c r="AV46" s="127"/>
      <c r="AW46" s="127"/>
      <c r="AX46" s="127"/>
      <c r="AY46" s="126"/>
      <c r="AZ46" s="126"/>
      <c r="BA46" s="127"/>
      <c r="BB46" s="281"/>
    </row>
    <row r="47" spans="1:54">
      <c r="A47" s="280"/>
      <c r="B47" s="269"/>
      <c r="C47" s="269"/>
      <c r="D47" s="210" t="s">
        <v>2</v>
      </c>
      <c r="E47" s="123">
        <f t="shared" ref="E47" si="279">N47+K47+H47</f>
        <v>0</v>
      </c>
      <c r="F47" s="123">
        <f t="shared" ref="F47" si="280">I47+L47+O47+R47+U47+X47+AC47+AH47+AK47+AP47+AU47+AZ47</f>
        <v>0</v>
      </c>
      <c r="G47" s="123"/>
      <c r="H47" s="123"/>
      <c r="I47" s="123"/>
      <c r="J47" s="128"/>
      <c r="K47" s="123"/>
      <c r="L47" s="123"/>
      <c r="M47" s="159"/>
      <c r="N47" s="123"/>
      <c r="O47" s="123"/>
      <c r="P47" s="159"/>
      <c r="Q47" s="123"/>
      <c r="R47" s="123"/>
      <c r="S47" s="159"/>
      <c r="T47" s="123"/>
      <c r="U47" s="123"/>
      <c r="V47" s="128"/>
      <c r="W47" s="123"/>
      <c r="X47" s="123"/>
      <c r="Y47" s="128"/>
      <c r="Z47" s="123"/>
      <c r="AA47" s="123"/>
      <c r="AB47" s="128"/>
      <c r="AC47" s="128"/>
      <c r="AD47" s="128"/>
      <c r="AE47" s="123"/>
      <c r="AF47" s="123"/>
      <c r="AG47" s="128"/>
      <c r="AH47" s="128"/>
      <c r="AI47" s="128"/>
      <c r="AJ47" s="123"/>
      <c r="AK47" s="123"/>
      <c r="AL47" s="128"/>
      <c r="AM47" s="128"/>
      <c r="AN47" s="128"/>
      <c r="AO47" s="123"/>
      <c r="AP47" s="123"/>
      <c r="AQ47" s="128"/>
      <c r="AR47" s="128"/>
      <c r="AS47" s="128"/>
      <c r="AT47" s="123"/>
      <c r="AU47" s="123"/>
      <c r="AV47" s="128"/>
      <c r="AW47" s="128"/>
      <c r="AX47" s="128"/>
      <c r="AY47" s="123"/>
      <c r="AZ47" s="123"/>
      <c r="BA47" s="128"/>
      <c r="BB47" s="281"/>
    </row>
    <row r="48" spans="1:54">
      <c r="A48" s="280"/>
      <c r="B48" s="269"/>
      <c r="C48" s="269"/>
      <c r="D48" s="206" t="s">
        <v>294</v>
      </c>
      <c r="E48" s="123">
        <v>112230.07766</v>
      </c>
      <c r="F48" s="123">
        <f>I48+L48+O48+R48+U48+X48+AC48+AH48+AK48+AP48+AU48+AZ48</f>
        <v>53767.47</v>
      </c>
      <c r="G48" s="123">
        <f t="shared" si="49"/>
        <v>47.908253403234795</v>
      </c>
      <c r="H48" s="123"/>
      <c r="I48" s="123"/>
      <c r="J48" s="128"/>
      <c r="K48" s="123">
        <f>L48</f>
        <v>34420.269999999997</v>
      </c>
      <c r="L48" s="123">
        <v>34420.269999999997</v>
      </c>
      <c r="M48" s="159">
        <f t="shared" si="277"/>
        <v>100</v>
      </c>
      <c r="N48" s="123">
        <v>10442.44</v>
      </c>
      <c r="O48" s="123">
        <v>10442.44</v>
      </c>
      <c r="P48" s="159">
        <f t="shared" ref="P48" si="281">O48/N48*100</f>
        <v>100</v>
      </c>
      <c r="Q48" s="123">
        <f>R48</f>
        <v>8904.76</v>
      </c>
      <c r="R48" s="123">
        <v>8904.76</v>
      </c>
      <c r="S48" s="159">
        <f t="shared" ref="S48" si="282">R48/Q48*100</f>
        <v>100</v>
      </c>
      <c r="T48" s="123"/>
      <c r="U48" s="123"/>
      <c r="V48" s="128"/>
      <c r="W48" s="123"/>
      <c r="X48" s="123"/>
      <c r="Y48" s="128"/>
      <c r="Z48" s="123"/>
      <c r="AA48" s="123"/>
      <c r="AB48" s="128"/>
      <c r="AC48" s="128"/>
      <c r="AD48" s="128"/>
      <c r="AE48" s="123"/>
      <c r="AF48" s="123"/>
      <c r="AG48" s="128"/>
      <c r="AH48" s="128"/>
      <c r="AI48" s="128"/>
      <c r="AJ48" s="123"/>
      <c r="AK48" s="123"/>
      <c r="AL48" s="128"/>
      <c r="AM48" s="128"/>
      <c r="AN48" s="128"/>
      <c r="AO48" s="123"/>
      <c r="AP48" s="123"/>
      <c r="AQ48" s="128"/>
      <c r="AR48" s="128"/>
      <c r="AS48" s="128"/>
      <c r="AT48" s="123"/>
      <c r="AU48" s="123"/>
      <c r="AV48" s="128"/>
      <c r="AW48" s="128"/>
      <c r="AX48" s="128"/>
      <c r="AY48" s="123"/>
      <c r="AZ48" s="123"/>
      <c r="BA48" s="128"/>
      <c r="BB48" s="281"/>
    </row>
    <row r="49" spans="1:54" s="168" customFormat="1">
      <c r="A49" s="280" t="s">
        <v>316</v>
      </c>
      <c r="B49" s="269" t="s">
        <v>320</v>
      </c>
      <c r="C49" s="269"/>
      <c r="D49" s="209" t="s">
        <v>41</v>
      </c>
      <c r="E49" s="126">
        <f>E51+E50</f>
        <v>100</v>
      </c>
      <c r="F49" s="126">
        <f t="shared" si="271"/>
        <v>0</v>
      </c>
      <c r="G49" s="126">
        <f t="shared" si="49"/>
        <v>0</v>
      </c>
      <c r="H49" s="126">
        <f t="shared" ref="H49" si="283">H51+H50</f>
        <v>0</v>
      </c>
      <c r="I49" s="126">
        <f t="shared" ref="I49" si="284">I51+I50</f>
        <v>0</v>
      </c>
      <c r="J49" s="127"/>
      <c r="K49" s="126">
        <f t="shared" ref="K49" si="285">K51+K50</f>
        <v>0</v>
      </c>
      <c r="L49" s="126">
        <f t="shared" ref="L49" si="286">L51+L50</f>
        <v>0</v>
      </c>
      <c r="M49" s="158"/>
      <c r="N49" s="126">
        <f t="shared" ref="N49" si="287">N51+N50</f>
        <v>0</v>
      </c>
      <c r="O49" s="126"/>
      <c r="P49" s="127"/>
      <c r="Q49" s="126"/>
      <c r="R49" s="126"/>
      <c r="S49" s="127"/>
      <c r="T49" s="126"/>
      <c r="U49" s="126"/>
      <c r="V49" s="127"/>
      <c r="W49" s="126"/>
      <c r="X49" s="126"/>
      <c r="Y49" s="127"/>
      <c r="Z49" s="126"/>
      <c r="AA49" s="126"/>
      <c r="AB49" s="127"/>
      <c r="AC49" s="127"/>
      <c r="AD49" s="127"/>
      <c r="AE49" s="126"/>
      <c r="AF49" s="126"/>
      <c r="AG49" s="127"/>
      <c r="AH49" s="127"/>
      <c r="AI49" s="127"/>
      <c r="AJ49" s="126"/>
      <c r="AK49" s="126"/>
      <c r="AL49" s="127"/>
      <c r="AM49" s="127"/>
      <c r="AN49" s="127"/>
      <c r="AO49" s="126"/>
      <c r="AP49" s="126"/>
      <c r="AQ49" s="127"/>
      <c r="AR49" s="127"/>
      <c r="AS49" s="127"/>
      <c r="AT49" s="126"/>
      <c r="AU49" s="126"/>
      <c r="AV49" s="127"/>
      <c r="AW49" s="127"/>
      <c r="AX49" s="127"/>
      <c r="AY49" s="126"/>
      <c r="AZ49" s="126"/>
      <c r="BA49" s="127"/>
      <c r="BB49" s="281"/>
    </row>
    <row r="50" spans="1:54">
      <c r="A50" s="280"/>
      <c r="B50" s="269"/>
      <c r="C50" s="269"/>
      <c r="D50" s="210" t="s">
        <v>2</v>
      </c>
      <c r="E50" s="123">
        <f t="shared" si="270"/>
        <v>0</v>
      </c>
      <c r="F50" s="123">
        <f t="shared" si="271"/>
        <v>0</v>
      </c>
      <c r="G50" s="123">
        <v>0</v>
      </c>
      <c r="H50" s="123"/>
      <c r="I50" s="123"/>
      <c r="J50" s="128"/>
      <c r="K50" s="123"/>
      <c r="L50" s="123"/>
      <c r="M50" s="159"/>
      <c r="N50" s="123"/>
      <c r="O50" s="123"/>
      <c r="P50" s="128"/>
      <c r="Q50" s="123"/>
      <c r="R50" s="123"/>
      <c r="S50" s="128"/>
      <c r="T50" s="123"/>
      <c r="U50" s="123"/>
      <c r="V50" s="128"/>
      <c r="W50" s="123"/>
      <c r="X50" s="123"/>
      <c r="Y50" s="128"/>
      <c r="Z50" s="123"/>
      <c r="AA50" s="123"/>
      <c r="AB50" s="128"/>
      <c r="AC50" s="128"/>
      <c r="AD50" s="128"/>
      <c r="AE50" s="123"/>
      <c r="AF50" s="123"/>
      <c r="AG50" s="128"/>
      <c r="AH50" s="128"/>
      <c r="AI50" s="128"/>
      <c r="AJ50" s="123"/>
      <c r="AK50" s="123"/>
      <c r="AL50" s="128"/>
      <c r="AM50" s="128"/>
      <c r="AN50" s="128"/>
      <c r="AO50" s="123"/>
      <c r="AP50" s="123"/>
      <c r="AQ50" s="128"/>
      <c r="AR50" s="128"/>
      <c r="AS50" s="128"/>
      <c r="AT50" s="123"/>
      <c r="AU50" s="123"/>
      <c r="AV50" s="128"/>
      <c r="AW50" s="128"/>
      <c r="AX50" s="128"/>
      <c r="AY50" s="123"/>
      <c r="AZ50" s="123"/>
      <c r="BA50" s="128"/>
      <c r="BB50" s="281"/>
    </row>
    <row r="51" spans="1:54">
      <c r="A51" s="280"/>
      <c r="B51" s="269"/>
      <c r="C51" s="269"/>
      <c r="D51" s="206" t="s">
        <v>294</v>
      </c>
      <c r="E51" s="123">
        <v>100</v>
      </c>
      <c r="F51" s="123">
        <f t="shared" si="271"/>
        <v>0</v>
      </c>
      <c r="G51" s="123">
        <f t="shared" si="49"/>
        <v>0</v>
      </c>
      <c r="H51" s="123"/>
      <c r="I51" s="123"/>
      <c r="J51" s="128"/>
      <c r="K51" s="123"/>
      <c r="L51" s="123"/>
      <c r="M51" s="128"/>
      <c r="N51" s="123"/>
      <c r="O51" s="123"/>
      <c r="P51" s="128"/>
      <c r="Q51" s="123"/>
      <c r="R51" s="123"/>
      <c r="S51" s="128"/>
      <c r="T51" s="123"/>
      <c r="U51" s="123"/>
      <c r="V51" s="128"/>
      <c r="W51" s="123"/>
      <c r="X51" s="123"/>
      <c r="Y51" s="128"/>
      <c r="Z51" s="123"/>
      <c r="AA51" s="123"/>
      <c r="AB51" s="128"/>
      <c r="AC51" s="128"/>
      <c r="AD51" s="128"/>
      <c r="AE51" s="123"/>
      <c r="AF51" s="123"/>
      <c r="AG51" s="128"/>
      <c r="AH51" s="128"/>
      <c r="AI51" s="128"/>
      <c r="AJ51" s="123"/>
      <c r="AK51" s="123"/>
      <c r="AL51" s="128"/>
      <c r="AM51" s="128"/>
      <c r="AN51" s="128"/>
      <c r="AO51" s="123"/>
      <c r="AP51" s="123"/>
      <c r="AQ51" s="128"/>
      <c r="AR51" s="128"/>
      <c r="AS51" s="128"/>
      <c r="AT51" s="123"/>
      <c r="AU51" s="123"/>
      <c r="AV51" s="128"/>
      <c r="AW51" s="128"/>
      <c r="AX51" s="128"/>
      <c r="AY51" s="123"/>
      <c r="AZ51" s="123"/>
      <c r="BA51" s="128"/>
      <c r="BB51" s="281"/>
    </row>
    <row r="52" spans="1:54" s="168" customFormat="1">
      <c r="A52" s="280" t="s">
        <v>317</v>
      </c>
      <c r="B52" s="269" t="s">
        <v>356</v>
      </c>
      <c r="C52" s="269"/>
      <c r="D52" s="209" t="s">
        <v>41</v>
      </c>
      <c r="E52" s="126">
        <f>E54+E53</f>
        <v>19039.905999999999</v>
      </c>
      <c r="F52" s="126">
        <f t="shared" si="271"/>
        <v>0</v>
      </c>
      <c r="G52" s="126">
        <f t="shared" si="49"/>
        <v>0</v>
      </c>
      <c r="H52" s="126">
        <f t="shared" ref="H52:I52" si="288">H54+H53</f>
        <v>0</v>
      </c>
      <c r="I52" s="126">
        <f t="shared" si="288"/>
        <v>0</v>
      </c>
      <c r="J52" s="127"/>
      <c r="K52" s="126">
        <f t="shared" ref="K52:L52" si="289">K54+K53</f>
        <v>0</v>
      </c>
      <c r="L52" s="126">
        <f t="shared" si="289"/>
        <v>0</v>
      </c>
      <c r="M52" s="127"/>
      <c r="N52" s="126">
        <f t="shared" ref="N52" si="290">N54+N53</f>
        <v>0</v>
      </c>
      <c r="O52" s="126"/>
      <c r="P52" s="127"/>
      <c r="Q52" s="126"/>
      <c r="R52" s="126"/>
      <c r="S52" s="127"/>
      <c r="T52" s="126"/>
      <c r="U52" s="126"/>
      <c r="V52" s="127"/>
      <c r="W52" s="126"/>
      <c r="X52" s="126"/>
      <c r="Y52" s="127"/>
      <c r="Z52" s="126"/>
      <c r="AA52" s="126"/>
      <c r="AB52" s="127"/>
      <c r="AC52" s="127"/>
      <c r="AD52" s="127"/>
      <c r="AE52" s="126"/>
      <c r="AF52" s="126"/>
      <c r="AG52" s="127"/>
      <c r="AH52" s="127"/>
      <c r="AI52" s="127"/>
      <c r="AJ52" s="126"/>
      <c r="AK52" s="126"/>
      <c r="AL52" s="127"/>
      <c r="AM52" s="127"/>
      <c r="AN52" s="127"/>
      <c r="AO52" s="126"/>
      <c r="AP52" s="126"/>
      <c r="AQ52" s="127"/>
      <c r="AR52" s="127"/>
      <c r="AS52" s="127"/>
      <c r="AT52" s="126"/>
      <c r="AU52" s="126"/>
      <c r="AV52" s="127"/>
      <c r="AW52" s="127"/>
      <c r="AX52" s="127"/>
      <c r="AY52" s="126"/>
      <c r="AZ52" s="126"/>
      <c r="BA52" s="127"/>
      <c r="BB52" s="281"/>
    </row>
    <row r="53" spans="1:54">
      <c r="A53" s="280"/>
      <c r="B53" s="269"/>
      <c r="C53" s="269"/>
      <c r="D53" s="210" t="s">
        <v>2</v>
      </c>
      <c r="E53" s="123">
        <f t="shared" ref="E53" si="291">N53+K53+H53</f>
        <v>0</v>
      </c>
      <c r="F53" s="123">
        <f t="shared" si="271"/>
        <v>0</v>
      </c>
      <c r="G53" s="123">
        <v>0</v>
      </c>
      <c r="H53" s="123"/>
      <c r="I53" s="123"/>
      <c r="J53" s="128"/>
      <c r="K53" s="123"/>
      <c r="L53" s="123"/>
      <c r="M53" s="128"/>
      <c r="N53" s="123"/>
      <c r="O53" s="123"/>
      <c r="P53" s="128"/>
      <c r="Q53" s="123"/>
      <c r="R53" s="123"/>
      <c r="S53" s="128"/>
      <c r="T53" s="123"/>
      <c r="U53" s="123"/>
      <c r="V53" s="128"/>
      <c r="W53" s="123"/>
      <c r="X53" s="123"/>
      <c r="Y53" s="128"/>
      <c r="Z53" s="123"/>
      <c r="AA53" s="123"/>
      <c r="AB53" s="128"/>
      <c r="AC53" s="128"/>
      <c r="AD53" s="128"/>
      <c r="AE53" s="123"/>
      <c r="AF53" s="123"/>
      <c r="AG53" s="128"/>
      <c r="AH53" s="128"/>
      <c r="AI53" s="128"/>
      <c r="AJ53" s="123"/>
      <c r="AK53" s="123"/>
      <c r="AL53" s="128"/>
      <c r="AM53" s="128"/>
      <c r="AN53" s="128"/>
      <c r="AO53" s="123"/>
      <c r="AP53" s="123"/>
      <c r="AQ53" s="128"/>
      <c r="AR53" s="128"/>
      <c r="AS53" s="128"/>
      <c r="AT53" s="123"/>
      <c r="AU53" s="123"/>
      <c r="AV53" s="128"/>
      <c r="AW53" s="128"/>
      <c r="AX53" s="128"/>
      <c r="AY53" s="123"/>
      <c r="AZ53" s="123"/>
      <c r="BA53" s="128"/>
      <c r="BB53" s="281"/>
    </row>
    <row r="54" spans="1:54">
      <c r="A54" s="280"/>
      <c r="B54" s="269"/>
      <c r="C54" s="269"/>
      <c r="D54" s="206" t="s">
        <v>294</v>
      </c>
      <c r="E54" s="123">
        <v>19039.905999999999</v>
      </c>
      <c r="F54" s="123">
        <f t="shared" si="271"/>
        <v>0</v>
      </c>
      <c r="G54" s="123">
        <f t="shared" si="49"/>
        <v>0</v>
      </c>
      <c r="H54" s="123"/>
      <c r="I54" s="123"/>
      <c r="J54" s="128"/>
      <c r="K54" s="123"/>
      <c r="L54" s="123"/>
      <c r="M54" s="128"/>
      <c r="N54" s="123"/>
      <c r="O54" s="123"/>
      <c r="P54" s="128"/>
      <c r="Q54" s="123"/>
      <c r="R54" s="123"/>
      <c r="S54" s="128"/>
      <c r="T54" s="123"/>
      <c r="U54" s="123"/>
      <c r="V54" s="128"/>
      <c r="W54" s="123"/>
      <c r="X54" s="123"/>
      <c r="Y54" s="128"/>
      <c r="Z54" s="123"/>
      <c r="AA54" s="123"/>
      <c r="AB54" s="128"/>
      <c r="AC54" s="128"/>
      <c r="AD54" s="128"/>
      <c r="AE54" s="123"/>
      <c r="AF54" s="123"/>
      <c r="AG54" s="128"/>
      <c r="AH54" s="128"/>
      <c r="AI54" s="128"/>
      <c r="AJ54" s="123"/>
      <c r="AK54" s="123"/>
      <c r="AL54" s="128"/>
      <c r="AM54" s="128"/>
      <c r="AN54" s="128"/>
      <c r="AO54" s="123"/>
      <c r="AP54" s="123"/>
      <c r="AQ54" s="128"/>
      <c r="AR54" s="128"/>
      <c r="AS54" s="128"/>
      <c r="AT54" s="123"/>
      <c r="AU54" s="123"/>
      <c r="AV54" s="128"/>
      <c r="AW54" s="128"/>
      <c r="AX54" s="128"/>
      <c r="AY54" s="123"/>
      <c r="AZ54" s="123"/>
      <c r="BA54" s="128"/>
      <c r="BB54" s="281"/>
    </row>
    <row r="55" spans="1:54" s="168" customFormat="1">
      <c r="A55" s="280" t="s">
        <v>318</v>
      </c>
      <c r="B55" s="269" t="s">
        <v>321</v>
      </c>
      <c r="C55" s="269"/>
      <c r="D55" s="209" t="s">
        <v>41</v>
      </c>
      <c r="E55" s="126">
        <f>E57+E56</f>
        <v>183397.36488000001</v>
      </c>
      <c r="F55" s="126">
        <f t="shared" si="271"/>
        <v>0</v>
      </c>
      <c r="G55" s="126">
        <f t="shared" si="49"/>
        <v>0</v>
      </c>
      <c r="H55" s="126">
        <f t="shared" ref="H55" si="292">H57+H56</f>
        <v>0</v>
      </c>
      <c r="I55" s="126">
        <f t="shared" ref="I55" si="293">I57+I56</f>
        <v>0</v>
      </c>
      <c r="J55" s="127"/>
      <c r="K55" s="126">
        <f t="shared" ref="K55" si="294">K57+K56</f>
        <v>0</v>
      </c>
      <c r="L55" s="126">
        <f t="shared" ref="L55" si="295">L57+L56</f>
        <v>0</v>
      </c>
      <c r="M55" s="127"/>
      <c r="N55" s="126">
        <f t="shared" ref="N55" si="296">N57+N56</f>
        <v>0</v>
      </c>
      <c r="O55" s="126"/>
      <c r="P55" s="127"/>
      <c r="Q55" s="126"/>
      <c r="R55" s="126"/>
      <c r="S55" s="127"/>
      <c r="T55" s="126"/>
      <c r="U55" s="126"/>
      <c r="V55" s="127"/>
      <c r="W55" s="126"/>
      <c r="X55" s="126"/>
      <c r="Y55" s="127"/>
      <c r="Z55" s="126"/>
      <c r="AA55" s="126"/>
      <c r="AB55" s="127"/>
      <c r="AC55" s="127"/>
      <c r="AD55" s="127"/>
      <c r="AE55" s="126"/>
      <c r="AF55" s="126"/>
      <c r="AG55" s="127"/>
      <c r="AH55" s="127"/>
      <c r="AI55" s="127"/>
      <c r="AJ55" s="126"/>
      <c r="AK55" s="126"/>
      <c r="AL55" s="127"/>
      <c r="AM55" s="127"/>
      <c r="AN55" s="127"/>
      <c r="AO55" s="126"/>
      <c r="AP55" s="126"/>
      <c r="AQ55" s="127"/>
      <c r="AR55" s="127"/>
      <c r="AS55" s="127"/>
      <c r="AT55" s="126"/>
      <c r="AU55" s="126"/>
      <c r="AV55" s="127"/>
      <c r="AW55" s="127"/>
      <c r="AX55" s="127"/>
      <c r="AY55" s="126"/>
      <c r="AZ55" s="126"/>
      <c r="BA55" s="127"/>
      <c r="BB55" s="281"/>
    </row>
    <row r="56" spans="1:54">
      <c r="A56" s="280"/>
      <c r="B56" s="269"/>
      <c r="C56" s="269"/>
      <c r="D56" s="210" t="s">
        <v>2</v>
      </c>
      <c r="E56" s="123">
        <f t="shared" si="270"/>
        <v>0</v>
      </c>
      <c r="F56" s="123">
        <f t="shared" si="271"/>
        <v>0</v>
      </c>
      <c r="G56" s="123">
        <v>0</v>
      </c>
      <c r="H56" s="123"/>
      <c r="I56" s="123"/>
      <c r="J56" s="128"/>
      <c r="K56" s="123"/>
      <c r="L56" s="123"/>
      <c r="M56" s="128"/>
      <c r="N56" s="123"/>
      <c r="O56" s="123"/>
      <c r="P56" s="128"/>
      <c r="Q56" s="123"/>
      <c r="R56" s="123"/>
      <c r="S56" s="128"/>
      <c r="T56" s="123"/>
      <c r="U56" s="123"/>
      <c r="V56" s="128"/>
      <c r="W56" s="123"/>
      <c r="X56" s="123"/>
      <c r="Y56" s="128"/>
      <c r="Z56" s="123"/>
      <c r="AA56" s="123"/>
      <c r="AB56" s="128"/>
      <c r="AC56" s="128"/>
      <c r="AD56" s="128"/>
      <c r="AE56" s="123"/>
      <c r="AF56" s="123"/>
      <c r="AG56" s="128"/>
      <c r="AH56" s="128"/>
      <c r="AI56" s="128"/>
      <c r="AJ56" s="123"/>
      <c r="AK56" s="123"/>
      <c r="AL56" s="128"/>
      <c r="AM56" s="128"/>
      <c r="AN56" s="128"/>
      <c r="AO56" s="123"/>
      <c r="AP56" s="123"/>
      <c r="AQ56" s="128"/>
      <c r="AR56" s="128"/>
      <c r="AS56" s="128"/>
      <c r="AT56" s="123"/>
      <c r="AU56" s="123"/>
      <c r="AV56" s="128"/>
      <c r="AW56" s="128"/>
      <c r="AX56" s="128"/>
      <c r="AY56" s="123"/>
      <c r="AZ56" s="123"/>
      <c r="BA56" s="128"/>
      <c r="BB56" s="281"/>
    </row>
    <row r="57" spans="1:54">
      <c r="A57" s="280"/>
      <c r="B57" s="269"/>
      <c r="C57" s="269"/>
      <c r="D57" s="206" t="s">
        <v>294</v>
      </c>
      <c r="E57" s="123">
        <v>183397.36488000001</v>
      </c>
      <c r="F57" s="123">
        <f t="shared" si="271"/>
        <v>0</v>
      </c>
      <c r="G57" s="123">
        <f t="shared" si="49"/>
        <v>0</v>
      </c>
      <c r="H57" s="123"/>
      <c r="I57" s="123"/>
      <c r="J57" s="128"/>
      <c r="K57" s="123"/>
      <c r="L57" s="123"/>
      <c r="M57" s="128"/>
      <c r="N57" s="123"/>
      <c r="O57" s="123"/>
      <c r="P57" s="128"/>
      <c r="Q57" s="123"/>
      <c r="R57" s="123"/>
      <c r="S57" s="128"/>
      <c r="T57" s="123"/>
      <c r="U57" s="123"/>
      <c r="V57" s="128"/>
      <c r="W57" s="123"/>
      <c r="X57" s="123"/>
      <c r="Y57" s="128"/>
      <c r="Z57" s="123"/>
      <c r="AA57" s="123"/>
      <c r="AB57" s="128"/>
      <c r="AC57" s="128"/>
      <c r="AD57" s="128"/>
      <c r="AE57" s="123"/>
      <c r="AF57" s="123"/>
      <c r="AG57" s="128"/>
      <c r="AH57" s="128"/>
      <c r="AI57" s="128"/>
      <c r="AJ57" s="123"/>
      <c r="AK57" s="123"/>
      <c r="AL57" s="128"/>
      <c r="AM57" s="128"/>
      <c r="AN57" s="128"/>
      <c r="AO57" s="123"/>
      <c r="AP57" s="123"/>
      <c r="AQ57" s="128"/>
      <c r="AR57" s="128"/>
      <c r="AS57" s="128"/>
      <c r="AT57" s="123"/>
      <c r="AU57" s="123"/>
      <c r="AV57" s="128"/>
      <c r="AW57" s="128"/>
      <c r="AX57" s="128"/>
      <c r="AY57" s="123"/>
      <c r="AZ57" s="123"/>
      <c r="BA57" s="128"/>
      <c r="BB57" s="281"/>
    </row>
    <row r="58" spans="1:54" s="168" customFormat="1">
      <c r="A58" s="280" t="s">
        <v>319</v>
      </c>
      <c r="B58" s="269" t="s">
        <v>325</v>
      </c>
      <c r="C58" s="269"/>
      <c r="D58" s="209" t="s">
        <v>41</v>
      </c>
      <c r="E58" s="126">
        <f>E60+E59</f>
        <v>218.87208999999999</v>
      </c>
      <c r="F58" s="126">
        <f t="shared" si="271"/>
        <v>0</v>
      </c>
      <c r="G58" s="126">
        <f t="shared" si="49"/>
        <v>0</v>
      </c>
      <c r="H58" s="126">
        <f t="shared" ref="H58:I58" si="297">H60+H59</f>
        <v>0</v>
      </c>
      <c r="I58" s="126">
        <f t="shared" si="297"/>
        <v>0</v>
      </c>
      <c r="J58" s="127"/>
      <c r="K58" s="126">
        <f t="shared" ref="K58:L58" si="298">K60+K59</f>
        <v>0</v>
      </c>
      <c r="L58" s="126">
        <f t="shared" si="298"/>
        <v>0</v>
      </c>
      <c r="M58" s="127"/>
      <c r="N58" s="126">
        <f t="shared" ref="N58" si="299">N60+N59</f>
        <v>0</v>
      </c>
      <c r="O58" s="126"/>
      <c r="P58" s="127"/>
      <c r="Q58" s="126"/>
      <c r="R58" s="126"/>
      <c r="S58" s="127"/>
      <c r="T58" s="126"/>
      <c r="U58" s="126"/>
      <c r="V58" s="127"/>
      <c r="W58" s="126"/>
      <c r="X58" s="126"/>
      <c r="Y58" s="127"/>
      <c r="Z58" s="126"/>
      <c r="AA58" s="126"/>
      <c r="AB58" s="127"/>
      <c r="AC58" s="127"/>
      <c r="AD58" s="127"/>
      <c r="AE58" s="126"/>
      <c r="AF58" s="126"/>
      <c r="AG58" s="127"/>
      <c r="AH58" s="127"/>
      <c r="AI58" s="127"/>
      <c r="AJ58" s="126"/>
      <c r="AK58" s="126"/>
      <c r="AL58" s="127"/>
      <c r="AM58" s="127"/>
      <c r="AN58" s="127"/>
      <c r="AO58" s="126"/>
      <c r="AP58" s="126"/>
      <c r="AQ58" s="127"/>
      <c r="AR58" s="127"/>
      <c r="AS58" s="127"/>
      <c r="AT58" s="126"/>
      <c r="AU58" s="126"/>
      <c r="AV58" s="127"/>
      <c r="AW58" s="127"/>
      <c r="AX58" s="127"/>
      <c r="AY58" s="126"/>
      <c r="AZ58" s="126"/>
      <c r="BA58" s="127"/>
      <c r="BB58" s="281"/>
    </row>
    <row r="59" spans="1:54">
      <c r="A59" s="280"/>
      <c r="B59" s="269"/>
      <c r="C59" s="269"/>
      <c r="D59" s="210" t="s">
        <v>2</v>
      </c>
      <c r="E59" s="123">
        <f t="shared" ref="E59" si="300">N59+K59+H59</f>
        <v>0</v>
      </c>
      <c r="F59" s="123">
        <f t="shared" si="271"/>
        <v>0</v>
      </c>
      <c r="G59" s="123">
        <v>0</v>
      </c>
      <c r="H59" s="123"/>
      <c r="I59" s="123"/>
      <c r="J59" s="128"/>
      <c r="K59" s="123"/>
      <c r="L59" s="123"/>
      <c r="M59" s="128"/>
      <c r="N59" s="123"/>
      <c r="O59" s="123"/>
      <c r="P59" s="128"/>
      <c r="Q59" s="123"/>
      <c r="R59" s="123"/>
      <c r="S59" s="128"/>
      <c r="T59" s="123"/>
      <c r="U59" s="123"/>
      <c r="V59" s="128"/>
      <c r="W59" s="123"/>
      <c r="X59" s="123"/>
      <c r="Y59" s="128"/>
      <c r="Z59" s="123"/>
      <c r="AA59" s="123"/>
      <c r="AB59" s="128"/>
      <c r="AC59" s="128"/>
      <c r="AD59" s="128"/>
      <c r="AE59" s="123"/>
      <c r="AF59" s="123"/>
      <c r="AG59" s="128"/>
      <c r="AH59" s="128"/>
      <c r="AI59" s="128"/>
      <c r="AJ59" s="123"/>
      <c r="AK59" s="123"/>
      <c r="AL59" s="128"/>
      <c r="AM59" s="128"/>
      <c r="AN59" s="128"/>
      <c r="AO59" s="123"/>
      <c r="AP59" s="123"/>
      <c r="AQ59" s="128"/>
      <c r="AR59" s="128"/>
      <c r="AS59" s="128"/>
      <c r="AT59" s="123"/>
      <c r="AU59" s="123"/>
      <c r="AV59" s="128"/>
      <c r="AW59" s="128"/>
      <c r="AX59" s="128"/>
      <c r="AY59" s="123"/>
      <c r="AZ59" s="123"/>
      <c r="BA59" s="128"/>
      <c r="BB59" s="281"/>
    </row>
    <row r="60" spans="1:54">
      <c r="A60" s="280"/>
      <c r="B60" s="269"/>
      <c r="C60" s="269"/>
      <c r="D60" s="206" t="s">
        <v>294</v>
      </c>
      <c r="E60" s="123">
        <v>218.87208999999999</v>
      </c>
      <c r="F60" s="123">
        <f t="shared" si="271"/>
        <v>0</v>
      </c>
      <c r="G60" s="123">
        <f t="shared" si="49"/>
        <v>0</v>
      </c>
      <c r="H60" s="123"/>
      <c r="I60" s="123"/>
      <c r="J60" s="128"/>
      <c r="K60" s="123"/>
      <c r="L60" s="123"/>
      <c r="M60" s="128"/>
      <c r="N60" s="123"/>
      <c r="O60" s="123"/>
      <c r="P60" s="128"/>
      <c r="Q60" s="123"/>
      <c r="R60" s="123"/>
      <c r="S60" s="128"/>
      <c r="T60" s="123"/>
      <c r="U60" s="123"/>
      <c r="V60" s="128"/>
      <c r="W60" s="123"/>
      <c r="X60" s="123"/>
      <c r="Y60" s="128"/>
      <c r="Z60" s="123"/>
      <c r="AA60" s="123"/>
      <c r="AB60" s="128"/>
      <c r="AC60" s="128"/>
      <c r="AD60" s="128"/>
      <c r="AE60" s="123"/>
      <c r="AF60" s="123"/>
      <c r="AG60" s="128"/>
      <c r="AH60" s="128"/>
      <c r="AI60" s="128"/>
      <c r="AJ60" s="123"/>
      <c r="AK60" s="123"/>
      <c r="AL60" s="128"/>
      <c r="AM60" s="128"/>
      <c r="AN60" s="128"/>
      <c r="AO60" s="123"/>
      <c r="AP60" s="123"/>
      <c r="AQ60" s="128"/>
      <c r="AR60" s="128"/>
      <c r="AS60" s="128"/>
      <c r="AT60" s="123"/>
      <c r="AU60" s="123"/>
      <c r="AV60" s="128"/>
      <c r="AW60" s="128"/>
      <c r="AX60" s="128"/>
      <c r="AY60" s="123"/>
      <c r="AZ60" s="123"/>
      <c r="BA60" s="128"/>
      <c r="BB60" s="281"/>
    </row>
    <row r="61" spans="1:54" s="168" customFormat="1">
      <c r="A61" s="319" t="s">
        <v>322</v>
      </c>
      <c r="B61" s="321" t="s">
        <v>324</v>
      </c>
      <c r="C61" s="269"/>
      <c r="D61" s="209" t="s">
        <v>41</v>
      </c>
      <c r="E61" s="126">
        <f>E63+E62</f>
        <v>227.11600000000001</v>
      </c>
      <c r="F61" s="126">
        <f t="shared" ref="F61:R61" si="301">F63+F62</f>
        <v>127.116</v>
      </c>
      <c r="G61" s="126">
        <f t="shared" si="301"/>
        <v>55.969636661441726</v>
      </c>
      <c r="H61" s="126">
        <f t="shared" si="301"/>
        <v>0</v>
      </c>
      <c r="I61" s="126">
        <f t="shared" si="301"/>
        <v>0</v>
      </c>
      <c r="J61" s="126">
        <f t="shared" si="301"/>
        <v>0</v>
      </c>
      <c r="K61" s="126">
        <f t="shared" si="301"/>
        <v>0</v>
      </c>
      <c r="L61" s="126">
        <f t="shared" si="301"/>
        <v>0</v>
      </c>
      <c r="M61" s="126">
        <f t="shared" si="301"/>
        <v>0</v>
      </c>
      <c r="N61" s="126">
        <f t="shared" si="301"/>
        <v>0</v>
      </c>
      <c r="O61" s="126">
        <f t="shared" si="301"/>
        <v>0</v>
      </c>
      <c r="P61" s="126">
        <f t="shared" si="301"/>
        <v>0</v>
      </c>
      <c r="Q61" s="126">
        <f t="shared" si="301"/>
        <v>127.116</v>
      </c>
      <c r="R61" s="126">
        <f t="shared" si="301"/>
        <v>127.116</v>
      </c>
      <c r="S61" s="126">
        <f t="shared" ref="S61:S69" si="302">R61/Q61*100</f>
        <v>100</v>
      </c>
      <c r="T61" s="126"/>
      <c r="U61" s="126"/>
      <c r="V61" s="127"/>
      <c r="W61" s="126"/>
      <c r="X61" s="126"/>
      <c r="Y61" s="127"/>
      <c r="Z61" s="126"/>
      <c r="AA61" s="126"/>
      <c r="AB61" s="127"/>
      <c r="AC61" s="127"/>
      <c r="AD61" s="127"/>
      <c r="AE61" s="126"/>
      <c r="AF61" s="126"/>
      <c r="AG61" s="127"/>
      <c r="AH61" s="127"/>
      <c r="AI61" s="127"/>
      <c r="AJ61" s="126"/>
      <c r="AK61" s="126"/>
      <c r="AL61" s="127"/>
      <c r="AM61" s="127"/>
      <c r="AN61" s="127"/>
      <c r="AO61" s="126"/>
      <c r="AP61" s="126"/>
      <c r="AQ61" s="127"/>
      <c r="AR61" s="127"/>
      <c r="AS61" s="127"/>
      <c r="AT61" s="126"/>
      <c r="AU61" s="126"/>
      <c r="AV61" s="127"/>
      <c r="AW61" s="127"/>
      <c r="AX61" s="127"/>
      <c r="AY61" s="126"/>
      <c r="AZ61" s="126"/>
      <c r="BA61" s="127"/>
      <c r="BB61" s="281"/>
    </row>
    <row r="62" spans="1:54">
      <c r="A62" s="320"/>
      <c r="B62" s="322"/>
      <c r="C62" s="269"/>
      <c r="D62" s="210" t="s">
        <v>2</v>
      </c>
      <c r="E62" s="123">
        <f t="shared" si="270"/>
        <v>0</v>
      </c>
      <c r="F62" s="123">
        <f t="shared" si="271"/>
        <v>0</v>
      </c>
      <c r="G62" s="123">
        <v>0</v>
      </c>
      <c r="H62" s="123"/>
      <c r="I62" s="123"/>
      <c r="J62" s="128"/>
      <c r="K62" s="123"/>
      <c r="L62" s="123"/>
      <c r="M62" s="128"/>
      <c r="N62" s="123"/>
      <c r="O62" s="123"/>
      <c r="P62" s="128"/>
      <c r="Q62" s="123"/>
      <c r="R62" s="123"/>
      <c r="S62" s="123"/>
      <c r="T62" s="123"/>
      <c r="U62" s="123"/>
      <c r="V62" s="128"/>
      <c r="W62" s="123"/>
      <c r="X62" s="123"/>
      <c r="Y62" s="128"/>
      <c r="Z62" s="123"/>
      <c r="AA62" s="123"/>
      <c r="AB62" s="128"/>
      <c r="AC62" s="128"/>
      <c r="AD62" s="128"/>
      <c r="AE62" s="123"/>
      <c r="AF62" s="123"/>
      <c r="AG62" s="128"/>
      <c r="AH62" s="128"/>
      <c r="AI62" s="128"/>
      <c r="AJ62" s="123"/>
      <c r="AK62" s="123"/>
      <c r="AL62" s="128"/>
      <c r="AM62" s="128"/>
      <c r="AN62" s="128"/>
      <c r="AO62" s="123"/>
      <c r="AP62" s="123"/>
      <c r="AQ62" s="128"/>
      <c r="AR62" s="128"/>
      <c r="AS62" s="128"/>
      <c r="AT62" s="123"/>
      <c r="AU62" s="123"/>
      <c r="AV62" s="128"/>
      <c r="AW62" s="128"/>
      <c r="AX62" s="128"/>
      <c r="AY62" s="123"/>
      <c r="AZ62" s="123"/>
      <c r="BA62" s="128"/>
      <c r="BB62" s="281"/>
    </row>
    <row r="63" spans="1:54">
      <c r="A63" s="282"/>
      <c r="B63" s="323"/>
      <c r="C63" s="269"/>
      <c r="D63" s="206" t="s">
        <v>294</v>
      </c>
      <c r="E63" s="123">
        <v>227.11600000000001</v>
      </c>
      <c r="F63" s="123">
        <f t="shared" si="271"/>
        <v>127.116</v>
      </c>
      <c r="G63" s="123">
        <f t="shared" si="49"/>
        <v>55.969636661441726</v>
      </c>
      <c r="H63" s="123"/>
      <c r="I63" s="123"/>
      <c r="J63" s="128"/>
      <c r="K63" s="123"/>
      <c r="L63" s="123"/>
      <c r="M63" s="128"/>
      <c r="N63" s="123"/>
      <c r="O63" s="123"/>
      <c r="P63" s="128"/>
      <c r="Q63" s="123">
        <f>R63</f>
        <v>127.116</v>
      </c>
      <c r="R63" s="123">
        <v>127.116</v>
      </c>
      <c r="S63" s="123">
        <f t="shared" si="302"/>
        <v>100</v>
      </c>
      <c r="T63" s="123"/>
      <c r="U63" s="123"/>
      <c r="V63" s="128"/>
      <c r="W63" s="123"/>
      <c r="X63" s="123"/>
      <c r="Y63" s="128"/>
      <c r="Z63" s="123"/>
      <c r="AA63" s="123"/>
      <c r="AB63" s="128"/>
      <c r="AC63" s="128"/>
      <c r="AD63" s="128"/>
      <c r="AE63" s="123"/>
      <c r="AF63" s="123"/>
      <c r="AG63" s="128"/>
      <c r="AH63" s="128"/>
      <c r="AI63" s="128"/>
      <c r="AJ63" s="123"/>
      <c r="AK63" s="123"/>
      <c r="AL63" s="128"/>
      <c r="AM63" s="128"/>
      <c r="AN63" s="128"/>
      <c r="AO63" s="123"/>
      <c r="AP63" s="123"/>
      <c r="AQ63" s="128"/>
      <c r="AR63" s="128"/>
      <c r="AS63" s="128"/>
      <c r="AT63" s="123"/>
      <c r="AU63" s="123"/>
      <c r="AV63" s="128"/>
      <c r="AW63" s="128"/>
      <c r="AX63" s="128"/>
      <c r="AY63" s="123"/>
      <c r="AZ63" s="123"/>
      <c r="BA63" s="128"/>
      <c r="BB63" s="281"/>
    </row>
    <row r="64" spans="1:54" s="168" customFormat="1">
      <c r="A64" s="319" t="s">
        <v>323</v>
      </c>
      <c r="B64" s="321" t="s">
        <v>357</v>
      </c>
      <c r="C64" s="164"/>
      <c r="D64" s="209" t="s">
        <v>41</v>
      </c>
      <c r="E64" s="126">
        <f>E66+E65</f>
        <v>2611.154</v>
      </c>
      <c r="F64" s="126">
        <f t="shared" ref="F64:R64" si="303">F66+F65</f>
        <v>0</v>
      </c>
      <c r="G64" s="126">
        <f t="shared" si="303"/>
        <v>0</v>
      </c>
      <c r="H64" s="126">
        <f t="shared" si="303"/>
        <v>0</v>
      </c>
      <c r="I64" s="126">
        <f t="shared" si="303"/>
        <v>0</v>
      </c>
      <c r="J64" s="126">
        <f t="shared" si="303"/>
        <v>0</v>
      </c>
      <c r="K64" s="126">
        <f t="shared" si="303"/>
        <v>0</v>
      </c>
      <c r="L64" s="126">
        <f t="shared" si="303"/>
        <v>0</v>
      </c>
      <c r="M64" s="126">
        <f t="shared" si="303"/>
        <v>0</v>
      </c>
      <c r="N64" s="126">
        <f t="shared" si="303"/>
        <v>0</v>
      </c>
      <c r="O64" s="126">
        <f t="shared" si="303"/>
        <v>0</v>
      </c>
      <c r="P64" s="126">
        <f t="shared" si="303"/>
        <v>0</v>
      </c>
      <c r="Q64" s="126">
        <f t="shared" si="303"/>
        <v>0</v>
      </c>
      <c r="R64" s="126">
        <f t="shared" si="303"/>
        <v>0</v>
      </c>
      <c r="S64" s="126"/>
      <c r="T64" s="126"/>
      <c r="U64" s="126"/>
      <c r="V64" s="127"/>
      <c r="W64" s="126"/>
      <c r="X64" s="126"/>
      <c r="Y64" s="127"/>
      <c r="Z64" s="126"/>
      <c r="AA64" s="126"/>
      <c r="AB64" s="127"/>
      <c r="AC64" s="127"/>
      <c r="AD64" s="127"/>
      <c r="AE64" s="126"/>
      <c r="AF64" s="126"/>
      <c r="AG64" s="127"/>
      <c r="AH64" s="127"/>
      <c r="AI64" s="127"/>
      <c r="AJ64" s="126"/>
      <c r="AK64" s="126"/>
      <c r="AL64" s="127"/>
      <c r="AM64" s="127"/>
      <c r="AN64" s="127"/>
      <c r="AO64" s="126"/>
      <c r="AP64" s="126"/>
      <c r="AQ64" s="127"/>
      <c r="AR64" s="127"/>
      <c r="AS64" s="127"/>
      <c r="AT64" s="126"/>
      <c r="AU64" s="126"/>
      <c r="AV64" s="127"/>
      <c r="AW64" s="127"/>
      <c r="AX64" s="127"/>
      <c r="AY64" s="126"/>
      <c r="AZ64" s="126"/>
      <c r="BA64" s="127"/>
      <c r="BB64" s="190"/>
    </row>
    <row r="65" spans="1:54">
      <c r="A65" s="320"/>
      <c r="B65" s="322"/>
      <c r="C65" s="269"/>
      <c r="D65" s="210" t="s">
        <v>2</v>
      </c>
      <c r="E65" s="123">
        <f t="shared" ref="E65" si="304">N65+K65+H65</f>
        <v>0</v>
      </c>
      <c r="F65" s="123">
        <f t="shared" ref="F65:F66" si="305">I65+L65+O65+R65+U65+X65+AC65+AH65+AK65+AP65+AU65+AZ65</f>
        <v>0</v>
      </c>
      <c r="G65" s="123">
        <v>0</v>
      </c>
      <c r="H65" s="123"/>
      <c r="I65" s="123"/>
      <c r="J65" s="128"/>
      <c r="K65" s="123"/>
      <c r="L65" s="123"/>
      <c r="M65" s="128"/>
      <c r="N65" s="123"/>
      <c r="O65" s="123"/>
      <c r="P65" s="128"/>
      <c r="Q65" s="123"/>
      <c r="R65" s="123"/>
      <c r="S65" s="128"/>
      <c r="T65" s="123"/>
      <c r="U65" s="123"/>
      <c r="V65" s="128"/>
      <c r="W65" s="123"/>
      <c r="X65" s="123"/>
      <c r="Y65" s="128"/>
      <c r="Z65" s="123"/>
      <c r="AA65" s="123"/>
      <c r="AB65" s="128"/>
      <c r="AC65" s="128"/>
      <c r="AD65" s="128"/>
      <c r="AE65" s="123"/>
      <c r="AF65" s="123"/>
      <c r="AG65" s="128"/>
      <c r="AH65" s="128"/>
      <c r="AI65" s="128"/>
      <c r="AJ65" s="123"/>
      <c r="AK65" s="123"/>
      <c r="AL65" s="128"/>
      <c r="AM65" s="128"/>
      <c r="AN65" s="128"/>
      <c r="AO65" s="123"/>
      <c r="AP65" s="123"/>
      <c r="AQ65" s="128"/>
      <c r="AR65" s="128"/>
      <c r="AS65" s="128"/>
      <c r="AT65" s="123"/>
      <c r="AU65" s="123"/>
      <c r="AV65" s="128"/>
      <c r="AW65" s="128"/>
      <c r="AX65" s="128"/>
      <c r="AY65" s="123"/>
      <c r="AZ65" s="123"/>
      <c r="BA65" s="128"/>
      <c r="BB65" s="281"/>
    </row>
    <row r="66" spans="1:54" ht="16.5" thickBot="1">
      <c r="A66" s="320"/>
      <c r="B66" s="322"/>
      <c r="C66" s="321"/>
      <c r="D66" s="187" t="s">
        <v>294</v>
      </c>
      <c r="E66" s="125">
        <v>2611.154</v>
      </c>
      <c r="F66" s="125">
        <f t="shared" si="305"/>
        <v>0</v>
      </c>
      <c r="G66" s="125">
        <f t="shared" ref="G66" si="306">F66/E66*100</f>
        <v>0</v>
      </c>
      <c r="H66" s="125"/>
      <c r="I66" s="125"/>
      <c r="J66" s="124"/>
      <c r="K66" s="125"/>
      <c r="L66" s="125"/>
      <c r="M66" s="124"/>
      <c r="N66" s="125"/>
      <c r="O66" s="125"/>
      <c r="P66" s="124"/>
      <c r="Q66" s="125"/>
      <c r="R66" s="125"/>
      <c r="S66" s="124"/>
      <c r="T66" s="125"/>
      <c r="U66" s="125"/>
      <c r="V66" s="124"/>
      <c r="W66" s="125"/>
      <c r="X66" s="125"/>
      <c r="Y66" s="124"/>
      <c r="Z66" s="125"/>
      <c r="AA66" s="125"/>
      <c r="AB66" s="124"/>
      <c r="AC66" s="124"/>
      <c r="AD66" s="124"/>
      <c r="AE66" s="125"/>
      <c r="AF66" s="125"/>
      <c r="AG66" s="124"/>
      <c r="AH66" s="124"/>
      <c r="AI66" s="124"/>
      <c r="AJ66" s="125"/>
      <c r="AK66" s="125"/>
      <c r="AL66" s="124"/>
      <c r="AM66" s="124"/>
      <c r="AN66" s="124"/>
      <c r="AO66" s="125"/>
      <c r="AP66" s="125"/>
      <c r="AQ66" s="124"/>
      <c r="AR66" s="124"/>
      <c r="AS66" s="124"/>
      <c r="AT66" s="125"/>
      <c r="AU66" s="125"/>
      <c r="AV66" s="124"/>
      <c r="AW66" s="124"/>
      <c r="AX66" s="124"/>
      <c r="AY66" s="125"/>
      <c r="AZ66" s="125"/>
      <c r="BA66" s="124"/>
      <c r="BB66" s="324"/>
    </row>
    <row r="67" spans="1:54" s="168" customFormat="1">
      <c r="A67" s="310" t="s">
        <v>326</v>
      </c>
      <c r="B67" s="311"/>
      <c r="C67" s="311"/>
      <c r="D67" s="211" t="s">
        <v>41</v>
      </c>
      <c r="E67" s="192">
        <f>SUM(E68:E69)</f>
        <v>325769.15062999999</v>
      </c>
      <c r="F67" s="192">
        <f t="shared" ref="F67:W67" si="307">SUM(F68:F69)</f>
        <v>58358.936000000002</v>
      </c>
      <c r="G67" s="193">
        <f t="shared" si="49"/>
        <v>17.914199637117434</v>
      </c>
      <c r="H67" s="192">
        <f t="shared" si="307"/>
        <v>598.58000000000004</v>
      </c>
      <c r="I67" s="192">
        <f t="shared" si="307"/>
        <v>598.54999999999995</v>
      </c>
      <c r="J67" s="192">
        <f t="shared" si="307"/>
        <v>99.994988138594664</v>
      </c>
      <c r="K67" s="192">
        <f t="shared" si="307"/>
        <v>35339.049999999996</v>
      </c>
      <c r="L67" s="192">
        <f t="shared" si="307"/>
        <v>35339.07</v>
      </c>
      <c r="M67" s="192">
        <v>100</v>
      </c>
      <c r="N67" s="192">
        <f t="shared" si="307"/>
        <v>11282.98</v>
      </c>
      <c r="O67" s="192">
        <f t="shared" si="307"/>
        <v>11282.98</v>
      </c>
      <c r="P67" s="192">
        <f t="shared" si="307"/>
        <v>100</v>
      </c>
      <c r="Q67" s="192">
        <f t="shared" si="307"/>
        <v>11138.335999999999</v>
      </c>
      <c r="R67" s="192">
        <f t="shared" si="307"/>
        <v>11138.335999999999</v>
      </c>
      <c r="S67" s="192">
        <f t="shared" si="307"/>
        <v>100</v>
      </c>
      <c r="T67" s="192">
        <f t="shared" si="307"/>
        <v>500</v>
      </c>
      <c r="U67" s="192">
        <f t="shared" si="307"/>
        <v>0</v>
      </c>
      <c r="V67" s="192">
        <f t="shared" si="307"/>
        <v>0</v>
      </c>
      <c r="W67" s="192">
        <f t="shared" si="307"/>
        <v>420.1</v>
      </c>
      <c r="X67" s="192">
        <f t="shared" ref="X67:AY67" si="308">X69+X68</f>
        <v>0</v>
      </c>
      <c r="Y67" s="192">
        <f t="shared" si="308"/>
        <v>0</v>
      </c>
      <c r="Z67" s="192">
        <f t="shared" si="308"/>
        <v>400</v>
      </c>
      <c r="AA67" s="192">
        <f t="shared" si="308"/>
        <v>0</v>
      </c>
      <c r="AB67" s="192">
        <f t="shared" si="308"/>
        <v>0</v>
      </c>
      <c r="AC67" s="192">
        <f t="shared" si="308"/>
        <v>0</v>
      </c>
      <c r="AD67" s="192">
        <f t="shared" si="308"/>
        <v>0</v>
      </c>
      <c r="AE67" s="192">
        <f t="shared" si="308"/>
        <v>0</v>
      </c>
      <c r="AF67" s="192">
        <f t="shared" si="308"/>
        <v>0</v>
      </c>
      <c r="AG67" s="192">
        <f t="shared" si="308"/>
        <v>0</v>
      </c>
      <c r="AH67" s="192">
        <f t="shared" si="308"/>
        <v>0</v>
      </c>
      <c r="AI67" s="192">
        <f t="shared" si="308"/>
        <v>0</v>
      </c>
      <c r="AJ67" s="192">
        <f t="shared" si="308"/>
        <v>210.1</v>
      </c>
      <c r="AK67" s="192">
        <f t="shared" si="308"/>
        <v>0</v>
      </c>
      <c r="AL67" s="192">
        <f t="shared" si="308"/>
        <v>0</v>
      </c>
      <c r="AM67" s="192">
        <f t="shared" si="308"/>
        <v>0</v>
      </c>
      <c r="AN67" s="192">
        <f t="shared" si="308"/>
        <v>0</v>
      </c>
      <c r="AO67" s="192">
        <f t="shared" si="308"/>
        <v>0</v>
      </c>
      <c r="AP67" s="192">
        <f t="shared" si="308"/>
        <v>0</v>
      </c>
      <c r="AQ67" s="192">
        <f t="shared" si="308"/>
        <v>0</v>
      </c>
      <c r="AR67" s="192">
        <f t="shared" si="308"/>
        <v>0</v>
      </c>
      <c r="AS67" s="192">
        <f t="shared" si="308"/>
        <v>0</v>
      </c>
      <c r="AT67" s="192">
        <f t="shared" si="308"/>
        <v>0</v>
      </c>
      <c r="AU67" s="192">
        <f t="shared" si="308"/>
        <v>0</v>
      </c>
      <c r="AV67" s="192">
        <f t="shared" si="308"/>
        <v>0</v>
      </c>
      <c r="AW67" s="192">
        <f t="shared" si="308"/>
        <v>0</v>
      </c>
      <c r="AX67" s="192">
        <f t="shared" si="308"/>
        <v>0</v>
      </c>
      <c r="AY67" s="192">
        <f t="shared" si="308"/>
        <v>10.07</v>
      </c>
      <c r="AZ67" s="192"/>
      <c r="BA67" s="194"/>
      <c r="BB67" s="195"/>
    </row>
    <row r="68" spans="1:54">
      <c r="A68" s="312"/>
      <c r="B68" s="313"/>
      <c r="C68" s="313"/>
      <c r="D68" s="212" t="s">
        <v>2</v>
      </c>
      <c r="E68" s="123">
        <f>E26+E29+E32+E35+E38+E41+E44</f>
        <v>40.300000000000004</v>
      </c>
      <c r="F68" s="123">
        <f>F26+F29+F32+F35+F38+F41+F44</f>
        <v>0</v>
      </c>
      <c r="G68" s="159">
        <f t="shared" si="49"/>
        <v>0</v>
      </c>
      <c r="H68" s="123">
        <f t="shared" ref="H68:L69" si="309">H26+H29+H32+H35+H38+H41+H44</f>
        <v>0</v>
      </c>
      <c r="I68" s="123">
        <f t="shared" si="309"/>
        <v>0</v>
      </c>
      <c r="J68" s="123">
        <f t="shared" si="309"/>
        <v>0</v>
      </c>
      <c r="K68" s="123">
        <f t="shared" si="309"/>
        <v>0</v>
      </c>
      <c r="L68" s="123">
        <f t="shared" si="309"/>
        <v>0</v>
      </c>
      <c r="M68" s="123"/>
      <c r="N68" s="123">
        <f>N26+N29+N32+N35+N38+N41+N44</f>
        <v>0</v>
      </c>
      <c r="O68" s="123">
        <f>O26+O29+O32+O35+O38+O41+O44</f>
        <v>0</v>
      </c>
      <c r="P68" s="123"/>
      <c r="Q68" s="123">
        <f>Q26+Q29+Q32+Q35+Q38+Q41+Q44</f>
        <v>0</v>
      </c>
      <c r="R68" s="123">
        <f>R26+R29+R32+R35+R38+R41+R44</f>
        <v>0</v>
      </c>
      <c r="S68" s="123"/>
      <c r="T68" s="123">
        <f t="shared" ref="T68:W69" si="310">T26+T29+T32+T35+T38+T41+T44</f>
        <v>0</v>
      </c>
      <c r="U68" s="123">
        <f t="shared" si="310"/>
        <v>0</v>
      </c>
      <c r="V68" s="123">
        <f t="shared" si="310"/>
        <v>0</v>
      </c>
      <c r="W68" s="123">
        <f t="shared" si="310"/>
        <v>20.100000000000001</v>
      </c>
      <c r="X68" s="123">
        <f t="shared" ref="X68:AJ68" si="311">X26+X29+X32+X35+X38+X41+X44</f>
        <v>0</v>
      </c>
      <c r="Y68" s="123">
        <f t="shared" si="311"/>
        <v>0</v>
      </c>
      <c r="Z68" s="123">
        <f t="shared" si="311"/>
        <v>0</v>
      </c>
      <c r="AA68" s="123">
        <f t="shared" si="311"/>
        <v>0</v>
      </c>
      <c r="AB68" s="123">
        <f t="shared" si="311"/>
        <v>0</v>
      </c>
      <c r="AC68" s="123">
        <f t="shared" si="311"/>
        <v>0</v>
      </c>
      <c r="AD68" s="123">
        <f t="shared" si="311"/>
        <v>0</v>
      </c>
      <c r="AE68" s="123">
        <f t="shared" si="311"/>
        <v>0</v>
      </c>
      <c r="AF68" s="123">
        <f t="shared" si="311"/>
        <v>0</v>
      </c>
      <c r="AG68" s="123">
        <f t="shared" si="311"/>
        <v>0</v>
      </c>
      <c r="AH68" s="123">
        <f t="shared" si="311"/>
        <v>0</v>
      </c>
      <c r="AI68" s="123">
        <f t="shared" si="311"/>
        <v>0</v>
      </c>
      <c r="AJ68" s="123">
        <f t="shared" si="311"/>
        <v>10.1</v>
      </c>
      <c r="AK68" s="123"/>
      <c r="AL68" s="128"/>
      <c r="AM68" s="128"/>
      <c r="AN68" s="128"/>
      <c r="AO68" s="123"/>
      <c r="AP68" s="123"/>
      <c r="AQ68" s="128"/>
      <c r="AR68" s="128"/>
      <c r="AS68" s="128"/>
      <c r="AT68" s="123"/>
      <c r="AU68" s="123"/>
      <c r="AV68" s="128"/>
      <c r="AW68" s="128"/>
      <c r="AX68" s="128"/>
      <c r="AY68" s="123">
        <v>10.07</v>
      </c>
      <c r="AZ68" s="123"/>
      <c r="BA68" s="128"/>
      <c r="BB68" s="190"/>
    </row>
    <row r="69" spans="1:54" ht="16.5" thickBot="1">
      <c r="A69" s="314"/>
      <c r="B69" s="315"/>
      <c r="C69" s="315"/>
      <c r="D69" s="213" t="s">
        <v>294</v>
      </c>
      <c r="E69" s="130">
        <f>E27+E30+E33+E36+E39+E42+E45</f>
        <v>325728.85063</v>
      </c>
      <c r="F69" s="130">
        <f>F27+F30+F33+F36+F39+F42+F45</f>
        <v>58358.936000000002</v>
      </c>
      <c r="G69" s="191">
        <f t="shared" si="49"/>
        <v>17.916416027357286</v>
      </c>
      <c r="H69" s="130">
        <f t="shared" si="309"/>
        <v>598.58000000000004</v>
      </c>
      <c r="I69" s="130">
        <f t="shared" si="309"/>
        <v>598.54999999999995</v>
      </c>
      <c r="J69" s="130">
        <f t="shared" si="309"/>
        <v>99.994988138594664</v>
      </c>
      <c r="K69" s="130">
        <f t="shared" si="309"/>
        <v>35339.049999999996</v>
      </c>
      <c r="L69" s="130">
        <f t="shared" si="309"/>
        <v>35339.07</v>
      </c>
      <c r="M69" s="130">
        <v>100</v>
      </c>
      <c r="N69" s="130">
        <f>N27+N30+N33+N36+N39+N42+N45</f>
        <v>11282.98</v>
      </c>
      <c r="O69" s="130">
        <f>O27+O30+O33+O36+O39+O42+O45</f>
        <v>11282.98</v>
      </c>
      <c r="P69" s="130">
        <f t="shared" ref="P69" si="312">O69/N69*100</f>
        <v>100</v>
      </c>
      <c r="Q69" s="130">
        <f>Q27+Q30+Q33+Q36+Q39+Q42+Q45</f>
        <v>11138.335999999999</v>
      </c>
      <c r="R69" s="130">
        <f>R27+R30+R33+R36+R39+R42+R45</f>
        <v>11138.335999999999</v>
      </c>
      <c r="S69" s="130">
        <f t="shared" si="302"/>
        <v>100</v>
      </c>
      <c r="T69" s="130">
        <f t="shared" si="310"/>
        <v>500</v>
      </c>
      <c r="U69" s="130">
        <f t="shared" si="310"/>
        <v>0</v>
      </c>
      <c r="V69" s="130">
        <f t="shared" si="310"/>
        <v>0</v>
      </c>
      <c r="W69" s="130">
        <f t="shared" si="310"/>
        <v>400</v>
      </c>
      <c r="X69" s="130">
        <f>X27+X30+X36+X48+X51+X54+X57+X60+X63</f>
        <v>0</v>
      </c>
      <c r="Y69" s="130">
        <f t="shared" ref="Y69" si="313">X69/W69*100</f>
        <v>0</v>
      </c>
      <c r="Z69" s="130">
        <f>Z27+Z30+Z36+Z48+Z51+Z54+Z57+Z60+Z63</f>
        <v>400</v>
      </c>
      <c r="AA69" s="130">
        <f>AA27+AA30+AA36+AA48+AA51+AA54+AA57+AA60+AA63</f>
        <v>0</v>
      </c>
      <c r="AB69" s="130">
        <f t="shared" ref="AB69" si="314">AA69/Z69*100</f>
        <v>0</v>
      </c>
      <c r="AC69" s="130">
        <f>AC27+AC30+AC36+AC48+AC51+AC54+AC57+AC60+AC63</f>
        <v>0</v>
      </c>
      <c r="AD69" s="130">
        <f>AD27+AD30+AD36+AD48+AD51+AD54+AD57+AD60+AD63</f>
        <v>0</v>
      </c>
      <c r="AE69" s="130"/>
      <c r="AF69" s="130"/>
      <c r="AG69" s="130"/>
      <c r="AH69" s="130"/>
      <c r="AI69" s="130">
        <f>AI27+AI30+AI36+AI48+AI51+AI54+AI57+AI60+AI63</f>
        <v>0</v>
      </c>
      <c r="AJ69" s="130">
        <f>AJ27+AJ30+AJ36+AJ48+AJ51+AJ54+AJ57+AJ60+AJ63</f>
        <v>200</v>
      </c>
      <c r="AK69" s="130"/>
      <c r="AL69" s="130">
        <f>AL27+AL30+AL36+AL48+AL51+AL54+AL57+AL60+AL63</f>
        <v>0</v>
      </c>
      <c r="AM69" s="130">
        <f>AM27+AM30+AM36+AM48+AM51+AM54+AM57+AM60+AM63</f>
        <v>0</v>
      </c>
      <c r="AN69" s="130"/>
      <c r="AO69" s="130">
        <f>AO27+AO30+AO36+AO48+AO51+AO54+AO57+AO60+AO63</f>
        <v>0</v>
      </c>
      <c r="AP69" s="130">
        <f>AP27+AP30+AP36+AP48+AP51+AP54+AP57+AP60+AP63</f>
        <v>0</v>
      </c>
      <c r="AQ69" s="130"/>
      <c r="AR69" s="130">
        <f>AR27+AR30+AR36+AR48+AR51+AR54+AR57+AR60+AR63</f>
        <v>0</v>
      </c>
      <c r="AS69" s="130">
        <f>AS27+AS30+AS36+AS48+AS51+AS54+AS57+AS60+AS63</f>
        <v>0</v>
      </c>
      <c r="AT69" s="130"/>
      <c r="AU69" s="130">
        <f>AU27+AU30+AU36+AU48+AU51+AU54+AU57+AU60+AU63</f>
        <v>0</v>
      </c>
      <c r="AV69" s="130">
        <f>AV27+AV30+AV36+AV48+AV51+AV54+AV57+AV60+AV63</f>
        <v>0</v>
      </c>
      <c r="AW69" s="130"/>
      <c r="AX69" s="130">
        <f>AX27+AX30+AX36+AX48+AX51+AX54+AX57+AX60+AX63</f>
        <v>0</v>
      </c>
      <c r="AY69" s="130">
        <f>AY27+AY30+AY36+AY48+AY51+AY54+AY57+AY60+AY63</f>
        <v>0</v>
      </c>
      <c r="AZ69" s="130"/>
      <c r="BA69" s="129"/>
      <c r="BB69" s="196"/>
    </row>
    <row r="70" spans="1:54" s="170" customFormat="1">
      <c r="A70" s="316" t="s">
        <v>327</v>
      </c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7"/>
      <c r="AI70" s="317"/>
      <c r="AJ70" s="317"/>
      <c r="AK70" s="317"/>
      <c r="AL70" s="317"/>
      <c r="AM70" s="317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317"/>
      <c r="BA70" s="317"/>
      <c r="BB70" s="318"/>
    </row>
    <row r="71" spans="1:54" s="168" customFormat="1">
      <c r="A71" s="280" t="s">
        <v>329</v>
      </c>
      <c r="B71" s="269" t="s">
        <v>332</v>
      </c>
      <c r="C71" s="269"/>
      <c r="D71" s="209" t="s">
        <v>41</v>
      </c>
      <c r="E71" s="126">
        <f>E73+E74+E72</f>
        <v>68625.250000000015</v>
      </c>
      <c r="F71" s="126">
        <f t="shared" ref="F71:F84" si="315">I71+L71+O71+R71+U71+X71+AC71+AH71+AK71+AP71+AU71+AZ71</f>
        <v>17218.330000000002</v>
      </c>
      <c r="G71" s="158">
        <f t="shared" ref="G71:G84" si="316">F71/E71*100</f>
        <v>25.090371255478118</v>
      </c>
      <c r="H71" s="126">
        <f t="shared" ref="H71:AZ71" si="317">H73+H74</f>
        <v>2089.1</v>
      </c>
      <c r="I71" s="126">
        <f t="shared" si="317"/>
        <v>2089.1</v>
      </c>
      <c r="J71" s="158">
        <f t="shared" ref="J71:J88" si="318">I71/H71*100</f>
        <v>100</v>
      </c>
      <c r="K71" s="126">
        <f t="shared" si="317"/>
        <v>5196.5</v>
      </c>
      <c r="L71" s="126">
        <f t="shared" si="317"/>
        <v>5196.5</v>
      </c>
      <c r="M71" s="158">
        <f t="shared" ref="M71:M88" si="319">L71/K71*100</f>
        <v>100</v>
      </c>
      <c r="N71" s="126">
        <f t="shared" si="317"/>
        <v>4496.7</v>
      </c>
      <c r="O71" s="126">
        <f t="shared" si="317"/>
        <v>4496.7299999999996</v>
      </c>
      <c r="P71" s="158">
        <f t="shared" ref="P71:P76" si="320">O71/N71*100</f>
        <v>100.00066715591433</v>
      </c>
      <c r="Q71" s="126">
        <f t="shared" si="317"/>
        <v>5436</v>
      </c>
      <c r="R71" s="126">
        <f t="shared" si="317"/>
        <v>5436</v>
      </c>
      <c r="S71" s="158">
        <f t="shared" ref="S71:S88" si="321">R71/Q71*100</f>
        <v>100</v>
      </c>
      <c r="T71" s="126">
        <f t="shared" si="317"/>
        <v>5841.4</v>
      </c>
      <c r="U71" s="126">
        <f t="shared" si="317"/>
        <v>0</v>
      </c>
      <c r="V71" s="127"/>
      <c r="W71" s="126">
        <f t="shared" si="317"/>
        <v>5841.4</v>
      </c>
      <c r="X71" s="126">
        <f t="shared" si="317"/>
        <v>0</v>
      </c>
      <c r="Y71" s="127"/>
      <c r="Z71" s="126">
        <f t="shared" si="317"/>
        <v>5841.4</v>
      </c>
      <c r="AA71" s="126">
        <f t="shared" si="317"/>
        <v>0</v>
      </c>
      <c r="AB71" s="127">
        <f t="shared" si="317"/>
        <v>0</v>
      </c>
      <c r="AC71" s="126">
        <f t="shared" si="317"/>
        <v>0</v>
      </c>
      <c r="AD71" s="127"/>
      <c r="AE71" s="126">
        <f t="shared" si="317"/>
        <v>5841.35</v>
      </c>
      <c r="AF71" s="126">
        <f t="shared" si="317"/>
        <v>0</v>
      </c>
      <c r="AG71" s="127">
        <f t="shared" si="317"/>
        <v>0</v>
      </c>
      <c r="AH71" s="126">
        <f t="shared" si="317"/>
        <v>0</v>
      </c>
      <c r="AI71" s="127"/>
      <c r="AJ71" s="126">
        <f t="shared" si="317"/>
        <v>5841.3</v>
      </c>
      <c r="AK71" s="126">
        <f t="shared" si="317"/>
        <v>0</v>
      </c>
      <c r="AL71" s="127">
        <f t="shared" si="317"/>
        <v>0</v>
      </c>
      <c r="AM71" s="126">
        <f t="shared" si="317"/>
        <v>0</v>
      </c>
      <c r="AN71" s="127"/>
      <c r="AO71" s="126">
        <f t="shared" si="317"/>
        <v>5841.3</v>
      </c>
      <c r="AP71" s="126">
        <f t="shared" si="317"/>
        <v>0</v>
      </c>
      <c r="AQ71" s="127">
        <f t="shared" si="317"/>
        <v>0</v>
      </c>
      <c r="AR71" s="126">
        <f t="shared" si="317"/>
        <v>0</v>
      </c>
      <c r="AS71" s="127"/>
      <c r="AT71" s="126">
        <f t="shared" si="317"/>
        <v>5841.3</v>
      </c>
      <c r="AU71" s="126">
        <f t="shared" si="317"/>
        <v>0</v>
      </c>
      <c r="AV71" s="127">
        <f t="shared" si="317"/>
        <v>0</v>
      </c>
      <c r="AW71" s="126">
        <f t="shared" si="317"/>
        <v>0</v>
      </c>
      <c r="AX71" s="127"/>
      <c r="AY71" s="126">
        <f t="shared" si="317"/>
        <v>5841.3</v>
      </c>
      <c r="AZ71" s="126">
        <f t="shared" si="317"/>
        <v>0</v>
      </c>
      <c r="BA71" s="127"/>
      <c r="BB71" s="281"/>
    </row>
    <row r="72" spans="1:54">
      <c r="A72" s="280"/>
      <c r="B72" s="269"/>
      <c r="C72" s="269"/>
      <c r="D72" s="206" t="s">
        <v>2</v>
      </c>
      <c r="E72" s="123">
        <f>H72+K72+N72+Q72+T72+W72+Z72+AE72+AJ72+AO72+AT72+AY72</f>
        <v>4676.2</v>
      </c>
      <c r="F72" s="123">
        <f t="shared" si="315"/>
        <v>1440</v>
      </c>
      <c r="G72" s="159">
        <f t="shared" si="316"/>
        <v>30.794234634960009</v>
      </c>
      <c r="H72" s="123"/>
      <c r="I72" s="123"/>
      <c r="J72" s="159"/>
      <c r="K72" s="123">
        <f>K136+K140</f>
        <v>224.5</v>
      </c>
      <c r="L72" s="123">
        <f t="shared" ref="L72:AY72" si="322">L136+L140</f>
        <v>224.5</v>
      </c>
      <c r="M72" s="123">
        <f t="shared" si="322"/>
        <v>100</v>
      </c>
      <c r="N72" s="123">
        <f t="shared" si="322"/>
        <v>689.2</v>
      </c>
      <c r="O72" s="123">
        <f t="shared" si="322"/>
        <v>689.2</v>
      </c>
      <c r="P72" s="159">
        <f t="shared" si="320"/>
        <v>100</v>
      </c>
      <c r="Q72" s="123">
        <f t="shared" si="322"/>
        <v>526.29999999999995</v>
      </c>
      <c r="R72" s="123">
        <f t="shared" si="322"/>
        <v>526.29999999999995</v>
      </c>
      <c r="S72" s="159">
        <f t="shared" si="321"/>
        <v>100</v>
      </c>
      <c r="T72" s="123">
        <f t="shared" si="322"/>
        <v>404.70000000000005</v>
      </c>
      <c r="U72" s="123">
        <f t="shared" si="322"/>
        <v>0</v>
      </c>
      <c r="V72" s="123">
        <f t="shared" si="322"/>
        <v>0</v>
      </c>
      <c r="W72" s="123">
        <f t="shared" si="322"/>
        <v>404.5</v>
      </c>
      <c r="X72" s="123">
        <f t="shared" si="322"/>
        <v>0</v>
      </c>
      <c r="Y72" s="123">
        <f t="shared" si="322"/>
        <v>0</v>
      </c>
      <c r="Z72" s="123">
        <f t="shared" si="322"/>
        <v>404.5</v>
      </c>
      <c r="AA72" s="123">
        <f t="shared" si="322"/>
        <v>0</v>
      </c>
      <c r="AB72" s="123">
        <f t="shared" si="322"/>
        <v>0</v>
      </c>
      <c r="AC72" s="123">
        <f t="shared" si="322"/>
        <v>0</v>
      </c>
      <c r="AD72" s="123">
        <f t="shared" si="322"/>
        <v>0</v>
      </c>
      <c r="AE72" s="123">
        <f t="shared" si="322"/>
        <v>404.5</v>
      </c>
      <c r="AF72" s="123">
        <f t="shared" si="322"/>
        <v>0</v>
      </c>
      <c r="AG72" s="123">
        <f t="shared" si="322"/>
        <v>0</v>
      </c>
      <c r="AH72" s="123">
        <f t="shared" si="322"/>
        <v>0</v>
      </c>
      <c r="AI72" s="123">
        <f t="shared" si="322"/>
        <v>0</v>
      </c>
      <c r="AJ72" s="123">
        <f t="shared" si="322"/>
        <v>404.5</v>
      </c>
      <c r="AK72" s="123">
        <f t="shared" si="322"/>
        <v>0</v>
      </c>
      <c r="AL72" s="123">
        <f t="shared" si="322"/>
        <v>0</v>
      </c>
      <c r="AM72" s="123">
        <f t="shared" si="322"/>
        <v>0</v>
      </c>
      <c r="AN72" s="123">
        <f t="shared" si="322"/>
        <v>0</v>
      </c>
      <c r="AO72" s="123">
        <f t="shared" si="322"/>
        <v>404.5</v>
      </c>
      <c r="AP72" s="123">
        <f t="shared" si="322"/>
        <v>0</v>
      </c>
      <c r="AQ72" s="123">
        <f t="shared" si="322"/>
        <v>0</v>
      </c>
      <c r="AR72" s="123">
        <f t="shared" si="322"/>
        <v>0</v>
      </c>
      <c r="AS72" s="123">
        <f t="shared" si="322"/>
        <v>0</v>
      </c>
      <c r="AT72" s="123">
        <f t="shared" si="322"/>
        <v>404.5</v>
      </c>
      <c r="AU72" s="123">
        <f t="shared" si="322"/>
        <v>0</v>
      </c>
      <c r="AV72" s="123">
        <f t="shared" si="322"/>
        <v>0</v>
      </c>
      <c r="AW72" s="123">
        <f t="shared" si="322"/>
        <v>0</v>
      </c>
      <c r="AX72" s="123">
        <f t="shared" si="322"/>
        <v>0</v>
      </c>
      <c r="AY72" s="123">
        <f t="shared" si="322"/>
        <v>404.5</v>
      </c>
      <c r="AZ72" s="123"/>
      <c r="BA72" s="128"/>
      <c r="BB72" s="281"/>
    </row>
    <row r="73" spans="1:54">
      <c r="A73" s="280"/>
      <c r="B73" s="269"/>
      <c r="C73" s="269"/>
      <c r="D73" s="206" t="s">
        <v>294</v>
      </c>
      <c r="E73" s="123">
        <f>H73+K73+N73+Q73+T73+W73+Z73+AE73+AJ73+AO73+AT73+AY73</f>
        <v>63949.05000000001</v>
      </c>
      <c r="F73" s="123">
        <f t="shared" si="315"/>
        <v>17218.330000000002</v>
      </c>
      <c r="G73" s="159">
        <f t="shared" si="316"/>
        <v>26.925075509331254</v>
      </c>
      <c r="H73" s="123">
        <v>2089.1</v>
      </c>
      <c r="I73" s="123">
        <v>2089.1</v>
      </c>
      <c r="J73" s="159">
        <f t="shared" si="318"/>
        <v>100</v>
      </c>
      <c r="K73" s="123">
        <v>5196.5</v>
      </c>
      <c r="L73" s="123">
        <v>5196.5</v>
      </c>
      <c r="M73" s="159">
        <f t="shared" si="319"/>
        <v>100</v>
      </c>
      <c r="N73" s="123">
        <v>4496.7</v>
      </c>
      <c r="O73" s="123">
        <v>4496.7299999999996</v>
      </c>
      <c r="P73" s="159">
        <f t="shared" si="320"/>
        <v>100.00066715591433</v>
      </c>
      <c r="Q73" s="123">
        <v>5436</v>
      </c>
      <c r="R73" s="123">
        <v>5436</v>
      </c>
      <c r="S73" s="159">
        <f t="shared" si="321"/>
        <v>100</v>
      </c>
      <c r="T73" s="123">
        <v>5841.4</v>
      </c>
      <c r="U73" s="123"/>
      <c r="V73" s="128"/>
      <c r="W73" s="123">
        <v>5841.4</v>
      </c>
      <c r="X73" s="123"/>
      <c r="Y73" s="128"/>
      <c r="Z73" s="123">
        <v>5841.4</v>
      </c>
      <c r="AA73" s="123"/>
      <c r="AB73" s="128"/>
      <c r="AC73" s="128"/>
      <c r="AD73" s="128"/>
      <c r="AE73" s="123">
        <v>5841.35</v>
      </c>
      <c r="AF73" s="123"/>
      <c r="AG73" s="128"/>
      <c r="AH73" s="128"/>
      <c r="AI73" s="128"/>
      <c r="AJ73" s="123">
        <v>5841.3</v>
      </c>
      <c r="AK73" s="123"/>
      <c r="AL73" s="128"/>
      <c r="AM73" s="128"/>
      <c r="AN73" s="128"/>
      <c r="AO73" s="123">
        <v>5841.3</v>
      </c>
      <c r="AP73" s="123"/>
      <c r="AQ73" s="128"/>
      <c r="AR73" s="128"/>
      <c r="AS73" s="128"/>
      <c r="AT73" s="123">
        <v>5841.3</v>
      </c>
      <c r="AU73" s="123"/>
      <c r="AV73" s="128"/>
      <c r="AW73" s="128"/>
      <c r="AX73" s="128"/>
      <c r="AY73" s="123">
        <v>5841.3</v>
      </c>
      <c r="AZ73" s="123"/>
      <c r="BA73" s="128"/>
      <c r="BB73" s="281"/>
    </row>
    <row r="74" spans="1:54">
      <c r="A74" s="280"/>
      <c r="B74" s="269"/>
      <c r="C74" s="269"/>
      <c r="D74" s="208" t="s">
        <v>43</v>
      </c>
      <c r="E74" s="123"/>
      <c r="F74" s="123"/>
      <c r="G74" s="159"/>
      <c r="H74" s="123"/>
      <c r="I74" s="123"/>
      <c r="J74" s="159"/>
      <c r="K74" s="123"/>
      <c r="L74" s="123"/>
      <c r="M74" s="159"/>
      <c r="N74" s="123"/>
      <c r="O74" s="123"/>
      <c r="P74" s="159"/>
      <c r="Q74" s="123"/>
      <c r="R74" s="123"/>
      <c r="S74" s="159"/>
      <c r="T74" s="123"/>
      <c r="U74" s="123"/>
      <c r="V74" s="128"/>
      <c r="W74" s="123"/>
      <c r="X74" s="123"/>
      <c r="Y74" s="128"/>
      <c r="Z74" s="123"/>
      <c r="AA74" s="123"/>
      <c r="AB74" s="128"/>
      <c r="AC74" s="128"/>
      <c r="AD74" s="128"/>
      <c r="AE74" s="123"/>
      <c r="AF74" s="123"/>
      <c r="AG74" s="128"/>
      <c r="AH74" s="128"/>
      <c r="AI74" s="128"/>
      <c r="AJ74" s="123"/>
      <c r="AK74" s="123"/>
      <c r="AL74" s="128"/>
      <c r="AM74" s="128"/>
      <c r="AN74" s="128"/>
      <c r="AO74" s="123"/>
      <c r="AP74" s="123"/>
      <c r="AQ74" s="128"/>
      <c r="AR74" s="128"/>
      <c r="AS74" s="128"/>
      <c r="AT74" s="123"/>
      <c r="AU74" s="123"/>
      <c r="AV74" s="128"/>
      <c r="AW74" s="128"/>
      <c r="AX74" s="128"/>
      <c r="AY74" s="123"/>
      <c r="AZ74" s="123"/>
      <c r="BA74" s="128"/>
      <c r="BB74" s="281"/>
    </row>
    <row r="75" spans="1:54" s="168" customFormat="1">
      <c r="A75" s="280" t="s">
        <v>330</v>
      </c>
      <c r="B75" s="269" t="s">
        <v>333</v>
      </c>
      <c r="C75" s="269"/>
      <c r="D75" s="209" t="s">
        <v>41</v>
      </c>
      <c r="E75" s="126">
        <f>E76+E77</f>
        <v>823.2</v>
      </c>
      <c r="F75" s="126">
        <f t="shared" si="315"/>
        <v>218.7</v>
      </c>
      <c r="G75" s="158">
        <f t="shared" si="316"/>
        <v>26.567055393586003</v>
      </c>
      <c r="H75" s="126">
        <f t="shared" ref="H75:AZ75" si="323">H76+H77</f>
        <v>40.9</v>
      </c>
      <c r="I75" s="126">
        <f t="shared" si="323"/>
        <v>40.9</v>
      </c>
      <c r="J75" s="158">
        <f t="shared" si="318"/>
        <v>100</v>
      </c>
      <c r="K75" s="126">
        <f t="shared" si="323"/>
        <v>97.8</v>
      </c>
      <c r="L75" s="126">
        <f t="shared" si="323"/>
        <v>97.8</v>
      </c>
      <c r="M75" s="158">
        <f t="shared" si="319"/>
        <v>100</v>
      </c>
      <c r="N75" s="126">
        <f t="shared" si="323"/>
        <v>62.4</v>
      </c>
      <c r="O75" s="126">
        <f t="shared" si="323"/>
        <v>62.4</v>
      </c>
      <c r="P75" s="158">
        <f t="shared" si="320"/>
        <v>100</v>
      </c>
      <c r="Q75" s="126">
        <f t="shared" si="323"/>
        <v>17.600000000000001</v>
      </c>
      <c r="R75" s="126">
        <f t="shared" si="323"/>
        <v>17.600000000000001</v>
      </c>
      <c r="S75" s="158">
        <f t="shared" si="321"/>
        <v>100</v>
      </c>
      <c r="T75" s="126">
        <f t="shared" si="323"/>
        <v>75.599999999999994</v>
      </c>
      <c r="U75" s="126">
        <f t="shared" si="323"/>
        <v>0</v>
      </c>
      <c r="V75" s="126"/>
      <c r="W75" s="126">
        <f t="shared" si="323"/>
        <v>75.599999999999994</v>
      </c>
      <c r="X75" s="126">
        <f t="shared" si="323"/>
        <v>0</v>
      </c>
      <c r="Y75" s="126"/>
      <c r="Z75" s="126">
        <f t="shared" si="323"/>
        <v>75.599999999999994</v>
      </c>
      <c r="AA75" s="126">
        <f t="shared" si="323"/>
        <v>0</v>
      </c>
      <c r="AB75" s="126">
        <f t="shared" si="323"/>
        <v>0</v>
      </c>
      <c r="AC75" s="126">
        <f t="shared" si="323"/>
        <v>0</v>
      </c>
      <c r="AD75" s="126"/>
      <c r="AE75" s="126">
        <f t="shared" si="323"/>
        <v>75.599999999999994</v>
      </c>
      <c r="AF75" s="126">
        <f t="shared" si="323"/>
        <v>0</v>
      </c>
      <c r="AG75" s="126">
        <f t="shared" si="323"/>
        <v>0</v>
      </c>
      <c r="AH75" s="126">
        <f t="shared" si="323"/>
        <v>0</v>
      </c>
      <c r="AI75" s="126"/>
      <c r="AJ75" s="126">
        <f t="shared" si="323"/>
        <v>75.599999999999994</v>
      </c>
      <c r="AK75" s="126">
        <f t="shared" si="323"/>
        <v>0</v>
      </c>
      <c r="AL75" s="126">
        <f t="shared" si="323"/>
        <v>0</v>
      </c>
      <c r="AM75" s="126">
        <f t="shared" si="323"/>
        <v>0</v>
      </c>
      <c r="AN75" s="126"/>
      <c r="AO75" s="126">
        <f t="shared" si="323"/>
        <v>75.5</v>
      </c>
      <c r="AP75" s="126">
        <f t="shared" si="323"/>
        <v>0</v>
      </c>
      <c r="AQ75" s="126">
        <f t="shared" si="323"/>
        <v>0</v>
      </c>
      <c r="AR75" s="126">
        <f t="shared" si="323"/>
        <v>0</v>
      </c>
      <c r="AS75" s="126"/>
      <c r="AT75" s="126">
        <f t="shared" si="323"/>
        <v>75.5</v>
      </c>
      <c r="AU75" s="126">
        <f t="shared" si="323"/>
        <v>0</v>
      </c>
      <c r="AV75" s="126">
        <f t="shared" si="323"/>
        <v>0</v>
      </c>
      <c r="AW75" s="126">
        <f t="shared" si="323"/>
        <v>0</v>
      </c>
      <c r="AX75" s="126"/>
      <c r="AY75" s="126">
        <f t="shared" si="323"/>
        <v>75.5</v>
      </c>
      <c r="AZ75" s="126">
        <f t="shared" si="323"/>
        <v>0</v>
      </c>
      <c r="BA75" s="126"/>
      <c r="BB75" s="281"/>
    </row>
    <row r="76" spans="1:54">
      <c r="A76" s="280"/>
      <c r="B76" s="269"/>
      <c r="C76" s="269"/>
      <c r="D76" s="206" t="s">
        <v>294</v>
      </c>
      <c r="E76" s="123">
        <f t="shared" ref="E76:E84" si="324">H76+K76+N76+Q76+T76+W76+Z76+AE76+AJ76+AO76+AT76+AY76</f>
        <v>823.2</v>
      </c>
      <c r="F76" s="123">
        <f t="shared" si="315"/>
        <v>218.7</v>
      </c>
      <c r="G76" s="159">
        <f t="shared" si="316"/>
        <v>26.567055393586003</v>
      </c>
      <c r="H76" s="123">
        <v>40.9</v>
      </c>
      <c r="I76" s="123">
        <v>40.9</v>
      </c>
      <c r="J76" s="159">
        <f t="shared" si="318"/>
        <v>100</v>
      </c>
      <c r="K76" s="123">
        <f>L76</f>
        <v>97.8</v>
      </c>
      <c r="L76" s="123">
        <v>97.8</v>
      </c>
      <c r="M76" s="159">
        <f t="shared" si="319"/>
        <v>100</v>
      </c>
      <c r="N76" s="123">
        <v>62.4</v>
      </c>
      <c r="O76" s="123">
        <v>62.4</v>
      </c>
      <c r="P76" s="159">
        <f t="shared" si="320"/>
        <v>100</v>
      </c>
      <c r="Q76" s="123">
        <v>17.600000000000001</v>
      </c>
      <c r="R76" s="123">
        <v>17.600000000000001</v>
      </c>
      <c r="S76" s="159">
        <f t="shared" si="321"/>
        <v>100</v>
      </c>
      <c r="T76" s="123">
        <v>75.599999999999994</v>
      </c>
      <c r="U76" s="123"/>
      <c r="V76" s="128"/>
      <c r="W76" s="123">
        <v>75.599999999999994</v>
      </c>
      <c r="X76" s="123"/>
      <c r="Y76" s="128"/>
      <c r="Z76" s="123">
        <v>75.599999999999994</v>
      </c>
      <c r="AA76" s="123"/>
      <c r="AB76" s="128"/>
      <c r="AC76" s="128"/>
      <c r="AD76" s="128"/>
      <c r="AE76" s="123">
        <v>75.599999999999994</v>
      </c>
      <c r="AF76" s="123"/>
      <c r="AG76" s="128"/>
      <c r="AH76" s="128"/>
      <c r="AI76" s="128"/>
      <c r="AJ76" s="123">
        <v>75.599999999999994</v>
      </c>
      <c r="AK76" s="123"/>
      <c r="AL76" s="128"/>
      <c r="AM76" s="128"/>
      <c r="AN76" s="128"/>
      <c r="AO76" s="123">
        <v>75.5</v>
      </c>
      <c r="AP76" s="123"/>
      <c r="AQ76" s="128"/>
      <c r="AR76" s="128"/>
      <c r="AS76" s="128"/>
      <c r="AT76" s="123">
        <v>75.5</v>
      </c>
      <c r="AU76" s="123"/>
      <c r="AV76" s="128"/>
      <c r="AW76" s="128"/>
      <c r="AX76" s="128"/>
      <c r="AY76" s="123">
        <v>75.5</v>
      </c>
      <c r="AZ76" s="123"/>
      <c r="BA76" s="128"/>
      <c r="BB76" s="281"/>
    </row>
    <row r="77" spans="1:54">
      <c r="A77" s="280"/>
      <c r="B77" s="269"/>
      <c r="C77" s="269"/>
      <c r="D77" s="208" t="s">
        <v>43</v>
      </c>
      <c r="E77" s="123">
        <f t="shared" si="324"/>
        <v>0</v>
      </c>
      <c r="F77" s="123">
        <f t="shared" si="315"/>
        <v>0</v>
      </c>
      <c r="G77" s="159"/>
      <c r="H77" s="123"/>
      <c r="I77" s="123"/>
      <c r="J77" s="159"/>
      <c r="K77" s="123"/>
      <c r="L77" s="123"/>
      <c r="M77" s="159"/>
      <c r="N77" s="123"/>
      <c r="O77" s="123"/>
      <c r="P77" s="128"/>
      <c r="Q77" s="123"/>
      <c r="R77" s="123"/>
      <c r="S77" s="159"/>
      <c r="T77" s="123"/>
      <c r="U77" s="123"/>
      <c r="V77" s="128"/>
      <c r="W77" s="123"/>
      <c r="X77" s="123"/>
      <c r="Y77" s="128"/>
      <c r="Z77" s="123"/>
      <c r="AA77" s="123"/>
      <c r="AB77" s="128"/>
      <c r="AC77" s="128"/>
      <c r="AD77" s="128"/>
      <c r="AE77" s="123"/>
      <c r="AF77" s="123"/>
      <c r="AG77" s="128"/>
      <c r="AH77" s="128"/>
      <c r="AI77" s="128"/>
      <c r="AJ77" s="123"/>
      <c r="AK77" s="123"/>
      <c r="AL77" s="128"/>
      <c r="AM77" s="128"/>
      <c r="AN77" s="128"/>
      <c r="AO77" s="123"/>
      <c r="AP77" s="123"/>
      <c r="AQ77" s="128"/>
      <c r="AR77" s="128"/>
      <c r="AS77" s="128"/>
      <c r="AT77" s="123"/>
      <c r="AU77" s="123"/>
      <c r="AV77" s="128"/>
      <c r="AW77" s="128"/>
      <c r="AX77" s="128"/>
      <c r="AY77" s="123"/>
      <c r="AZ77" s="123"/>
      <c r="BA77" s="128"/>
      <c r="BB77" s="281"/>
    </row>
    <row r="78" spans="1:54" s="168" customFormat="1">
      <c r="A78" s="280" t="s">
        <v>331</v>
      </c>
      <c r="B78" s="269" t="s">
        <v>334</v>
      </c>
      <c r="C78" s="269"/>
      <c r="D78" s="209" t="s">
        <v>41</v>
      </c>
      <c r="E78" s="126">
        <f>E79+E80</f>
        <v>20623.589999999997</v>
      </c>
      <c r="F78" s="126">
        <f t="shared" si="315"/>
        <v>7142.87</v>
      </c>
      <c r="G78" s="158">
        <f t="shared" si="316"/>
        <v>34.634464707647901</v>
      </c>
      <c r="H78" s="126">
        <f t="shared" ref="H78:AZ78" si="325">H79+H80</f>
        <v>128.44</v>
      </c>
      <c r="I78" s="126">
        <f t="shared" si="325"/>
        <v>128.44</v>
      </c>
      <c r="J78" s="158">
        <f t="shared" si="318"/>
        <v>100</v>
      </c>
      <c r="K78" s="126">
        <f t="shared" si="325"/>
        <v>2047.19</v>
      </c>
      <c r="L78" s="126">
        <f t="shared" si="325"/>
        <v>2047.19</v>
      </c>
      <c r="M78" s="158">
        <f t="shared" si="319"/>
        <v>100</v>
      </c>
      <c r="N78" s="126">
        <f t="shared" si="325"/>
        <v>2430.7599999999998</v>
      </c>
      <c r="O78" s="126">
        <f t="shared" si="325"/>
        <v>2430.79</v>
      </c>
      <c r="P78" s="158">
        <f t="shared" ref="P78:P88" si="326">O78/N78*100</f>
        <v>100.00123418190196</v>
      </c>
      <c r="Q78" s="126">
        <f t="shared" si="325"/>
        <v>2536.4499999999998</v>
      </c>
      <c r="R78" s="126">
        <f t="shared" si="325"/>
        <v>2536.4499999999998</v>
      </c>
      <c r="S78" s="158">
        <f t="shared" si="321"/>
        <v>100</v>
      </c>
      <c r="T78" s="126">
        <f t="shared" si="325"/>
        <v>2953.53</v>
      </c>
      <c r="U78" s="126">
        <f t="shared" si="325"/>
        <v>0</v>
      </c>
      <c r="V78" s="126"/>
      <c r="W78" s="126">
        <f t="shared" si="325"/>
        <v>1504</v>
      </c>
      <c r="X78" s="126">
        <f t="shared" si="325"/>
        <v>0</v>
      </c>
      <c r="Y78" s="126"/>
      <c r="Z78" s="126">
        <f t="shared" si="325"/>
        <v>1503.95</v>
      </c>
      <c r="AA78" s="126">
        <f t="shared" si="325"/>
        <v>0</v>
      </c>
      <c r="AB78" s="126">
        <f t="shared" si="325"/>
        <v>0</v>
      </c>
      <c r="AC78" s="126">
        <f t="shared" si="325"/>
        <v>0</v>
      </c>
      <c r="AD78" s="126"/>
      <c r="AE78" s="126">
        <f t="shared" si="325"/>
        <v>1503.9</v>
      </c>
      <c r="AF78" s="126">
        <f t="shared" si="325"/>
        <v>0</v>
      </c>
      <c r="AG78" s="126">
        <f t="shared" si="325"/>
        <v>0</v>
      </c>
      <c r="AH78" s="126">
        <f t="shared" si="325"/>
        <v>0</v>
      </c>
      <c r="AI78" s="126"/>
      <c r="AJ78" s="126">
        <f t="shared" si="325"/>
        <v>1503.9</v>
      </c>
      <c r="AK78" s="126">
        <f t="shared" si="325"/>
        <v>0</v>
      </c>
      <c r="AL78" s="126">
        <f t="shared" si="325"/>
        <v>0</v>
      </c>
      <c r="AM78" s="126">
        <f t="shared" si="325"/>
        <v>0</v>
      </c>
      <c r="AN78" s="126"/>
      <c r="AO78" s="126">
        <f t="shared" si="325"/>
        <v>1503.9</v>
      </c>
      <c r="AP78" s="126">
        <f t="shared" si="325"/>
        <v>0</v>
      </c>
      <c r="AQ78" s="126">
        <f t="shared" si="325"/>
        <v>0</v>
      </c>
      <c r="AR78" s="126">
        <f t="shared" si="325"/>
        <v>0</v>
      </c>
      <c r="AS78" s="126"/>
      <c r="AT78" s="126">
        <f t="shared" si="325"/>
        <v>1503.87</v>
      </c>
      <c r="AU78" s="126">
        <f t="shared" si="325"/>
        <v>0</v>
      </c>
      <c r="AV78" s="126">
        <f t="shared" si="325"/>
        <v>0</v>
      </c>
      <c r="AW78" s="126">
        <f t="shared" si="325"/>
        <v>0</v>
      </c>
      <c r="AX78" s="126"/>
      <c r="AY78" s="126">
        <f t="shared" si="325"/>
        <v>1503.6999999999998</v>
      </c>
      <c r="AZ78" s="126">
        <f t="shared" si="325"/>
        <v>0</v>
      </c>
      <c r="BA78" s="126"/>
      <c r="BB78" s="281"/>
    </row>
    <row r="79" spans="1:54">
      <c r="A79" s="280"/>
      <c r="B79" s="269"/>
      <c r="C79" s="269"/>
      <c r="D79" s="206" t="s">
        <v>294</v>
      </c>
      <c r="E79" s="123">
        <f t="shared" si="324"/>
        <v>15628.589999999997</v>
      </c>
      <c r="F79" s="123">
        <f t="shared" si="315"/>
        <v>6076.07</v>
      </c>
      <c r="G79" s="159">
        <f t="shared" si="316"/>
        <v>38.877915410155367</v>
      </c>
      <c r="H79" s="123">
        <v>62</v>
      </c>
      <c r="I79" s="123">
        <v>62</v>
      </c>
      <c r="J79" s="159">
        <f t="shared" si="318"/>
        <v>100</v>
      </c>
      <c r="K79" s="123">
        <f>L79</f>
        <v>1685.3</v>
      </c>
      <c r="L79" s="123">
        <v>1685.3</v>
      </c>
      <c r="M79" s="159">
        <v>100</v>
      </c>
      <c r="N79" s="123">
        <v>2081.6</v>
      </c>
      <c r="O79" s="123">
        <v>2081.63</v>
      </c>
      <c r="P79" s="159">
        <f t="shared" si="326"/>
        <v>100.00144119907763</v>
      </c>
      <c r="Q79" s="123">
        <v>2247.14</v>
      </c>
      <c r="R79" s="123">
        <v>2247.14</v>
      </c>
      <c r="S79" s="159">
        <f t="shared" si="321"/>
        <v>100</v>
      </c>
      <c r="T79" s="123">
        <f>1012.93+1449.45</f>
        <v>2462.38</v>
      </c>
      <c r="U79" s="123"/>
      <c r="V79" s="128"/>
      <c r="W79" s="123">
        <v>1012.9</v>
      </c>
      <c r="X79" s="123"/>
      <c r="Y79" s="128"/>
      <c r="Z79" s="123">
        <v>1012.9</v>
      </c>
      <c r="AA79" s="123"/>
      <c r="AB79" s="128"/>
      <c r="AC79" s="128"/>
      <c r="AD79" s="128"/>
      <c r="AE79" s="123">
        <v>1012.9</v>
      </c>
      <c r="AF79" s="123"/>
      <c r="AG79" s="128"/>
      <c r="AH79" s="128"/>
      <c r="AI79" s="128"/>
      <c r="AJ79" s="123">
        <v>1012.9</v>
      </c>
      <c r="AK79" s="123"/>
      <c r="AL79" s="128"/>
      <c r="AM79" s="128"/>
      <c r="AN79" s="128"/>
      <c r="AO79" s="123">
        <v>1012.9</v>
      </c>
      <c r="AP79" s="123"/>
      <c r="AQ79" s="128"/>
      <c r="AR79" s="128"/>
      <c r="AS79" s="128"/>
      <c r="AT79" s="123">
        <v>1012.87</v>
      </c>
      <c r="AU79" s="123"/>
      <c r="AV79" s="128"/>
      <c r="AW79" s="128"/>
      <c r="AX79" s="128"/>
      <c r="AY79" s="123">
        <v>1012.8</v>
      </c>
      <c r="AZ79" s="123"/>
      <c r="BA79" s="128"/>
      <c r="BB79" s="281"/>
    </row>
    <row r="80" spans="1:54" ht="16.5" thickBot="1">
      <c r="A80" s="319"/>
      <c r="B80" s="321"/>
      <c r="C80" s="321"/>
      <c r="D80" s="214" t="s">
        <v>43</v>
      </c>
      <c r="E80" s="125">
        <f t="shared" si="324"/>
        <v>4995</v>
      </c>
      <c r="F80" s="125">
        <f t="shared" si="315"/>
        <v>1066.8</v>
      </c>
      <c r="G80" s="197">
        <f t="shared" si="316"/>
        <v>21.357357357357358</v>
      </c>
      <c r="H80" s="125">
        <f t="shared" ref="H80:N80" si="327">H138+H142</f>
        <v>66.44</v>
      </c>
      <c r="I80" s="125">
        <f t="shared" si="327"/>
        <v>66.44</v>
      </c>
      <c r="J80" s="197">
        <f t="shared" si="327"/>
        <v>100</v>
      </c>
      <c r="K80" s="125">
        <f t="shared" si="327"/>
        <v>361.89000000000004</v>
      </c>
      <c r="L80" s="125">
        <f t="shared" si="327"/>
        <v>361.89000000000004</v>
      </c>
      <c r="M80" s="197">
        <v>100</v>
      </c>
      <c r="N80" s="125">
        <f t="shared" si="327"/>
        <v>349.16</v>
      </c>
      <c r="O80" s="125">
        <f>O138+O142</f>
        <v>349.16</v>
      </c>
      <c r="P80" s="125">
        <f t="shared" si="326"/>
        <v>100</v>
      </c>
      <c r="Q80" s="125">
        <f t="shared" ref="Q80:AY80" si="328">Q138+Q142</f>
        <v>289.31</v>
      </c>
      <c r="R80" s="125">
        <f t="shared" si="328"/>
        <v>289.31</v>
      </c>
      <c r="S80" s="197">
        <f t="shared" si="321"/>
        <v>100</v>
      </c>
      <c r="T80" s="125">
        <f t="shared" si="328"/>
        <v>491.15</v>
      </c>
      <c r="U80" s="125">
        <f t="shared" si="328"/>
        <v>0</v>
      </c>
      <c r="V80" s="125">
        <f t="shared" si="328"/>
        <v>0</v>
      </c>
      <c r="W80" s="125">
        <f>W138+W142</f>
        <v>491.1</v>
      </c>
      <c r="X80" s="125">
        <f t="shared" si="328"/>
        <v>0</v>
      </c>
      <c r="Y80" s="125">
        <f t="shared" si="328"/>
        <v>0</v>
      </c>
      <c r="Z80" s="125">
        <f t="shared" si="328"/>
        <v>491.05</v>
      </c>
      <c r="AA80" s="125">
        <f t="shared" si="328"/>
        <v>0</v>
      </c>
      <c r="AB80" s="125">
        <f t="shared" si="328"/>
        <v>0</v>
      </c>
      <c r="AC80" s="125">
        <f t="shared" si="328"/>
        <v>0</v>
      </c>
      <c r="AD80" s="125">
        <f t="shared" si="328"/>
        <v>0</v>
      </c>
      <c r="AE80" s="125">
        <f t="shared" si="328"/>
        <v>491</v>
      </c>
      <c r="AF80" s="125">
        <f t="shared" si="328"/>
        <v>0</v>
      </c>
      <c r="AG80" s="125">
        <f t="shared" si="328"/>
        <v>0</v>
      </c>
      <c r="AH80" s="125">
        <f t="shared" si="328"/>
        <v>0</v>
      </c>
      <c r="AI80" s="125">
        <f t="shared" si="328"/>
        <v>0</v>
      </c>
      <c r="AJ80" s="125">
        <f t="shared" si="328"/>
        <v>491</v>
      </c>
      <c r="AK80" s="125">
        <f t="shared" si="328"/>
        <v>0</v>
      </c>
      <c r="AL80" s="125">
        <f t="shared" si="328"/>
        <v>0</v>
      </c>
      <c r="AM80" s="125">
        <f t="shared" si="328"/>
        <v>0</v>
      </c>
      <c r="AN80" s="125">
        <f t="shared" si="328"/>
        <v>0</v>
      </c>
      <c r="AO80" s="125">
        <f t="shared" si="328"/>
        <v>491</v>
      </c>
      <c r="AP80" s="125">
        <f t="shared" si="328"/>
        <v>0</v>
      </c>
      <c r="AQ80" s="125">
        <f t="shared" si="328"/>
        <v>0</v>
      </c>
      <c r="AR80" s="125">
        <f t="shared" si="328"/>
        <v>0</v>
      </c>
      <c r="AS80" s="125">
        <f t="shared" si="328"/>
        <v>0</v>
      </c>
      <c r="AT80" s="125">
        <f t="shared" si="328"/>
        <v>491</v>
      </c>
      <c r="AU80" s="125">
        <f t="shared" si="328"/>
        <v>0</v>
      </c>
      <c r="AV80" s="125">
        <f t="shared" si="328"/>
        <v>0</v>
      </c>
      <c r="AW80" s="125">
        <f t="shared" si="328"/>
        <v>0</v>
      </c>
      <c r="AX80" s="125">
        <f t="shared" si="328"/>
        <v>0</v>
      </c>
      <c r="AY80" s="125">
        <f t="shared" si="328"/>
        <v>490.9</v>
      </c>
      <c r="AZ80" s="125"/>
      <c r="BA80" s="124"/>
      <c r="BB80" s="324"/>
    </row>
    <row r="81" spans="1:54" s="168" customFormat="1">
      <c r="A81" s="310" t="s">
        <v>335</v>
      </c>
      <c r="B81" s="311"/>
      <c r="C81" s="311"/>
      <c r="D81" s="211" t="s">
        <v>41</v>
      </c>
      <c r="E81" s="192">
        <f>E83+E84+E82</f>
        <v>90072.040000000008</v>
      </c>
      <c r="F81" s="192">
        <f t="shared" si="315"/>
        <v>26019.9</v>
      </c>
      <c r="G81" s="193">
        <f t="shared" si="316"/>
        <v>28.887876859456053</v>
      </c>
      <c r="H81" s="192">
        <f t="shared" ref="H81:AZ81" si="329">H83+H84+H82</f>
        <v>2258.44</v>
      </c>
      <c r="I81" s="192">
        <f t="shared" si="329"/>
        <v>2258.44</v>
      </c>
      <c r="J81" s="193">
        <f t="shared" si="318"/>
        <v>100</v>
      </c>
      <c r="K81" s="192">
        <f t="shared" si="329"/>
        <v>7565.9900000000007</v>
      </c>
      <c r="L81" s="192">
        <f t="shared" si="329"/>
        <v>7565.9900000000007</v>
      </c>
      <c r="M81" s="192">
        <v>100</v>
      </c>
      <c r="N81" s="192">
        <f t="shared" si="329"/>
        <v>7679.0599999999986</v>
      </c>
      <c r="O81" s="192">
        <f t="shared" si="329"/>
        <v>7679.119999999999</v>
      </c>
      <c r="P81" s="192">
        <f t="shared" si="326"/>
        <v>100.00078134563346</v>
      </c>
      <c r="Q81" s="192">
        <f t="shared" si="329"/>
        <v>8516.35</v>
      </c>
      <c r="R81" s="192">
        <f t="shared" si="329"/>
        <v>8516.35</v>
      </c>
      <c r="S81" s="193">
        <f t="shared" si="321"/>
        <v>100</v>
      </c>
      <c r="T81" s="192">
        <f t="shared" si="329"/>
        <v>9275.2300000000014</v>
      </c>
      <c r="U81" s="192">
        <f t="shared" si="329"/>
        <v>0</v>
      </c>
      <c r="V81" s="192">
        <f t="shared" si="329"/>
        <v>0</v>
      </c>
      <c r="W81" s="192">
        <f t="shared" si="329"/>
        <v>7825.5</v>
      </c>
      <c r="X81" s="192">
        <f t="shared" si="329"/>
        <v>0</v>
      </c>
      <c r="Y81" s="192">
        <f t="shared" si="329"/>
        <v>0</v>
      </c>
      <c r="Z81" s="192">
        <f t="shared" si="329"/>
        <v>7825.45</v>
      </c>
      <c r="AA81" s="192">
        <f t="shared" si="329"/>
        <v>0</v>
      </c>
      <c r="AB81" s="192">
        <f t="shared" si="329"/>
        <v>0</v>
      </c>
      <c r="AC81" s="192">
        <f t="shared" si="329"/>
        <v>0</v>
      </c>
      <c r="AD81" s="192">
        <f t="shared" si="329"/>
        <v>0</v>
      </c>
      <c r="AE81" s="192">
        <f t="shared" si="329"/>
        <v>7825.35</v>
      </c>
      <c r="AF81" s="192">
        <f t="shared" si="329"/>
        <v>0</v>
      </c>
      <c r="AG81" s="192">
        <f t="shared" si="329"/>
        <v>0</v>
      </c>
      <c r="AH81" s="192">
        <f t="shared" si="329"/>
        <v>0</v>
      </c>
      <c r="AI81" s="192">
        <f t="shared" si="329"/>
        <v>0</v>
      </c>
      <c r="AJ81" s="192">
        <f t="shared" si="329"/>
        <v>7825.3</v>
      </c>
      <c r="AK81" s="192">
        <f t="shared" si="329"/>
        <v>0</v>
      </c>
      <c r="AL81" s="192">
        <f t="shared" si="329"/>
        <v>0</v>
      </c>
      <c r="AM81" s="192">
        <f t="shared" si="329"/>
        <v>0</v>
      </c>
      <c r="AN81" s="192">
        <f t="shared" si="329"/>
        <v>0</v>
      </c>
      <c r="AO81" s="192">
        <f t="shared" si="329"/>
        <v>7825.2</v>
      </c>
      <c r="AP81" s="192">
        <f t="shared" si="329"/>
        <v>0</v>
      </c>
      <c r="AQ81" s="192">
        <f t="shared" si="329"/>
        <v>0</v>
      </c>
      <c r="AR81" s="192">
        <f t="shared" si="329"/>
        <v>0</v>
      </c>
      <c r="AS81" s="192">
        <f t="shared" si="329"/>
        <v>0</v>
      </c>
      <c r="AT81" s="192">
        <f t="shared" si="329"/>
        <v>7825.17</v>
      </c>
      <c r="AU81" s="192">
        <f t="shared" si="329"/>
        <v>0</v>
      </c>
      <c r="AV81" s="192">
        <f t="shared" si="329"/>
        <v>0</v>
      </c>
      <c r="AW81" s="192">
        <f t="shared" si="329"/>
        <v>0</v>
      </c>
      <c r="AX81" s="192">
        <f t="shared" si="329"/>
        <v>0</v>
      </c>
      <c r="AY81" s="192">
        <f t="shared" si="329"/>
        <v>7825</v>
      </c>
      <c r="AZ81" s="192">
        <f t="shared" si="329"/>
        <v>0</v>
      </c>
      <c r="BA81" s="194"/>
      <c r="BB81" s="325"/>
    </row>
    <row r="82" spans="1:54">
      <c r="A82" s="312"/>
      <c r="B82" s="313"/>
      <c r="C82" s="313"/>
      <c r="D82" s="212" t="s">
        <v>2</v>
      </c>
      <c r="E82" s="123">
        <f t="shared" si="324"/>
        <v>4676.2</v>
      </c>
      <c r="F82" s="123">
        <f t="shared" si="315"/>
        <v>1440</v>
      </c>
      <c r="G82" s="159">
        <f t="shared" si="316"/>
        <v>30.794234634960009</v>
      </c>
      <c r="H82" s="123">
        <f>H72</f>
        <v>0</v>
      </c>
      <c r="I82" s="123">
        <f t="shared" ref="I82:AZ82" si="330">I72</f>
        <v>0</v>
      </c>
      <c r="J82" s="159"/>
      <c r="K82" s="123">
        <f t="shared" si="330"/>
        <v>224.5</v>
      </c>
      <c r="L82" s="123">
        <f t="shared" si="330"/>
        <v>224.5</v>
      </c>
      <c r="M82" s="123">
        <f t="shared" si="319"/>
        <v>100</v>
      </c>
      <c r="N82" s="123">
        <f t="shared" si="330"/>
        <v>689.2</v>
      </c>
      <c r="O82" s="123">
        <f t="shared" si="330"/>
        <v>689.2</v>
      </c>
      <c r="P82" s="123">
        <f t="shared" si="326"/>
        <v>100</v>
      </c>
      <c r="Q82" s="123">
        <f t="shared" si="330"/>
        <v>526.29999999999995</v>
      </c>
      <c r="R82" s="123">
        <f t="shared" si="330"/>
        <v>526.29999999999995</v>
      </c>
      <c r="S82" s="159">
        <f t="shared" si="321"/>
        <v>100</v>
      </c>
      <c r="T82" s="123">
        <f t="shared" si="330"/>
        <v>404.70000000000005</v>
      </c>
      <c r="U82" s="123">
        <f t="shared" si="330"/>
        <v>0</v>
      </c>
      <c r="V82" s="123">
        <f t="shared" si="330"/>
        <v>0</v>
      </c>
      <c r="W82" s="123">
        <f t="shared" si="330"/>
        <v>404.5</v>
      </c>
      <c r="X82" s="123">
        <f t="shared" si="330"/>
        <v>0</v>
      </c>
      <c r="Y82" s="123">
        <f t="shared" si="330"/>
        <v>0</v>
      </c>
      <c r="Z82" s="123">
        <f t="shared" si="330"/>
        <v>404.5</v>
      </c>
      <c r="AA82" s="123">
        <f t="shared" si="330"/>
        <v>0</v>
      </c>
      <c r="AB82" s="123">
        <f t="shared" si="330"/>
        <v>0</v>
      </c>
      <c r="AC82" s="123">
        <f t="shared" si="330"/>
        <v>0</v>
      </c>
      <c r="AD82" s="123">
        <f t="shared" si="330"/>
        <v>0</v>
      </c>
      <c r="AE82" s="123">
        <f t="shared" si="330"/>
        <v>404.5</v>
      </c>
      <c r="AF82" s="123">
        <f t="shared" si="330"/>
        <v>0</v>
      </c>
      <c r="AG82" s="123">
        <f t="shared" si="330"/>
        <v>0</v>
      </c>
      <c r="AH82" s="123">
        <f t="shared" si="330"/>
        <v>0</v>
      </c>
      <c r="AI82" s="123">
        <f t="shared" si="330"/>
        <v>0</v>
      </c>
      <c r="AJ82" s="123">
        <f t="shared" si="330"/>
        <v>404.5</v>
      </c>
      <c r="AK82" s="123">
        <f t="shared" si="330"/>
        <v>0</v>
      </c>
      <c r="AL82" s="123">
        <f t="shared" si="330"/>
        <v>0</v>
      </c>
      <c r="AM82" s="123">
        <f t="shared" si="330"/>
        <v>0</v>
      </c>
      <c r="AN82" s="123">
        <f t="shared" si="330"/>
        <v>0</v>
      </c>
      <c r="AO82" s="123">
        <f t="shared" si="330"/>
        <v>404.5</v>
      </c>
      <c r="AP82" s="123">
        <f t="shared" si="330"/>
        <v>0</v>
      </c>
      <c r="AQ82" s="123">
        <f t="shared" si="330"/>
        <v>0</v>
      </c>
      <c r="AR82" s="123">
        <f t="shared" si="330"/>
        <v>0</v>
      </c>
      <c r="AS82" s="123">
        <f t="shared" si="330"/>
        <v>0</v>
      </c>
      <c r="AT82" s="123">
        <f t="shared" si="330"/>
        <v>404.5</v>
      </c>
      <c r="AU82" s="123">
        <f t="shared" si="330"/>
        <v>0</v>
      </c>
      <c r="AV82" s="123">
        <f t="shared" si="330"/>
        <v>0</v>
      </c>
      <c r="AW82" s="123">
        <f t="shared" si="330"/>
        <v>0</v>
      </c>
      <c r="AX82" s="123">
        <f t="shared" si="330"/>
        <v>0</v>
      </c>
      <c r="AY82" s="123">
        <f t="shared" si="330"/>
        <v>404.5</v>
      </c>
      <c r="AZ82" s="123">
        <f t="shared" si="330"/>
        <v>0</v>
      </c>
      <c r="BA82" s="128"/>
      <c r="BB82" s="281"/>
    </row>
    <row r="83" spans="1:54">
      <c r="A83" s="312"/>
      <c r="B83" s="313"/>
      <c r="C83" s="313"/>
      <c r="D83" s="215" t="s">
        <v>294</v>
      </c>
      <c r="E83" s="123">
        <f>H83+K83+N83+Q83+T83+W83+Z83+AE83+AJ83+AO83+AT83+AY83</f>
        <v>80400.840000000011</v>
      </c>
      <c r="F83" s="123">
        <f t="shared" si="315"/>
        <v>23513.1</v>
      </c>
      <c r="G83" s="159">
        <f t="shared" si="316"/>
        <v>29.244843710588093</v>
      </c>
      <c r="H83" s="123">
        <f>H73+H76+H79</f>
        <v>2192</v>
      </c>
      <c r="I83" s="123">
        <f>I73+I76+I79</f>
        <v>2192</v>
      </c>
      <c r="J83" s="159">
        <f t="shared" si="318"/>
        <v>100</v>
      </c>
      <c r="K83" s="123">
        <f t="shared" ref="K83:AZ83" si="331">K73+K76+K79</f>
        <v>6979.6</v>
      </c>
      <c r="L83" s="123">
        <f t="shared" si="331"/>
        <v>6979.6</v>
      </c>
      <c r="M83" s="123">
        <f t="shared" si="319"/>
        <v>100</v>
      </c>
      <c r="N83" s="123">
        <f t="shared" si="331"/>
        <v>6640.6999999999989</v>
      </c>
      <c r="O83" s="123">
        <f t="shared" si="331"/>
        <v>6640.7599999999993</v>
      </c>
      <c r="P83" s="123">
        <f t="shared" si="326"/>
        <v>100.00090351920731</v>
      </c>
      <c r="Q83" s="123">
        <f t="shared" si="331"/>
        <v>7700.74</v>
      </c>
      <c r="R83" s="123">
        <f t="shared" si="331"/>
        <v>7700.74</v>
      </c>
      <c r="S83" s="159">
        <f t="shared" si="321"/>
        <v>100</v>
      </c>
      <c r="T83" s="123">
        <f>T73+T76+T79</f>
        <v>8379.380000000001</v>
      </c>
      <c r="U83" s="123">
        <f t="shared" si="331"/>
        <v>0</v>
      </c>
      <c r="V83" s="123"/>
      <c r="W83" s="123">
        <f t="shared" si="331"/>
        <v>6929.9</v>
      </c>
      <c r="X83" s="123">
        <f t="shared" si="331"/>
        <v>0</v>
      </c>
      <c r="Y83" s="123"/>
      <c r="Z83" s="123">
        <f t="shared" si="331"/>
        <v>6929.9</v>
      </c>
      <c r="AA83" s="123">
        <f t="shared" si="331"/>
        <v>0</v>
      </c>
      <c r="AB83" s="123">
        <f t="shared" si="331"/>
        <v>0</v>
      </c>
      <c r="AC83" s="123">
        <f t="shared" si="331"/>
        <v>0</v>
      </c>
      <c r="AD83" s="123"/>
      <c r="AE83" s="123">
        <f t="shared" si="331"/>
        <v>6929.85</v>
      </c>
      <c r="AF83" s="123">
        <f t="shared" si="331"/>
        <v>0</v>
      </c>
      <c r="AG83" s="123">
        <f t="shared" si="331"/>
        <v>0</v>
      </c>
      <c r="AH83" s="123">
        <f t="shared" si="331"/>
        <v>0</v>
      </c>
      <c r="AI83" s="123"/>
      <c r="AJ83" s="123">
        <f t="shared" si="331"/>
        <v>6929.8</v>
      </c>
      <c r="AK83" s="123">
        <f t="shared" si="331"/>
        <v>0</v>
      </c>
      <c r="AL83" s="123">
        <f t="shared" si="331"/>
        <v>0</v>
      </c>
      <c r="AM83" s="123">
        <f t="shared" si="331"/>
        <v>0</v>
      </c>
      <c r="AN83" s="123"/>
      <c r="AO83" s="123">
        <f t="shared" si="331"/>
        <v>6929.7</v>
      </c>
      <c r="AP83" s="123">
        <f t="shared" si="331"/>
        <v>0</v>
      </c>
      <c r="AQ83" s="123">
        <f t="shared" si="331"/>
        <v>0</v>
      </c>
      <c r="AR83" s="123">
        <f t="shared" si="331"/>
        <v>0</v>
      </c>
      <c r="AS83" s="123"/>
      <c r="AT83" s="123">
        <f t="shared" si="331"/>
        <v>6929.67</v>
      </c>
      <c r="AU83" s="123">
        <f t="shared" si="331"/>
        <v>0</v>
      </c>
      <c r="AV83" s="123">
        <f t="shared" si="331"/>
        <v>0</v>
      </c>
      <c r="AW83" s="123">
        <f t="shared" si="331"/>
        <v>0</v>
      </c>
      <c r="AX83" s="123"/>
      <c r="AY83" s="123">
        <f t="shared" si="331"/>
        <v>6929.6</v>
      </c>
      <c r="AZ83" s="123">
        <f t="shared" si="331"/>
        <v>0</v>
      </c>
      <c r="BA83" s="128"/>
      <c r="BB83" s="281"/>
    </row>
    <row r="84" spans="1:54" ht="32.25" thickBot="1">
      <c r="A84" s="314"/>
      <c r="B84" s="315"/>
      <c r="C84" s="315"/>
      <c r="D84" s="216" t="s">
        <v>336</v>
      </c>
      <c r="E84" s="130">
        <f t="shared" si="324"/>
        <v>4995</v>
      </c>
      <c r="F84" s="130">
        <f t="shared" si="315"/>
        <v>1066.8</v>
      </c>
      <c r="G84" s="191">
        <f t="shared" si="316"/>
        <v>21.357357357357358</v>
      </c>
      <c r="H84" s="130">
        <f>H74+H77+H80</f>
        <v>66.44</v>
      </c>
      <c r="I84" s="130">
        <f t="shared" ref="I84:AY84" si="332">I74+I77+I80</f>
        <v>66.44</v>
      </c>
      <c r="J84" s="191">
        <f t="shared" si="318"/>
        <v>100</v>
      </c>
      <c r="K84" s="130">
        <f t="shared" si="332"/>
        <v>361.89000000000004</v>
      </c>
      <c r="L84" s="130">
        <f t="shared" si="332"/>
        <v>361.89000000000004</v>
      </c>
      <c r="M84" s="130">
        <f t="shared" si="319"/>
        <v>100</v>
      </c>
      <c r="N84" s="130">
        <f t="shared" si="332"/>
        <v>349.16</v>
      </c>
      <c r="O84" s="130">
        <f t="shared" si="332"/>
        <v>349.16</v>
      </c>
      <c r="P84" s="130">
        <f t="shared" si="326"/>
        <v>100</v>
      </c>
      <c r="Q84" s="130">
        <f t="shared" si="332"/>
        <v>289.31</v>
      </c>
      <c r="R84" s="130">
        <f t="shared" si="332"/>
        <v>289.31</v>
      </c>
      <c r="S84" s="191">
        <f t="shared" si="321"/>
        <v>100</v>
      </c>
      <c r="T84" s="130">
        <f t="shared" si="332"/>
        <v>491.15</v>
      </c>
      <c r="U84" s="130">
        <f t="shared" si="332"/>
        <v>0</v>
      </c>
      <c r="V84" s="130"/>
      <c r="W84" s="130">
        <f t="shared" si="332"/>
        <v>491.1</v>
      </c>
      <c r="X84" s="130">
        <f t="shared" si="332"/>
        <v>0</v>
      </c>
      <c r="Y84" s="130"/>
      <c r="Z84" s="130">
        <f t="shared" si="332"/>
        <v>491.05</v>
      </c>
      <c r="AA84" s="130">
        <f t="shared" si="332"/>
        <v>0</v>
      </c>
      <c r="AB84" s="130">
        <f t="shared" si="332"/>
        <v>0</v>
      </c>
      <c r="AC84" s="130">
        <f t="shared" si="332"/>
        <v>0</v>
      </c>
      <c r="AD84" s="130"/>
      <c r="AE84" s="130">
        <f t="shared" si="332"/>
        <v>491</v>
      </c>
      <c r="AF84" s="130">
        <f t="shared" si="332"/>
        <v>0</v>
      </c>
      <c r="AG84" s="130">
        <f t="shared" si="332"/>
        <v>0</v>
      </c>
      <c r="AH84" s="130">
        <f t="shared" si="332"/>
        <v>0</v>
      </c>
      <c r="AI84" s="130"/>
      <c r="AJ84" s="130">
        <f t="shared" si="332"/>
        <v>491</v>
      </c>
      <c r="AK84" s="130">
        <f t="shared" si="332"/>
        <v>0</v>
      </c>
      <c r="AL84" s="130">
        <f t="shared" si="332"/>
        <v>0</v>
      </c>
      <c r="AM84" s="130">
        <f t="shared" si="332"/>
        <v>0</v>
      </c>
      <c r="AN84" s="130"/>
      <c r="AO84" s="130">
        <f t="shared" si="332"/>
        <v>491</v>
      </c>
      <c r="AP84" s="130">
        <f t="shared" si="332"/>
        <v>0</v>
      </c>
      <c r="AQ84" s="130">
        <f t="shared" si="332"/>
        <v>0</v>
      </c>
      <c r="AR84" s="130">
        <f t="shared" si="332"/>
        <v>0</v>
      </c>
      <c r="AS84" s="130"/>
      <c r="AT84" s="130">
        <f t="shared" si="332"/>
        <v>491</v>
      </c>
      <c r="AU84" s="130">
        <f t="shared" si="332"/>
        <v>0</v>
      </c>
      <c r="AV84" s="130">
        <f t="shared" si="332"/>
        <v>0</v>
      </c>
      <c r="AW84" s="130">
        <f t="shared" si="332"/>
        <v>0</v>
      </c>
      <c r="AX84" s="130"/>
      <c r="AY84" s="130">
        <f t="shared" si="332"/>
        <v>490.9</v>
      </c>
      <c r="AZ84" s="130"/>
      <c r="BA84" s="129"/>
      <c r="BB84" s="326"/>
    </row>
    <row r="85" spans="1:54" s="168" customFormat="1">
      <c r="A85" s="310" t="s">
        <v>338</v>
      </c>
      <c r="B85" s="327"/>
      <c r="C85" s="327"/>
      <c r="D85" s="217" t="s">
        <v>41</v>
      </c>
      <c r="E85" s="192">
        <f>SUM(E86:E88)</f>
        <v>415841.19063000003</v>
      </c>
      <c r="F85" s="192">
        <f t="shared" ref="F85:AZ85" si="333">SUM(F86:F88)</f>
        <v>84378.835999999996</v>
      </c>
      <c r="G85" s="192">
        <f t="shared" si="333"/>
        <v>99.31285173026275</v>
      </c>
      <c r="H85" s="192">
        <f t="shared" si="333"/>
        <v>2857.02</v>
      </c>
      <c r="I85" s="192">
        <f t="shared" si="333"/>
        <v>2856.9900000000002</v>
      </c>
      <c r="J85" s="192">
        <f t="shared" si="318"/>
        <v>99.998949954848072</v>
      </c>
      <c r="K85" s="192">
        <f t="shared" si="333"/>
        <v>42905.039999999994</v>
      </c>
      <c r="L85" s="192">
        <f t="shared" si="333"/>
        <v>42905.06</v>
      </c>
      <c r="M85" s="192">
        <f t="shared" si="319"/>
        <v>100.00004661457022</v>
      </c>
      <c r="N85" s="192">
        <f t="shared" si="333"/>
        <v>18962.04</v>
      </c>
      <c r="O85" s="192">
        <f t="shared" si="333"/>
        <v>18962.099999999999</v>
      </c>
      <c r="P85" s="192">
        <f t="shared" si="326"/>
        <v>100.00031642165081</v>
      </c>
      <c r="Q85" s="192">
        <f t="shared" si="333"/>
        <v>19654.686000000002</v>
      </c>
      <c r="R85" s="192">
        <f t="shared" si="333"/>
        <v>19654.686000000002</v>
      </c>
      <c r="S85" s="192">
        <f t="shared" si="321"/>
        <v>100</v>
      </c>
      <c r="T85" s="192">
        <f t="shared" si="333"/>
        <v>9775.2300000000014</v>
      </c>
      <c r="U85" s="192">
        <f t="shared" si="333"/>
        <v>0</v>
      </c>
      <c r="V85" s="192">
        <f t="shared" si="333"/>
        <v>0</v>
      </c>
      <c r="W85" s="192">
        <f t="shared" si="333"/>
        <v>8245.6</v>
      </c>
      <c r="X85" s="192">
        <f t="shared" si="333"/>
        <v>0</v>
      </c>
      <c r="Y85" s="192">
        <f t="shared" si="333"/>
        <v>0</v>
      </c>
      <c r="Z85" s="192">
        <f t="shared" si="333"/>
        <v>8225.4499999999989</v>
      </c>
      <c r="AA85" s="192">
        <f t="shared" si="333"/>
        <v>0</v>
      </c>
      <c r="AB85" s="192">
        <f t="shared" si="333"/>
        <v>0</v>
      </c>
      <c r="AC85" s="192">
        <f t="shared" si="333"/>
        <v>0</v>
      </c>
      <c r="AD85" s="192">
        <f t="shared" si="333"/>
        <v>0</v>
      </c>
      <c r="AE85" s="192">
        <f t="shared" si="333"/>
        <v>7825.35</v>
      </c>
      <c r="AF85" s="192">
        <f t="shared" si="333"/>
        <v>0</v>
      </c>
      <c r="AG85" s="192">
        <f t="shared" si="333"/>
        <v>0</v>
      </c>
      <c r="AH85" s="192">
        <f t="shared" si="333"/>
        <v>0</v>
      </c>
      <c r="AI85" s="192">
        <f t="shared" si="333"/>
        <v>0</v>
      </c>
      <c r="AJ85" s="192">
        <f t="shared" si="333"/>
        <v>8035.4000000000005</v>
      </c>
      <c r="AK85" s="192">
        <f t="shared" si="333"/>
        <v>0</v>
      </c>
      <c r="AL85" s="192">
        <f t="shared" si="333"/>
        <v>0</v>
      </c>
      <c r="AM85" s="192">
        <f t="shared" si="333"/>
        <v>0</v>
      </c>
      <c r="AN85" s="192">
        <f t="shared" si="333"/>
        <v>0</v>
      </c>
      <c r="AO85" s="192">
        <f t="shared" si="333"/>
        <v>7825.2</v>
      </c>
      <c r="AP85" s="192">
        <f t="shared" si="333"/>
        <v>0</v>
      </c>
      <c r="AQ85" s="192">
        <f t="shared" si="333"/>
        <v>0</v>
      </c>
      <c r="AR85" s="192">
        <f t="shared" si="333"/>
        <v>0</v>
      </c>
      <c r="AS85" s="192">
        <f t="shared" si="333"/>
        <v>0</v>
      </c>
      <c r="AT85" s="192">
        <f t="shared" si="333"/>
        <v>7825.17</v>
      </c>
      <c r="AU85" s="192">
        <f t="shared" si="333"/>
        <v>0</v>
      </c>
      <c r="AV85" s="192">
        <f t="shared" si="333"/>
        <v>0</v>
      </c>
      <c r="AW85" s="192">
        <f t="shared" si="333"/>
        <v>0</v>
      </c>
      <c r="AX85" s="192">
        <f t="shared" si="333"/>
        <v>0</v>
      </c>
      <c r="AY85" s="192">
        <f t="shared" si="333"/>
        <v>7835.07</v>
      </c>
      <c r="AZ85" s="192">
        <f t="shared" si="333"/>
        <v>0</v>
      </c>
      <c r="BA85" s="194"/>
      <c r="BB85" s="325"/>
    </row>
    <row r="86" spans="1:54">
      <c r="A86" s="328"/>
      <c r="B86" s="329"/>
      <c r="C86" s="329"/>
      <c r="D86" s="212" t="s">
        <v>2</v>
      </c>
      <c r="E86" s="123">
        <f>E82+E68</f>
        <v>4716.5</v>
      </c>
      <c r="F86" s="123">
        <f t="shared" ref="F86:AZ88" si="334">F82+F68</f>
        <v>1440</v>
      </c>
      <c r="G86" s="123">
        <f t="shared" si="334"/>
        <v>30.794234634960009</v>
      </c>
      <c r="H86" s="123">
        <f t="shared" si="334"/>
        <v>0</v>
      </c>
      <c r="I86" s="123">
        <f t="shared" si="334"/>
        <v>0</v>
      </c>
      <c r="J86" s="123">
        <v>0</v>
      </c>
      <c r="K86" s="123">
        <f t="shared" si="334"/>
        <v>224.5</v>
      </c>
      <c r="L86" s="123">
        <f t="shared" si="334"/>
        <v>224.5</v>
      </c>
      <c r="M86" s="123">
        <f t="shared" si="319"/>
        <v>100</v>
      </c>
      <c r="N86" s="123">
        <f t="shared" si="334"/>
        <v>689.2</v>
      </c>
      <c r="O86" s="123">
        <f t="shared" si="334"/>
        <v>689.2</v>
      </c>
      <c r="P86" s="123">
        <f t="shared" si="326"/>
        <v>100</v>
      </c>
      <c r="Q86" s="123">
        <f t="shared" si="334"/>
        <v>526.29999999999995</v>
      </c>
      <c r="R86" s="123">
        <f t="shared" si="334"/>
        <v>526.29999999999995</v>
      </c>
      <c r="S86" s="123">
        <f t="shared" si="321"/>
        <v>100</v>
      </c>
      <c r="T86" s="123">
        <f t="shared" si="334"/>
        <v>404.70000000000005</v>
      </c>
      <c r="U86" s="123">
        <f t="shared" si="334"/>
        <v>0</v>
      </c>
      <c r="V86" s="123">
        <f t="shared" si="334"/>
        <v>0</v>
      </c>
      <c r="W86" s="123">
        <f t="shared" si="334"/>
        <v>424.6</v>
      </c>
      <c r="X86" s="123">
        <f t="shared" si="334"/>
        <v>0</v>
      </c>
      <c r="Y86" s="123">
        <f t="shared" si="334"/>
        <v>0</v>
      </c>
      <c r="Z86" s="123">
        <f t="shared" si="334"/>
        <v>404.5</v>
      </c>
      <c r="AA86" s="123">
        <f t="shared" si="334"/>
        <v>0</v>
      </c>
      <c r="AB86" s="123">
        <f t="shared" si="334"/>
        <v>0</v>
      </c>
      <c r="AC86" s="123">
        <f t="shared" si="334"/>
        <v>0</v>
      </c>
      <c r="AD86" s="123">
        <f t="shared" si="334"/>
        <v>0</v>
      </c>
      <c r="AE86" s="123">
        <f t="shared" si="334"/>
        <v>404.5</v>
      </c>
      <c r="AF86" s="123">
        <f t="shared" si="334"/>
        <v>0</v>
      </c>
      <c r="AG86" s="123">
        <f t="shared" si="334"/>
        <v>0</v>
      </c>
      <c r="AH86" s="123">
        <f t="shared" si="334"/>
        <v>0</v>
      </c>
      <c r="AI86" s="123">
        <f t="shared" si="334"/>
        <v>0</v>
      </c>
      <c r="AJ86" s="123">
        <f t="shared" si="334"/>
        <v>414.6</v>
      </c>
      <c r="AK86" s="123">
        <f t="shared" si="334"/>
        <v>0</v>
      </c>
      <c r="AL86" s="123">
        <f t="shared" si="334"/>
        <v>0</v>
      </c>
      <c r="AM86" s="123">
        <f t="shared" si="334"/>
        <v>0</v>
      </c>
      <c r="AN86" s="123">
        <f t="shared" si="334"/>
        <v>0</v>
      </c>
      <c r="AO86" s="123">
        <f t="shared" si="334"/>
        <v>404.5</v>
      </c>
      <c r="AP86" s="123">
        <f t="shared" si="334"/>
        <v>0</v>
      </c>
      <c r="AQ86" s="123">
        <f t="shared" si="334"/>
        <v>0</v>
      </c>
      <c r="AR86" s="123">
        <f t="shared" si="334"/>
        <v>0</v>
      </c>
      <c r="AS86" s="123">
        <f t="shared" si="334"/>
        <v>0</v>
      </c>
      <c r="AT86" s="123">
        <f t="shared" si="334"/>
        <v>404.5</v>
      </c>
      <c r="AU86" s="123">
        <f t="shared" si="334"/>
        <v>0</v>
      </c>
      <c r="AV86" s="123">
        <f t="shared" si="334"/>
        <v>0</v>
      </c>
      <c r="AW86" s="123">
        <f t="shared" si="334"/>
        <v>0</v>
      </c>
      <c r="AX86" s="123">
        <f t="shared" si="334"/>
        <v>0</v>
      </c>
      <c r="AY86" s="123">
        <f t="shared" si="334"/>
        <v>414.57</v>
      </c>
      <c r="AZ86" s="123">
        <f t="shared" si="334"/>
        <v>0</v>
      </c>
      <c r="BA86" s="128"/>
      <c r="BB86" s="281"/>
    </row>
    <row r="87" spans="1:54">
      <c r="A87" s="328"/>
      <c r="B87" s="329"/>
      <c r="C87" s="329"/>
      <c r="D87" s="212" t="s">
        <v>294</v>
      </c>
      <c r="E87" s="123">
        <f t="shared" ref="E87:U88" si="335">E83+E69</f>
        <v>406129.69063000003</v>
      </c>
      <c r="F87" s="123">
        <f t="shared" si="335"/>
        <v>81872.035999999993</v>
      </c>
      <c r="G87" s="123">
        <f t="shared" si="335"/>
        <v>47.161259737945379</v>
      </c>
      <c r="H87" s="123">
        <f t="shared" si="335"/>
        <v>2790.58</v>
      </c>
      <c r="I87" s="123">
        <f t="shared" si="335"/>
        <v>2790.55</v>
      </c>
      <c r="J87" s="123">
        <f t="shared" si="318"/>
        <v>99.998924954668936</v>
      </c>
      <c r="K87" s="123">
        <f t="shared" si="335"/>
        <v>42318.649999999994</v>
      </c>
      <c r="L87" s="123">
        <f t="shared" si="335"/>
        <v>42318.67</v>
      </c>
      <c r="M87" s="123">
        <f t="shared" si="319"/>
        <v>100.00004726048681</v>
      </c>
      <c r="N87" s="123">
        <f t="shared" si="335"/>
        <v>17923.68</v>
      </c>
      <c r="O87" s="123">
        <f t="shared" si="335"/>
        <v>17923.739999999998</v>
      </c>
      <c r="P87" s="123">
        <f t="shared" si="326"/>
        <v>100.00033475268471</v>
      </c>
      <c r="Q87" s="123">
        <f t="shared" si="335"/>
        <v>18839.076000000001</v>
      </c>
      <c r="R87" s="123">
        <f t="shared" si="335"/>
        <v>18839.076000000001</v>
      </c>
      <c r="S87" s="123">
        <f t="shared" si="321"/>
        <v>100</v>
      </c>
      <c r="T87" s="123">
        <f>T83+T69</f>
        <v>8879.380000000001</v>
      </c>
      <c r="U87" s="123">
        <f t="shared" si="335"/>
        <v>0</v>
      </c>
      <c r="V87" s="123">
        <f t="shared" si="334"/>
        <v>0</v>
      </c>
      <c r="W87" s="123">
        <f t="shared" si="334"/>
        <v>7329.9</v>
      </c>
      <c r="X87" s="123">
        <f t="shared" si="334"/>
        <v>0</v>
      </c>
      <c r="Y87" s="123">
        <f t="shared" si="334"/>
        <v>0</v>
      </c>
      <c r="Z87" s="123">
        <f t="shared" si="334"/>
        <v>7329.9</v>
      </c>
      <c r="AA87" s="123">
        <f t="shared" si="334"/>
        <v>0</v>
      </c>
      <c r="AB87" s="123">
        <f t="shared" si="334"/>
        <v>0</v>
      </c>
      <c r="AC87" s="123">
        <f t="shared" si="334"/>
        <v>0</v>
      </c>
      <c r="AD87" s="123">
        <f t="shared" si="334"/>
        <v>0</v>
      </c>
      <c r="AE87" s="123">
        <f t="shared" si="334"/>
        <v>6929.85</v>
      </c>
      <c r="AF87" s="123">
        <f t="shared" si="334"/>
        <v>0</v>
      </c>
      <c r="AG87" s="123">
        <f t="shared" si="334"/>
        <v>0</v>
      </c>
      <c r="AH87" s="123">
        <f t="shared" si="334"/>
        <v>0</v>
      </c>
      <c r="AI87" s="123">
        <f t="shared" si="334"/>
        <v>0</v>
      </c>
      <c r="AJ87" s="123">
        <f t="shared" si="334"/>
        <v>7129.8</v>
      </c>
      <c r="AK87" s="123">
        <f t="shared" si="334"/>
        <v>0</v>
      </c>
      <c r="AL87" s="123">
        <f t="shared" si="334"/>
        <v>0</v>
      </c>
      <c r="AM87" s="123">
        <f t="shared" si="334"/>
        <v>0</v>
      </c>
      <c r="AN87" s="123">
        <f t="shared" si="334"/>
        <v>0</v>
      </c>
      <c r="AO87" s="123">
        <f t="shared" si="334"/>
        <v>6929.7</v>
      </c>
      <c r="AP87" s="123">
        <f t="shared" si="334"/>
        <v>0</v>
      </c>
      <c r="AQ87" s="123">
        <f t="shared" si="334"/>
        <v>0</v>
      </c>
      <c r="AR87" s="123">
        <f t="shared" si="334"/>
        <v>0</v>
      </c>
      <c r="AS87" s="123">
        <f t="shared" si="334"/>
        <v>0</v>
      </c>
      <c r="AT87" s="123">
        <f t="shared" si="334"/>
        <v>6929.67</v>
      </c>
      <c r="AU87" s="123">
        <f t="shared" si="334"/>
        <v>0</v>
      </c>
      <c r="AV87" s="123">
        <f t="shared" si="334"/>
        <v>0</v>
      </c>
      <c r="AW87" s="123">
        <f t="shared" si="334"/>
        <v>0</v>
      </c>
      <c r="AX87" s="123">
        <f t="shared" si="334"/>
        <v>0</v>
      </c>
      <c r="AY87" s="123">
        <f t="shared" si="334"/>
        <v>6929.6</v>
      </c>
      <c r="AZ87" s="123">
        <f t="shared" si="334"/>
        <v>0</v>
      </c>
      <c r="BA87" s="128"/>
      <c r="BB87" s="281"/>
    </row>
    <row r="88" spans="1:54" ht="32.25" thickBot="1">
      <c r="A88" s="330"/>
      <c r="B88" s="331"/>
      <c r="C88" s="331"/>
      <c r="D88" s="216" t="s">
        <v>336</v>
      </c>
      <c r="E88" s="130">
        <f t="shared" si="335"/>
        <v>4995</v>
      </c>
      <c r="F88" s="130">
        <f t="shared" si="334"/>
        <v>1066.8</v>
      </c>
      <c r="G88" s="130">
        <f t="shared" si="334"/>
        <v>21.357357357357358</v>
      </c>
      <c r="H88" s="130">
        <f t="shared" si="334"/>
        <v>66.44</v>
      </c>
      <c r="I88" s="130">
        <f t="shared" si="334"/>
        <v>66.44</v>
      </c>
      <c r="J88" s="130">
        <f t="shared" si="318"/>
        <v>100</v>
      </c>
      <c r="K88" s="130">
        <f t="shared" si="334"/>
        <v>361.89000000000004</v>
      </c>
      <c r="L88" s="130">
        <f t="shared" si="334"/>
        <v>361.89000000000004</v>
      </c>
      <c r="M88" s="130">
        <f t="shared" si="319"/>
        <v>100</v>
      </c>
      <c r="N88" s="130">
        <f t="shared" si="334"/>
        <v>349.16</v>
      </c>
      <c r="O88" s="130">
        <f t="shared" si="334"/>
        <v>349.16</v>
      </c>
      <c r="P88" s="130">
        <f t="shared" si="326"/>
        <v>100</v>
      </c>
      <c r="Q88" s="130">
        <f t="shared" si="334"/>
        <v>289.31</v>
      </c>
      <c r="R88" s="130">
        <f t="shared" si="334"/>
        <v>289.31</v>
      </c>
      <c r="S88" s="130">
        <f t="shared" si="321"/>
        <v>100</v>
      </c>
      <c r="T88" s="130">
        <f t="shared" si="334"/>
        <v>491.15</v>
      </c>
      <c r="U88" s="130">
        <f t="shared" si="334"/>
        <v>0</v>
      </c>
      <c r="V88" s="130">
        <f t="shared" si="334"/>
        <v>0</v>
      </c>
      <c r="W88" s="130">
        <f t="shared" si="334"/>
        <v>491.1</v>
      </c>
      <c r="X88" s="130">
        <f t="shared" si="334"/>
        <v>0</v>
      </c>
      <c r="Y88" s="130">
        <f t="shared" si="334"/>
        <v>0</v>
      </c>
      <c r="Z88" s="130">
        <f t="shared" si="334"/>
        <v>491.05</v>
      </c>
      <c r="AA88" s="130">
        <f t="shared" si="334"/>
        <v>0</v>
      </c>
      <c r="AB88" s="130">
        <f t="shared" si="334"/>
        <v>0</v>
      </c>
      <c r="AC88" s="130">
        <f t="shared" si="334"/>
        <v>0</v>
      </c>
      <c r="AD88" s="130">
        <f t="shared" si="334"/>
        <v>0</v>
      </c>
      <c r="AE88" s="130">
        <f t="shared" si="334"/>
        <v>491</v>
      </c>
      <c r="AF88" s="130">
        <f t="shared" si="334"/>
        <v>0</v>
      </c>
      <c r="AG88" s="130">
        <f t="shared" si="334"/>
        <v>0</v>
      </c>
      <c r="AH88" s="130">
        <f t="shared" si="334"/>
        <v>0</v>
      </c>
      <c r="AI88" s="130">
        <f t="shared" si="334"/>
        <v>0</v>
      </c>
      <c r="AJ88" s="130">
        <f t="shared" si="334"/>
        <v>491</v>
      </c>
      <c r="AK88" s="130">
        <f t="shared" si="334"/>
        <v>0</v>
      </c>
      <c r="AL88" s="130">
        <f t="shared" si="334"/>
        <v>0</v>
      </c>
      <c r="AM88" s="130">
        <f t="shared" si="334"/>
        <v>0</v>
      </c>
      <c r="AN88" s="130">
        <f t="shared" si="334"/>
        <v>0</v>
      </c>
      <c r="AO88" s="130">
        <f t="shared" si="334"/>
        <v>491</v>
      </c>
      <c r="AP88" s="130">
        <f t="shared" si="334"/>
        <v>0</v>
      </c>
      <c r="AQ88" s="130">
        <f t="shared" si="334"/>
        <v>0</v>
      </c>
      <c r="AR88" s="130">
        <f t="shared" si="334"/>
        <v>0</v>
      </c>
      <c r="AS88" s="130">
        <f t="shared" si="334"/>
        <v>0</v>
      </c>
      <c r="AT88" s="130">
        <f t="shared" si="334"/>
        <v>491</v>
      </c>
      <c r="AU88" s="130">
        <f t="shared" si="334"/>
        <v>0</v>
      </c>
      <c r="AV88" s="130">
        <f t="shared" si="334"/>
        <v>0</v>
      </c>
      <c r="AW88" s="130">
        <f t="shared" si="334"/>
        <v>0</v>
      </c>
      <c r="AX88" s="130">
        <f t="shared" si="334"/>
        <v>0</v>
      </c>
      <c r="AY88" s="130">
        <f t="shared" si="334"/>
        <v>490.9</v>
      </c>
      <c r="AZ88" s="130">
        <f t="shared" si="334"/>
        <v>0</v>
      </c>
      <c r="BA88" s="129"/>
      <c r="BB88" s="326"/>
    </row>
    <row r="89" spans="1:54" hidden="1">
      <c r="A89" s="282" t="s">
        <v>288</v>
      </c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166"/>
      <c r="BA89" s="180"/>
      <c r="BB89" s="198"/>
    </row>
    <row r="90" spans="1:54" hidden="1">
      <c r="A90" s="297"/>
      <c r="B90" s="269" t="s">
        <v>260</v>
      </c>
      <c r="C90" s="269"/>
      <c r="D90" s="218" t="s">
        <v>41</v>
      </c>
      <c r="E90" s="123"/>
      <c r="F90" s="123"/>
      <c r="G90" s="128"/>
      <c r="H90" s="123"/>
      <c r="I90" s="123"/>
      <c r="J90" s="128"/>
      <c r="K90" s="123"/>
      <c r="L90" s="123"/>
      <c r="M90" s="128"/>
      <c r="N90" s="123"/>
      <c r="O90" s="123"/>
      <c r="P90" s="128"/>
      <c r="Q90" s="123"/>
      <c r="R90" s="123"/>
      <c r="S90" s="128"/>
      <c r="T90" s="123"/>
      <c r="U90" s="123"/>
      <c r="V90" s="128"/>
      <c r="W90" s="123"/>
      <c r="X90" s="123"/>
      <c r="Y90" s="128"/>
      <c r="Z90" s="123"/>
      <c r="AA90" s="123"/>
      <c r="AB90" s="128"/>
      <c r="AC90" s="128"/>
      <c r="AD90" s="128"/>
      <c r="AE90" s="123"/>
      <c r="AF90" s="123"/>
      <c r="AG90" s="128"/>
      <c r="AH90" s="128"/>
      <c r="AI90" s="128"/>
      <c r="AJ90" s="123"/>
      <c r="AK90" s="123"/>
      <c r="AL90" s="128"/>
      <c r="AM90" s="128"/>
      <c r="AN90" s="128"/>
      <c r="AO90" s="123"/>
      <c r="AP90" s="123"/>
      <c r="AQ90" s="128"/>
      <c r="AR90" s="128"/>
      <c r="AS90" s="128"/>
      <c r="AT90" s="123"/>
      <c r="AU90" s="123"/>
      <c r="AV90" s="128"/>
      <c r="AW90" s="128"/>
      <c r="AX90" s="128"/>
      <c r="AY90" s="123"/>
      <c r="AZ90" s="123"/>
      <c r="BA90" s="128"/>
      <c r="BB90" s="270"/>
    </row>
    <row r="91" spans="1:54" hidden="1">
      <c r="A91" s="297"/>
      <c r="B91" s="269"/>
      <c r="C91" s="269"/>
      <c r="D91" s="218" t="s">
        <v>37</v>
      </c>
      <c r="E91" s="123"/>
      <c r="F91" s="123"/>
      <c r="G91" s="128"/>
      <c r="H91" s="123"/>
      <c r="I91" s="123"/>
      <c r="J91" s="128"/>
      <c r="K91" s="123"/>
      <c r="L91" s="123"/>
      <c r="M91" s="128"/>
      <c r="N91" s="123"/>
      <c r="O91" s="123"/>
      <c r="P91" s="128"/>
      <c r="Q91" s="123"/>
      <c r="R91" s="123"/>
      <c r="S91" s="128"/>
      <c r="T91" s="123"/>
      <c r="U91" s="123"/>
      <c r="V91" s="128"/>
      <c r="W91" s="123"/>
      <c r="X91" s="123"/>
      <c r="Y91" s="128"/>
      <c r="Z91" s="123"/>
      <c r="AA91" s="123"/>
      <c r="AB91" s="128"/>
      <c r="AC91" s="128"/>
      <c r="AD91" s="128"/>
      <c r="AE91" s="123"/>
      <c r="AF91" s="123"/>
      <c r="AG91" s="128"/>
      <c r="AH91" s="128"/>
      <c r="AI91" s="128"/>
      <c r="AJ91" s="123"/>
      <c r="AK91" s="123"/>
      <c r="AL91" s="128"/>
      <c r="AM91" s="128"/>
      <c r="AN91" s="128"/>
      <c r="AO91" s="123"/>
      <c r="AP91" s="123"/>
      <c r="AQ91" s="128"/>
      <c r="AR91" s="128"/>
      <c r="AS91" s="128"/>
      <c r="AT91" s="123"/>
      <c r="AU91" s="123"/>
      <c r="AV91" s="128"/>
      <c r="AW91" s="128"/>
      <c r="AX91" s="128"/>
      <c r="AY91" s="123"/>
      <c r="AZ91" s="123"/>
      <c r="BA91" s="128"/>
      <c r="BB91" s="270"/>
    </row>
    <row r="92" spans="1:54" hidden="1">
      <c r="A92" s="297"/>
      <c r="B92" s="269"/>
      <c r="C92" s="269"/>
      <c r="D92" s="210" t="s">
        <v>2</v>
      </c>
      <c r="E92" s="123"/>
      <c r="F92" s="123"/>
      <c r="G92" s="128"/>
      <c r="H92" s="123"/>
      <c r="I92" s="123"/>
      <c r="J92" s="128"/>
      <c r="K92" s="123"/>
      <c r="L92" s="123"/>
      <c r="M92" s="128"/>
      <c r="N92" s="123"/>
      <c r="O92" s="123"/>
      <c r="P92" s="128"/>
      <c r="Q92" s="123"/>
      <c r="R92" s="123"/>
      <c r="S92" s="128"/>
      <c r="T92" s="123"/>
      <c r="U92" s="123"/>
      <c r="V92" s="128"/>
      <c r="W92" s="123"/>
      <c r="X92" s="123"/>
      <c r="Y92" s="128"/>
      <c r="Z92" s="123"/>
      <c r="AA92" s="123"/>
      <c r="AB92" s="128"/>
      <c r="AC92" s="128"/>
      <c r="AD92" s="128"/>
      <c r="AE92" s="123"/>
      <c r="AF92" s="123"/>
      <c r="AG92" s="128"/>
      <c r="AH92" s="128"/>
      <c r="AI92" s="128"/>
      <c r="AJ92" s="123"/>
      <c r="AK92" s="123"/>
      <c r="AL92" s="128"/>
      <c r="AM92" s="128"/>
      <c r="AN92" s="128"/>
      <c r="AO92" s="123"/>
      <c r="AP92" s="123"/>
      <c r="AQ92" s="128"/>
      <c r="AR92" s="128"/>
      <c r="AS92" s="128"/>
      <c r="AT92" s="123"/>
      <c r="AU92" s="123"/>
      <c r="AV92" s="128"/>
      <c r="AW92" s="128"/>
      <c r="AX92" s="128"/>
      <c r="AY92" s="123"/>
      <c r="AZ92" s="123"/>
      <c r="BA92" s="128"/>
      <c r="BB92" s="270"/>
    </row>
    <row r="93" spans="1:54" hidden="1">
      <c r="A93" s="297"/>
      <c r="B93" s="269"/>
      <c r="C93" s="269"/>
      <c r="D93" s="206" t="s">
        <v>294</v>
      </c>
      <c r="E93" s="123"/>
      <c r="F93" s="123"/>
      <c r="G93" s="128"/>
      <c r="H93" s="123"/>
      <c r="I93" s="123"/>
      <c r="J93" s="128"/>
      <c r="K93" s="123"/>
      <c r="L93" s="123"/>
      <c r="M93" s="128"/>
      <c r="N93" s="123"/>
      <c r="O93" s="123"/>
      <c r="P93" s="128"/>
      <c r="Q93" s="123"/>
      <c r="R93" s="123"/>
      <c r="S93" s="128"/>
      <c r="T93" s="123"/>
      <c r="U93" s="123"/>
      <c r="V93" s="128"/>
      <c r="W93" s="123"/>
      <c r="X93" s="123"/>
      <c r="Y93" s="128"/>
      <c r="Z93" s="123"/>
      <c r="AA93" s="123"/>
      <c r="AB93" s="128"/>
      <c r="AC93" s="128"/>
      <c r="AD93" s="128"/>
      <c r="AE93" s="123"/>
      <c r="AF93" s="123"/>
      <c r="AG93" s="128"/>
      <c r="AH93" s="128"/>
      <c r="AI93" s="128"/>
      <c r="AJ93" s="123"/>
      <c r="AK93" s="123"/>
      <c r="AL93" s="128"/>
      <c r="AM93" s="128"/>
      <c r="AN93" s="128"/>
      <c r="AO93" s="123"/>
      <c r="AP93" s="123"/>
      <c r="AQ93" s="128"/>
      <c r="AR93" s="128"/>
      <c r="AS93" s="128"/>
      <c r="AT93" s="123"/>
      <c r="AU93" s="123"/>
      <c r="AV93" s="128"/>
      <c r="AW93" s="128"/>
      <c r="AX93" s="128"/>
      <c r="AY93" s="123"/>
      <c r="AZ93" s="123"/>
      <c r="BA93" s="128"/>
      <c r="BB93" s="270"/>
    </row>
    <row r="94" spans="1:54" ht="47.25" hidden="1">
      <c r="A94" s="297"/>
      <c r="B94" s="269"/>
      <c r="C94" s="269"/>
      <c r="D94" s="206" t="s">
        <v>302</v>
      </c>
      <c r="E94" s="123"/>
      <c r="F94" s="123"/>
      <c r="G94" s="128"/>
      <c r="H94" s="123"/>
      <c r="I94" s="123"/>
      <c r="J94" s="128"/>
      <c r="K94" s="123"/>
      <c r="L94" s="123"/>
      <c r="M94" s="128"/>
      <c r="N94" s="123"/>
      <c r="O94" s="123"/>
      <c r="P94" s="128"/>
      <c r="Q94" s="123"/>
      <c r="R94" s="123"/>
      <c r="S94" s="128"/>
      <c r="T94" s="123"/>
      <c r="U94" s="123"/>
      <c r="V94" s="128"/>
      <c r="W94" s="123"/>
      <c r="X94" s="123"/>
      <c r="Y94" s="128"/>
      <c r="Z94" s="123"/>
      <c r="AA94" s="123"/>
      <c r="AB94" s="128"/>
      <c r="AC94" s="128"/>
      <c r="AD94" s="128"/>
      <c r="AE94" s="123"/>
      <c r="AF94" s="123"/>
      <c r="AG94" s="128"/>
      <c r="AH94" s="128"/>
      <c r="AI94" s="128"/>
      <c r="AJ94" s="123"/>
      <c r="AK94" s="123"/>
      <c r="AL94" s="128"/>
      <c r="AM94" s="128"/>
      <c r="AN94" s="128"/>
      <c r="AO94" s="123"/>
      <c r="AP94" s="123"/>
      <c r="AQ94" s="128"/>
      <c r="AR94" s="128"/>
      <c r="AS94" s="128"/>
      <c r="AT94" s="123"/>
      <c r="AU94" s="123"/>
      <c r="AV94" s="128"/>
      <c r="AW94" s="128"/>
      <c r="AX94" s="128"/>
      <c r="AY94" s="123"/>
      <c r="AZ94" s="123"/>
      <c r="BA94" s="128"/>
      <c r="BB94" s="270"/>
    </row>
    <row r="95" spans="1:54" hidden="1">
      <c r="A95" s="297"/>
      <c r="B95" s="269"/>
      <c r="C95" s="269"/>
      <c r="D95" s="206" t="s">
        <v>295</v>
      </c>
      <c r="E95" s="123"/>
      <c r="F95" s="123"/>
      <c r="G95" s="128"/>
      <c r="H95" s="123"/>
      <c r="I95" s="123"/>
      <c r="J95" s="128"/>
      <c r="K95" s="123"/>
      <c r="L95" s="123"/>
      <c r="M95" s="128"/>
      <c r="N95" s="123"/>
      <c r="O95" s="123"/>
      <c r="P95" s="128"/>
      <c r="Q95" s="123"/>
      <c r="R95" s="123"/>
      <c r="S95" s="128"/>
      <c r="T95" s="123"/>
      <c r="U95" s="123"/>
      <c r="V95" s="128"/>
      <c r="W95" s="123"/>
      <c r="X95" s="123"/>
      <c r="Y95" s="128"/>
      <c r="Z95" s="123"/>
      <c r="AA95" s="123"/>
      <c r="AB95" s="128"/>
      <c r="AC95" s="128"/>
      <c r="AD95" s="128"/>
      <c r="AE95" s="123"/>
      <c r="AF95" s="123"/>
      <c r="AG95" s="128"/>
      <c r="AH95" s="128"/>
      <c r="AI95" s="128"/>
      <c r="AJ95" s="123"/>
      <c r="AK95" s="123"/>
      <c r="AL95" s="128"/>
      <c r="AM95" s="128"/>
      <c r="AN95" s="128"/>
      <c r="AO95" s="123"/>
      <c r="AP95" s="123"/>
      <c r="AQ95" s="128"/>
      <c r="AR95" s="128"/>
      <c r="AS95" s="128"/>
      <c r="AT95" s="123"/>
      <c r="AU95" s="123"/>
      <c r="AV95" s="128"/>
      <c r="AW95" s="128"/>
      <c r="AX95" s="128"/>
      <c r="AY95" s="123"/>
      <c r="AZ95" s="123"/>
      <c r="BA95" s="128"/>
      <c r="BB95" s="270"/>
    </row>
    <row r="96" spans="1:54" hidden="1">
      <c r="A96" s="297"/>
      <c r="B96" s="269"/>
      <c r="C96" s="269"/>
      <c r="D96" s="208" t="s">
        <v>43</v>
      </c>
      <c r="E96" s="123"/>
      <c r="F96" s="123"/>
      <c r="G96" s="128"/>
      <c r="H96" s="123"/>
      <c r="I96" s="123"/>
      <c r="J96" s="128"/>
      <c r="K96" s="123"/>
      <c r="L96" s="123"/>
      <c r="M96" s="128"/>
      <c r="N96" s="123"/>
      <c r="O96" s="123"/>
      <c r="P96" s="128"/>
      <c r="Q96" s="123"/>
      <c r="R96" s="123"/>
      <c r="S96" s="128"/>
      <c r="T96" s="123"/>
      <c r="U96" s="123"/>
      <c r="V96" s="128"/>
      <c r="W96" s="123"/>
      <c r="X96" s="123"/>
      <c r="Y96" s="128"/>
      <c r="Z96" s="123"/>
      <c r="AA96" s="123"/>
      <c r="AB96" s="128"/>
      <c r="AC96" s="128"/>
      <c r="AD96" s="128"/>
      <c r="AE96" s="123"/>
      <c r="AF96" s="123"/>
      <c r="AG96" s="128"/>
      <c r="AH96" s="128"/>
      <c r="AI96" s="128"/>
      <c r="AJ96" s="123"/>
      <c r="AK96" s="123"/>
      <c r="AL96" s="128"/>
      <c r="AM96" s="128"/>
      <c r="AN96" s="128"/>
      <c r="AO96" s="123"/>
      <c r="AP96" s="123"/>
      <c r="AQ96" s="128"/>
      <c r="AR96" s="128"/>
      <c r="AS96" s="128"/>
      <c r="AT96" s="123"/>
      <c r="AU96" s="123"/>
      <c r="AV96" s="128"/>
      <c r="AW96" s="128"/>
      <c r="AX96" s="128"/>
      <c r="AY96" s="123"/>
      <c r="AZ96" s="123"/>
      <c r="BA96" s="128"/>
      <c r="BB96" s="270"/>
    </row>
    <row r="97" spans="1:54" hidden="1">
      <c r="A97" s="277" t="s">
        <v>281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  <c r="AX97" s="287"/>
      <c r="AY97" s="287"/>
      <c r="AZ97" s="287"/>
      <c r="BA97" s="287"/>
      <c r="BB97" s="288"/>
    </row>
    <row r="98" spans="1:54" hidden="1">
      <c r="A98" s="277" t="s">
        <v>282</v>
      </c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7"/>
      <c r="AK98" s="287"/>
      <c r="AL98" s="287"/>
      <c r="AM98" s="287"/>
      <c r="AN98" s="287"/>
      <c r="AO98" s="287"/>
      <c r="AP98" s="287"/>
      <c r="AQ98" s="287"/>
      <c r="AR98" s="287"/>
      <c r="AS98" s="287"/>
      <c r="AT98" s="287"/>
      <c r="AU98" s="287"/>
      <c r="AV98" s="287"/>
      <c r="AW98" s="287"/>
      <c r="AX98" s="287"/>
      <c r="AY98" s="287"/>
      <c r="AZ98" s="287"/>
      <c r="BA98" s="287"/>
      <c r="BB98" s="288"/>
    </row>
    <row r="99" spans="1:54" hidden="1">
      <c r="A99" s="336" t="s">
        <v>280</v>
      </c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278"/>
      <c r="AP99" s="278"/>
      <c r="AQ99" s="278"/>
      <c r="AR99" s="278"/>
      <c r="AS99" s="278"/>
      <c r="AT99" s="278"/>
      <c r="AU99" s="278"/>
      <c r="AV99" s="278"/>
      <c r="AW99" s="278"/>
      <c r="AX99" s="278"/>
      <c r="AY99" s="278"/>
      <c r="AZ99" s="278"/>
      <c r="BA99" s="278"/>
      <c r="BB99" s="279"/>
    </row>
    <row r="100" spans="1:54" hidden="1">
      <c r="A100" s="280" t="s">
        <v>263</v>
      </c>
      <c r="B100" s="269" t="s">
        <v>284</v>
      </c>
      <c r="C100" s="269"/>
      <c r="D100" s="218" t="s">
        <v>41</v>
      </c>
      <c r="E100" s="123"/>
      <c r="F100" s="123"/>
      <c r="G100" s="128"/>
      <c r="H100" s="123"/>
      <c r="I100" s="123"/>
      <c r="J100" s="128"/>
      <c r="K100" s="123"/>
      <c r="L100" s="123"/>
      <c r="M100" s="128"/>
      <c r="N100" s="123"/>
      <c r="O100" s="123"/>
      <c r="P100" s="128"/>
      <c r="Q100" s="123"/>
      <c r="R100" s="123"/>
      <c r="S100" s="128"/>
      <c r="T100" s="123"/>
      <c r="U100" s="123"/>
      <c r="V100" s="128"/>
      <c r="W100" s="123"/>
      <c r="X100" s="123"/>
      <c r="Y100" s="128"/>
      <c r="Z100" s="123"/>
      <c r="AA100" s="123"/>
      <c r="AB100" s="128"/>
      <c r="AC100" s="128"/>
      <c r="AD100" s="128"/>
      <c r="AE100" s="123"/>
      <c r="AF100" s="123"/>
      <c r="AG100" s="128"/>
      <c r="AH100" s="128"/>
      <c r="AI100" s="128"/>
      <c r="AJ100" s="123"/>
      <c r="AK100" s="123"/>
      <c r="AL100" s="128"/>
      <c r="AM100" s="128"/>
      <c r="AN100" s="128"/>
      <c r="AO100" s="123"/>
      <c r="AP100" s="123"/>
      <c r="AQ100" s="128"/>
      <c r="AR100" s="128"/>
      <c r="AS100" s="128"/>
      <c r="AT100" s="123"/>
      <c r="AU100" s="123"/>
      <c r="AV100" s="128"/>
      <c r="AW100" s="128"/>
      <c r="AX100" s="128"/>
      <c r="AY100" s="128"/>
      <c r="AZ100" s="128"/>
      <c r="BA100" s="128"/>
      <c r="BB100" s="281"/>
    </row>
    <row r="101" spans="1:54" hidden="1">
      <c r="A101" s="280"/>
      <c r="B101" s="269"/>
      <c r="C101" s="269"/>
      <c r="D101" s="218" t="s">
        <v>37</v>
      </c>
      <c r="E101" s="123"/>
      <c r="F101" s="123"/>
      <c r="G101" s="128"/>
      <c r="H101" s="123"/>
      <c r="I101" s="123"/>
      <c r="J101" s="128"/>
      <c r="K101" s="123"/>
      <c r="L101" s="123"/>
      <c r="M101" s="128"/>
      <c r="N101" s="123"/>
      <c r="O101" s="123"/>
      <c r="P101" s="128"/>
      <c r="Q101" s="123"/>
      <c r="R101" s="123"/>
      <c r="S101" s="128"/>
      <c r="T101" s="123"/>
      <c r="U101" s="123"/>
      <c r="V101" s="128"/>
      <c r="W101" s="123"/>
      <c r="X101" s="123"/>
      <c r="Y101" s="128"/>
      <c r="Z101" s="123"/>
      <c r="AA101" s="123"/>
      <c r="AB101" s="128"/>
      <c r="AC101" s="128"/>
      <c r="AD101" s="128"/>
      <c r="AE101" s="123"/>
      <c r="AF101" s="123"/>
      <c r="AG101" s="128"/>
      <c r="AH101" s="128"/>
      <c r="AI101" s="128"/>
      <c r="AJ101" s="123"/>
      <c r="AK101" s="123"/>
      <c r="AL101" s="128"/>
      <c r="AM101" s="128"/>
      <c r="AN101" s="128"/>
      <c r="AO101" s="123"/>
      <c r="AP101" s="123"/>
      <c r="AQ101" s="128"/>
      <c r="AR101" s="128"/>
      <c r="AS101" s="128"/>
      <c r="AT101" s="123"/>
      <c r="AU101" s="123"/>
      <c r="AV101" s="128"/>
      <c r="AW101" s="128"/>
      <c r="AX101" s="128"/>
      <c r="AY101" s="128"/>
      <c r="AZ101" s="128"/>
      <c r="BA101" s="128"/>
      <c r="BB101" s="281"/>
    </row>
    <row r="102" spans="1:54" hidden="1">
      <c r="A102" s="280"/>
      <c r="B102" s="269"/>
      <c r="C102" s="269"/>
      <c r="D102" s="210" t="s">
        <v>2</v>
      </c>
      <c r="E102" s="123"/>
      <c r="F102" s="123"/>
      <c r="G102" s="128"/>
      <c r="H102" s="123"/>
      <c r="I102" s="123"/>
      <c r="J102" s="128"/>
      <c r="K102" s="123"/>
      <c r="L102" s="123"/>
      <c r="M102" s="128"/>
      <c r="N102" s="123"/>
      <c r="O102" s="123"/>
      <c r="P102" s="128"/>
      <c r="Q102" s="123"/>
      <c r="R102" s="123"/>
      <c r="S102" s="128"/>
      <c r="T102" s="123"/>
      <c r="U102" s="123"/>
      <c r="V102" s="128"/>
      <c r="W102" s="123"/>
      <c r="X102" s="123"/>
      <c r="Y102" s="128"/>
      <c r="Z102" s="123"/>
      <c r="AA102" s="123"/>
      <c r="AB102" s="128"/>
      <c r="AC102" s="128"/>
      <c r="AD102" s="128"/>
      <c r="AE102" s="123"/>
      <c r="AF102" s="123"/>
      <c r="AG102" s="128"/>
      <c r="AH102" s="128"/>
      <c r="AI102" s="128"/>
      <c r="AJ102" s="123"/>
      <c r="AK102" s="123"/>
      <c r="AL102" s="128"/>
      <c r="AM102" s="128"/>
      <c r="AN102" s="128"/>
      <c r="AO102" s="123"/>
      <c r="AP102" s="123"/>
      <c r="AQ102" s="128"/>
      <c r="AR102" s="128"/>
      <c r="AS102" s="128"/>
      <c r="AT102" s="123"/>
      <c r="AU102" s="123"/>
      <c r="AV102" s="128"/>
      <c r="AW102" s="128"/>
      <c r="AX102" s="128"/>
      <c r="AY102" s="128"/>
      <c r="AZ102" s="128"/>
      <c r="BA102" s="128"/>
      <c r="BB102" s="281"/>
    </row>
    <row r="103" spans="1:54" hidden="1">
      <c r="A103" s="280"/>
      <c r="B103" s="269"/>
      <c r="C103" s="269"/>
      <c r="D103" s="206" t="s">
        <v>294</v>
      </c>
      <c r="E103" s="123"/>
      <c r="F103" s="123"/>
      <c r="G103" s="128"/>
      <c r="H103" s="123"/>
      <c r="I103" s="123"/>
      <c r="J103" s="128"/>
      <c r="K103" s="123"/>
      <c r="L103" s="123"/>
      <c r="M103" s="128"/>
      <c r="N103" s="123"/>
      <c r="O103" s="123"/>
      <c r="P103" s="128"/>
      <c r="Q103" s="123"/>
      <c r="R103" s="123"/>
      <c r="S103" s="128"/>
      <c r="T103" s="123"/>
      <c r="U103" s="123"/>
      <c r="V103" s="128"/>
      <c r="W103" s="123"/>
      <c r="X103" s="123"/>
      <c r="Y103" s="128"/>
      <c r="Z103" s="123"/>
      <c r="AA103" s="123"/>
      <c r="AB103" s="128"/>
      <c r="AC103" s="128"/>
      <c r="AD103" s="128"/>
      <c r="AE103" s="123"/>
      <c r="AF103" s="123"/>
      <c r="AG103" s="128"/>
      <c r="AH103" s="128"/>
      <c r="AI103" s="128"/>
      <c r="AJ103" s="123"/>
      <c r="AK103" s="123"/>
      <c r="AL103" s="128"/>
      <c r="AM103" s="128"/>
      <c r="AN103" s="128"/>
      <c r="AO103" s="123"/>
      <c r="AP103" s="123"/>
      <c r="AQ103" s="128"/>
      <c r="AR103" s="128"/>
      <c r="AS103" s="128"/>
      <c r="AT103" s="123"/>
      <c r="AU103" s="123"/>
      <c r="AV103" s="128"/>
      <c r="AW103" s="128"/>
      <c r="AX103" s="128"/>
      <c r="AY103" s="128"/>
      <c r="AZ103" s="128"/>
      <c r="BA103" s="128"/>
      <c r="BB103" s="281"/>
    </row>
    <row r="104" spans="1:54" ht="47.25" hidden="1">
      <c r="A104" s="280"/>
      <c r="B104" s="269"/>
      <c r="C104" s="269"/>
      <c r="D104" s="206" t="s">
        <v>302</v>
      </c>
      <c r="E104" s="123"/>
      <c r="F104" s="123"/>
      <c r="G104" s="128"/>
      <c r="H104" s="123"/>
      <c r="I104" s="123"/>
      <c r="J104" s="128"/>
      <c r="K104" s="123"/>
      <c r="L104" s="123"/>
      <c r="M104" s="128"/>
      <c r="N104" s="123"/>
      <c r="O104" s="123"/>
      <c r="P104" s="128"/>
      <c r="Q104" s="123"/>
      <c r="R104" s="123"/>
      <c r="S104" s="128"/>
      <c r="T104" s="123"/>
      <c r="U104" s="123"/>
      <c r="V104" s="128"/>
      <c r="W104" s="123"/>
      <c r="X104" s="123"/>
      <c r="Y104" s="128"/>
      <c r="Z104" s="123"/>
      <c r="AA104" s="123"/>
      <c r="AB104" s="128"/>
      <c r="AC104" s="128"/>
      <c r="AD104" s="128"/>
      <c r="AE104" s="123"/>
      <c r="AF104" s="123"/>
      <c r="AG104" s="128"/>
      <c r="AH104" s="128"/>
      <c r="AI104" s="128"/>
      <c r="AJ104" s="123"/>
      <c r="AK104" s="123"/>
      <c r="AL104" s="128"/>
      <c r="AM104" s="128"/>
      <c r="AN104" s="128"/>
      <c r="AO104" s="123"/>
      <c r="AP104" s="123"/>
      <c r="AQ104" s="128"/>
      <c r="AR104" s="128"/>
      <c r="AS104" s="128"/>
      <c r="AT104" s="123"/>
      <c r="AU104" s="123"/>
      <c r="AV104" s="128"/>
      <c r="AW104" s="128"/>
      <c r="AX104" s="128"/>
      <c r="AY104" s="128"/>
      <c r="AZ104" s="128"/>
      <c r="BA104" s="128"/>
      <c r="BB104" s="281"/>
    </row>
    <row r="105" spans="1:54" hidden="1">
      <c r="A105" s="280"/>
      <c r="B105" s="269"/>
      <c r="C105" s="269"/>
      <c r="D105" s="206" t="s">
        <v>295</v>
      </c>
      <c r="E105" s="123"/>
      <c r="F105" s="123"/>
      <c r="G105" s="128"/>
      <c r="H105" s="123"/>
      <c r="I105" s="123"/>
      <c r="J105" s="128"/>
      <c r="K105" s="123"/>
      <c r="L105" s="123"/>
      <c r="M105" s="128"/>
      <c r="N105" s="123"/>
      <c r="O105" s="123"/>
      <c r="P105" s="128"/>
      <c r="Q105" s="123"/>
      <c r="R105" s="123"/>
      <c r="S105" s="128"/>
      <c r="T105" s="123"/>
      <c r="U105" s="123"/>
      <c r="V105" s="128"/>
      <c r="W105" s="123"/>
      <c r="X105" s="123"/>
      <c r="Y105" s="128"/>
      <c r="Z105" s="123"/>
      <c r="AA105" s="123"/>
      <c r="AB105" s="128"/>
      <c r="AC105" s="128"/>
      <c r="AD105" s="128"/>
      <c r="AE105" s="123"/>
      <c r="AF105" s="123"/>
      <c r="AG105" s="128"/>
      <c r="AH105" s="128"/>
      <c r="AI105" s="128"/>
      <c r="AJ105" s="123"/>
      <c r="AK105" s="123"/>
      <c r="AL105" s="128"/>
      <c r="AM105" s="128"/>
      <c r="AN105" s="128"/>
      <c r="AO105" s="123"/>
      <c r="AP105" s="123"/>
      <c r="AQ105" s="128"/>
      <c r="AR105" s="128"/>
      <c r="AS105" s="128"/>
      <c r="AT105" s="123"/>
      <c r="AU105" s="123"/>
      <c r="AV105" s="128"/>
      <c r="AW105" s="128"/>
      <c r="AX105" s="128"/>
      <c r="AY105" s="128"/>
      <c r="AZ105" s="128"/>
      <c r="BA105" s="128"/>
      <c r="BB105" s="281"/>
    </row>
    <row r="106" spans="1:54" hidden="1">
      <c r="A106" s="280"/>
      <c r="B106" s="269"/>
      <c r="C106" s="269"/>
      <c r="D106" s="208" t="s">
        <v>43</v>
      </c>
      <c r="E106" s="123"/>
      <c r="F106" s="123"/>
      <c r="G106" s="128"/>
      <c r="H106" s="123"/>
      <c r="I106" s="123"/>
      <c r="J106" s="128"/>
      <c r="K106" s="123"/>
      <c r="L106" s="123"/>
      <c r="M106" s="128"/>
      <c r="N106" s="123"/>
      <c r="O106" s="123"/>
      <c r="P106" s="128"/>
      <c r="Q106" s="123"/>
      <c r="R106" s="123"/>
      <c r="S106" s="128"/>
      <c r="T106" s="123"/>
      <c r="U106" s="123"/>
      <c r="V106" s="128"/>
      <c r="W106" s="123"/>
      <c r="X106" s="123"/>
      <c r="Y106" s="128"/>
      <c r="Z106" s="123"/>
      <c r="AA106" s="123"/>
      <c r="AB106" s="128"/>
      <c r="AC106" s="128"/>
      <c r="AD106" s="128"/>
      <c r="AE106" s="123"/>
      <c r="AF106" s="123"/>
      <c r="AG106" s="128"/>
      <c r="AH106" s="128"/>
      <c r="AI106" s="128"/>
      <c r="AJ106" s="123"/>
      <c r="AK106" s="123"/>
      <c r="AL106" s="128"/>
      <c r="AM106" s="128"/>
      <c r="AN106" s="128"/>
      <c r="AO106" s="123"/>
      <c r="AP106" s="123"/>
      <c r="AQ106" s="128"/>
      <c r="AR106" s="128"/>
      <c r="AS106" s="128"/>
      <c r="AT106" s="123"/>
      <c r="AU106" s="123"/>
      <c r="AV106" s="128"/>
      <c r="AW106" s="128"/>
      <c r="AX106" s="128"/>
      <c r="AY106" s="128"/>
      <c r="AZ106" s="128"/>
      <c r="BA106" s="128"/>
      <c r="BB106" s="281"/>
    </row>
    <row r="107" spans="1:54" hidden="1">
      <c r="A107" s="336" t="s">
        <v>286</v>
      </c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8"/>
      <c r="AI107" s="278"/>
      <c r="AJ107" s="278"/>
      <c r="AK107" s="278"/>
      <c r="AL107" s="278"/>
      <c r="AM107" s="278"/>
      <c r="AN107" s="278"/>
      <c r="AO107" s="278"/>
      <c r="AP107" s="278"/>
      <c r="AQ107" s="278"/>
      <c r="AR107" s="278"/>
      <c r="AS107" s="278"/>
      <c r="AT107" s="278"/>
      <c r="AU107" s="278"/>
      <c r="AV107" s="278"/>
      <c r="AW107" s="278"/>
      <c r="AX107" s="278"/>
      <c r="AY107" s="278"/>
      <c r="AZ107" s="278"/>
      <c r="BA107" s="278"/>
      <c r="BB107" s="279"/>
    </row>
    <row r="108" spans="1:54" hidden="1">
      <c r="A108" s="280"/>
      <c r="B108" s="269" t="s">
        <v>265</v>
      </c>
      <c r="C108" s="269"/>
      <c r="D108" s="218" t="s">
        <v>41</v>
      </c>
      <c r="E108" s="123"/>
      <c r="F108" s="123"/>
      <c r="G108" s="128"/>
      <c r="H108" s="123"/>
      <c r="I108" s="123"/>
      <c r="J108" s="128"/>
      <c r="K108" s="123"/>
      <c r="L108" s="123"/>
      <c r="M108" s="128"/>
      <c r="N108" s="123"/>
      <c r="O108" s="123"/>
      <c r="P108" s="128"/>
      <c r="Q108" s="123"/>
      <c r="R108" s="123"/>
      <c r="S108" s="128"/>
      <c r="T108" s="123"/>
      <c r="U108" s="123"/>
      <c r="V108" s="128"/>
      <c r="W108" s="123"/>
      <c r="X108" s="123"/>
      <c r="Y108" s="128"/>
      <c r="Z108" s="123"/>
      <c r="AA108" s="123"/>
      <c r="AB108" s="128"/>
      <c r="AC108" s="128"/>
      <c r="AD108" s="128"/>
      <c r="AE108" s="123"/>
      <c r="AF108" s="123"/>
      <c r="AG108" s="128"/>
      <c r="AH108" s="128"/>
      <c r="AI108" s="128"/>
      <c r="AJ108" s="123"/>
      <c r="AK108" s="123"/>
      <c r="AL108" s="128"/>
      <c r="AM108" s="128"/>
      <c r="AN108" s="128"/>
      <c r="AO108" s="123"/>
      <c r="AP108" s="123"/>
      <c r="AQ108" s="128"/>
      <c r="AR108" s="128"/>
      <c r="AS108" s="128"/>
      <c r="AT108" s="123"/>
      <c r="AU108" s="123"/>
      <c r="AV108" s="128"/>
      <c r="AW108" s="128"/>
      <c r="AX108" s="128"/>
      <c r="AY108" s="128"/>
      <c r="AZ108" s="128"/>
      <c r="BA108" s="128"/>
      <c r="BB108" s="270"/>
    </row>
    <row r="109" spans="1:54" hidden="1">
      <c r="A109" s="280"/>
      <c r="B109" s="269"/>
      <c r="C109" s="269"/>
      <c r="D109" s="218" t="s">
        <v>37</v>
      </c>
      <c r="E109" s="123"/>
      <c r="F109" s="123"/>
      <c r="G109" s="128"/>
      <c r="H109" s="123"/>
      <c r="I109" s="123"/>
      <c r="J109" s="128"/>
      <c r="K109" s="123"/>
      <c r="L109" s="123"/>
      <c r="M109" s="128"/>
      <c r="N109" s="123"/>
      <c r="O109" s="123"/>
      <c r="P109" s="128"/>
      <c r="Q109" s="123"/>
      <c r="R109" s="123"/>
      <c r="S109" s="128"/>
      <c r="T109" s="123"/>
      <c r="U109" s="123"/>
      <c r="V109" s="128"/>
      <c r="W109" s="123"/>
      <c r="X109" s="123"/>
      <c r="Y109" s="128"/>
      <c r="Z109" s="123"/>
      <c r="AA109" s="123"/>
      <c r="AB109" s="128"/>
      <c r="AC109" s="128"/>
      <c r="AD109" s="128"/>
      <c r="AE109" s="123"/>
      <c r="AF109" s="123"/>
      <c r="AG109" s="128"/>
      <c r="AH109" s="128"/>
      <c r="AI109" s="128"/>
      <c r="AJ109" s="123"/>
      <c r="AK109" s="123"/>
      <c r="AL109" s="128"/>
      <c r="AM109" s="128"/>
      <c r="AN109" s="128"/>
      <c r="AO109" s="123"/>
      <c r="AP109" s="123"/>
      <c r="AQ109" s="128"/>
      <c r="AR109" s="128"/>
      <c r="AS109" s="128"/>
      <c r="AT109" s="123"/>
      <c r="AU109" s="123"/>
      <c r="AV109" s="128"/>
      <c r="AW109" s="128"/>
      <c r="AX109" s="128"/>
      <c r="AY109" s="128"/>
      <c r="AZ109" s="128"/>
      <c r="BA109" s="128"/>
      <c r="BB109" s="270"/>
    </row>
    <row r="110" spans="1:54" hidden="1">
      <c r="A110" s="280"/>
      <c r="B110" s="269"/>
      <c r="C110" s="269"/>
      <c r="D110" s="210" t="s">
        <v>2</v>
      </c>
      <c r="E110" s="123"/>
      <c r="F110" s="123"/>
      <c r="G110" s="128"/>
      <c r="H110" s="123"/>
      <c r="I110" s="123"/>
      <c r="J110" s="128"/>
      <c r="K110" s="123"/>
      <c r="L110" s="123"/>
      <c r="M110" s="128"/>
      <c r="N110" s="123"/>
      <c r="O110" s="123"/>
      <c r="P110" s="128"/>
      <c r="Q110" s="123"/>
      <c r="R110" s="123"/>
      <c r="S110" s="128"/>
      <c r="T110" s="123"/>
      <c r="U110" s="123"/>
      <c r="V110" s="128"/>
      <c r="W110" s="123"/>
      <c r="X110" s="123"/>
      <c r="Y110" s="128"/>
      <c r="Z110" s="123"/>
      <c r="AA110" s="123"/>
      <c r="AB110" s="128"/>
      <c r="AC110" s="128"/>
      <c r="AD110" s="128"/>
      <c r="AE110" s="123"/>
      <c r="AF110" s="123"/>
      <c r="AG110" s="128"/>
      <c r="AH110" s="128"/>
      <c r="AI110" s="128"/>
      <c r="AJ110" s="123"/>
      <c r="AK110" s="123"/>
      <c r="AL110" s="128"/>
      <c r="AM110" s="128"/>
      <c r="AN110" s="128"/>
      <c r="AO110" s="123"/>
      <c r="AP110" s="123"/>
      <c r="AQ110" s="128"/>
      <c r="AR110" s="128"/>
      <c r="AS110" s="128"/>
      <c r="AT110" s="123"/>
      <c r="AU110" s="123"/>
      <c r="AV110" s="128"/>
      <c r="AW110" s="128"/>
      <c r="AX110" s="128"/>
      <c r="AY110" s="128"/>
      <c r="AZ110" s="128"/>
      <c r="BA110" s="128"/>
      <c r="BB110" s="270"/>
    </row>
    <row r="111" spans="1:54" hidden="1">
      <c r="A111" s="280"/>
      <c r="B111" s="269"/>
      <c r="C111" s="269"/>
      <c r="D111" s="206" t="s">
        <v>294</v>
      </c>
      <c r="E111" s="123"/>
      <c r="F111" s="123"/>
      <c r="G111" s="128"/>
      <c r="H111" s="123"/>
      <c r="I111" s="123"/>
      <c r="J111" s="128"/>
      <c r="K111" s="123"/>
      <c r="L111" s="123"/>
      <c r="M111" s="128"/>
      <c r="N111" s="123"/>
      <c r="O111" s="123"/>
      <c r="P111" s="128"/>
      <c r="Q111" s="123"/>
      <c r="R111" s="123"/>
      <c r="S111" s="128"/>
      <c r="T111" s="123"/>
      <c r="U111" s="123"/>
      <c r="V111" s="128"/>
      <c r="W111" s="123"/>
      <c r="X111" s="123"/>
      <c r="Y111" s="128"/>
      <c r="Z111" s="123"/>
      <c r="AA111" s="123"/>
      <c r="AB111" s="128"/>
      <c r="AC111" s="128"/>
      <c r="AD111" s="128"/>
      <c r="AE111" s="123"/>
      <c r="AF111" s="123"/>
      <c r="AG111" s="128"/>
      <c r="AH111" s="128"/>
      <c r="AI111" s="128"/>
      <c r="AJ111" s="123"/>
      <c r="AK111" s="123"/>
      <c r="AL111" s="128"/>
      <c r="AM111" s="128"/>
      <c r="AN111" s="128"/>
      <c r="AO111" s="123"/>
      <c r="AP111" s="123"/>
      <c r="AQ111" s="128"/>
      <c r="AR111" s="128"/>
      <c r="AS111" s="128"/>
      <c r="AT111" s="123"/>
      <c r="AU111" s="123"/>
      <c r="AV111" s="128"/>
      <c r="AW111" s="128"/>
      <c r="AX111" s="128"/>
      <c r="AY111" s="128"/>
      <c r="AZ111" s="128"/>
      <c r="BA111" s="128"/>
      <c r="BB111" s="270"/>
    </row>
    <row r="112" spans="1:54" ht="47.25" hidden="1">
      <c r="A112" s="280"/>
      <c r="B112" s="269"/>
      <c r="C112" s="269"/>
      <c r="D112" s="206" t="s">
        <v>302</v>
      </c>
      <c r="E112" s="123"/>
      <c r="F112" s="123"/>
      <c r="G112" s="128"/>
      <c r="H112" s="123"/>
      <c r="I112" s="123"/>
      <c r="J112" s="128"/>
      <c r="K112" s="123"/>
      <c r="L112" s="123"/>
      <c r="M112" s="128"/>
      <c r="N112" s="123"/>
      <c r="O112" s="123"/>
      <c r="P112" s="128"/>
      <c r="Q112" s="123"/>
      <c r="R112" s="123"/>
      <c r="S112" s="128"/>
      <c r="T112" s="123"/>
      <c r="U112" s="123"/>
      <c r="V112" s="128"/>
      <c r="W112" s="123"/>
      <c r="X112" s="123"/>
      <c r="Y112" s="128"/>
      <c r="Z112" s="123"/>
      <c r="AA112" s="123"/>
      <c r="AB112" s="128"/>
      <c r="AC112" s="128"/>
      <c r="AD112" s="128"/>
      <c r="AE112" s="123"/>
      <c r="AF112" s="123"/>
      <c r="AG112" s="128"/>
      <c r="AH112" s="128"/>
      <c r="AI112" s="128"/>
      <c r="AJ112" s="123"/>
      <c r="AK112" s="123"/>
      <c r="AL112" s="128"/>
      <c r="AM112" s="128"/>
      <c r="AN112" s="128"/>
      <c r="AO112" s="123"/>
      <c r="AP112" s="123"/>
      <c r="AQ112" s="128"/>
      <c r="AR112" s="128"/>
      <c r="AS112" s="128"/>
      <c r="AT112" s="123"/>
      <c r="AU112" s="123"/>
      <c r="AV112" s="128"/>
      <c r="AW112" s="128"/>
      <c r="AX112" s="128"/>
      <c r="AY112" s="128"/>
      <c r="AZ112" s="128"/>
      <c r="BA112" s="128"/>
      <c r="BB112" s="270"/>
    </row>
    <row r="113" spans="1:54" hidden="1">
      <c r="A113" s="280"/>
      <c r="B113" s="269"/>
      <c r="C113" s="269"/>
      <c r="D113" s="206" t="s">
        <v>295</v>
      </c>
      <c r="E113" s="123"/>
      <c r="F113" s="123"/>
      <c r="G113" s="128"/>
      <c r="H113" s="123"/>
      <c r="I113" s="123"/>
      <c r="J113" s="128"/>
      <c r="K113" s="123"/>
      <c r="L113" s="123"/>
      <c r="M113" s="128"/>
      <c r="N113" s="123"/>
      <c r="O113" s="123"/>
      <c r="P113" s="128"/>
      <c r="Q113" s="123"/>
      <c r="R113" s="123"/>
      <c r="S113" s="128"/>
      <c r="T113" s="123"/>
      <c r="U113" s="123"/>
      <c r="V113" s="128"/>
      <c r="W113" s="123"/>
      <c r="X113" s="123"/>
      <c r="Y113" s="128"/>
      <c r="Z113" s="123"/>
      <c r="AA113" s="123"/>
      <c r="AB113" s="128"/>
      <c r="AC113" s="128"/>
      <c r="AD113" s="128"/>
      <c r="AE113" s="123"/>
      <c r="AF113" s="123"/>
      <c r="AG113" s="128"/>
      <c r="AH113" s="128"/>
      <c r="AI113" s="128"/>
      <c r="AJ113" s="123"/>
      <c r="AK113" s="123"/>
      <c r="AL113" s="128"/>
      <c r="AM113" s="128"/>
      <c r="AN113" s="128"/>
      <c r="AO113" s="123"/>
      <c r="AP113" s="123"/>
      <c r="AQ113" s="128"/>
      <c r="AR113" s="128"/>
      <c r="AS113" s="128"/>
      <c r="AT113" s="123"/>
      <c r="AU113" s="123"/>
      <c r="AV113" s="128"/>
      <c r="AW113" s="128"/>
      <c r="AX113" s="128"/>
      <c r="AY113" s="128"/>
      <c r="AZ113" s="128"/>
      <c r="BA113" s="128"/>
      <c r="BB113" s="270"/>
    </row>
    <row r="114" spans="1:54" hidden="1">
      <c r="A114" s="280"/>
      <c r="B114" s="269"/>
      <c r="C114" s="269"/>
      <c r="D114" s="208" t="s">
        <v>43</v>
      </c>
      <c r="E114" s="123"/>
      <c r="F114" s="123"/>
      <c r="G114" s="128"/>
      <c r="H114" s="123"/>
      <c r="I114" s="123"/>
      <c r="J114" s="128"/>
      <c r="K114" s="123"/>
      <c r="L114" s="123"/>
      <c r="M114" s="128"/>
      <c r="N114" s="123"/>
      <c r="O114" s="123"/>
      <c r="P114" s="128"/>
      <c r="Q114" s="123"/>
      <c r="R114" s="123"/>
      <c r="S114" s="128"/>
      <c r="T114" s="123"/>
      <c r="U114" s="123"/>
      <c r="V114" s="128"/>
      <c r="W114" s="123"/>
      <c r="X114" s="123"/>
      <c r="Y114" s="128"/>
      <c r="Z114" s="123"/>
      <c r="AA114" s="123"/>
      <c r="AB114" s="128"/>
      <c r="AC114" s="128"/>
      <c r="AD114" s="128"/>
      <c r="AE114" s="123"/>
      <c r="AF114" s="123"/>
      <c r="AG114" s="128"/>
      <c r="AH114" s="128"/>
      <c r="AI114" s="128"/>
      <c r="AJ114" s="123"/>
      <c r="AK114" s="123"/>
      <c r="AL114" s="128"/>
      <c r="AM114" s="128"/>
      <c r="AN114" s="128"/>
      <c r="AO114" s="123"/>
      <c r="AP114" s="123"/>
      <c r="AQ114" s="128"/>
      <c r="AR114" s="128"/>
      <c r="AS114" s="128"/>
      <c r="AT114" s="123"/>
      <c r="AU114" s="123"/>
      <c r="AV114" s="128"/>
      <c r="AW114" s="128"/>
      <c r="AX114" s="128"/>
      <c r="AY114" s="128"/>
      <c r="AZ114" s="128"/>
      <c r="BA114" s="128"/>
      <c r="BB114" s="270"/>
    </row>
    <row r="115" spans="1:54" hidden="1">
      <c r="A115" s="280" t="s">
        <v>286</v>
      </c>
      <c r="B115" s="337"/>
      <c r="C115" s="337"/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337"/>
      <c r="U115" s="337"/>
      <c r="V115" s="337"/>
      <c r="W115" s="337"/>
      <c r="X115" s="337"/>
      <c r="Y115" s="337"/>
      <c r="Z115" s="337"/>
      <c r="AA115" s="337"/>
      <c r="AB115" s="337"/>
      <c r="AC115" s="337"/>
      <c r="AD115" s="337"/>
      <c r="AE115" s="337"/>
      <c r="AF115" s="337"/>
      <c r="AG115" s="337"/>
      <c r="AH115" s="337"/>
      <c r="AI115" s="337"/>
      <c r="AJ115" s="337"/>
      <c r="AK115" s="337"/>
      <c r="AL115" s="337"/>
      <c r="AM115" s="337"/>
      <c r="AN115" s="337"/>
      <c r="AO115" s="337"/>
      <c r="AP115" s="337"/>
      <c r="AQ115" s="337"/>
      <c r="AR115" s="337"/>
      <c r="AS115" s="337"/>
      <c r="AT115" s="337"/>
      <c r="AU115" s="337"/>
      <c r="AV115" s="337"/>
      <c r="AW115" s="337"/>
      <c r="AX115" s="337"/>
      <c r="AY115" s="337"/>
      <c r="AZ115" s="337"/>
      <c r="BA115" s="337"/>
      <c r="BB115" s="338"/>
    </row>
    <row r="116" spans="1:54" hidden="1">
      <c r="A116" s="272" t="s">
        <v>287</v>
      </c>
      <c r="B116" s="273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3"/>
      <c r="AM116" s="273"/>
      <c r="AN116" s="273"/>
      <c r="AO116" s="273"/>
      <c r="AP116" s="273"/>
      <c r="AQ116" s="273"/>
      <c r="AR116" s="273"/>
      <c r="AS116" s="273"/>
      <c r="AT116" s="273"/>
      <c r="AU116" s="273"/>
      <c r="AV116" s="273"/>
      <c r="AW116" s="273"/>
      <c r="AX116" s="273"/>
      <c r="AY116" s="273"/>
      <c r="AZ116" s="273"/>
      <c r="BA116" s="273"/>
      <c r="BB116" s="274"/>
    </row>
    <row r="117" spans="1:54" hidden="1">
      <c r="A117" s="272" t="s">
        <v>36</v>
      </c>
      <c r="B117" s="273"/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73"/>
      <c r="AM117" s="273"/>
      <c r="AN117" s="273"/>
      <c r="AO117" s="273"/>
      <c r="AP117" s="273"/>
      <c r="AQ117" s="273"/>
      <c r="AR117" s="273"/>
      <c r="AS117" s="273"/>
      <c r="AT117" s="273"/>
      <c r="AU117" s="273"/>
      <c r="AV117" s="273"/>
      <c r="AW117" s="273"/>
      <c r="AX117" s="273"/>
      <c r="AY117" s="273"/>
      <c r="AZ117" s="273"/>
      <c r="BA117" s="273"/>
      <c r="BB117" s="274"/>
    </row>
    <row r="118" spans="1:54" s="168" customFormat="1">
      <c r="A118" s="275" t="s">
        <v>342</v>
      </c>
      <c r="B118" s="269"/>
      <c r="C118" s="269"/>
      <c r="D118" s="209" t="s">
        <v>41</v>
      </c>
      <c r="E118" s="126">
        <f>E119+E120+E121</f>
        <v>317824.49063000001</v>
      </c>
      <c r="F118" s="126">
        <f t="shared" ref="F118:U118" si="336">F119+F120+F121</f>
        <v>53894.586000000003</v>
      </c>
      <c r="G118" s="126">
        <f t="shared" si="336"/>
        <v>16.957342051636342</v>
      </c>
      <c r="H118" s="126">
        <f t="shared" si="336"/>
        <v>0</v>
      </c>
      <c r="I118" s="126">
        <f t="shared" si="336"/>
        <v>0</v>
      </c>
      <c r="J118" s="126">
        <f t="shared" si="336"/>
        <v>0</v>
      </c>
      <c r="K118" s="126">
        <f t="shared" si="336"/>
        <v>34420.269999999997</v>
      </c>
      <c r="L118" s="126">
        <f t="shared" si="336"/>
        <v>34420.269999999997</v>
      </c>
      <c r="M118" s="126">
        <f t="shared" si="336"/>
        <v>100</v>
      </c>
      <c r="N118" s="126">
        <f t="shared" si="336"/>
        <v>10442.44</v>
      </c>
      <c r="O118" s="126">
        <f t="shared" si="336"/>
        <v>10442.44</v>
      </c>
      <c r="P118" s="126">
        <f t="shared" si="336"/>
        <v>100</v>
      </c>
      <c r="Q118" s="126">
        <f t="shared" si="336"/>
        <v>9031.8760000000002</v>
      </c>
      <c r="R118" s="126">
        <f t="shared" si="336"/>
        <v>9031.8760000000002</v>
      </c>
      <c r="S118" s="126">
        <f t="shared" ref="S118:S122" si="337">R118/Q118*100</f>
        <v>100</v>
      </c>
      <c r="T118" s="126">
        <f t="shared" si="336"/>
        <v>0</v>
      </c>
      <c r="U118" s="126">
        <f t="shared" si="336"/>
        <v>0</v>
      </c>
      <c r="V118" s="127"/>
      <c r="W118" s="126"/>
      <c r="X118" s="126"/>
      <c r="Y118" s="127"/>
      <c r="Z118" s="126"/>
      <c r="AA118" s="126"/>
      <c r="AB118" s="127"/>
      <c r="AC118" s="127"/>
      <c r="AD118" s="127"/>
      <c r="AE118" s="126"/>
      <c r="AF118" s="126"/>
      <c r="AG118" s="127"/>
      <c r="AH118" s="127"/>
      <c r="AI118" s="127"/>
      <c r="AJ118" s="126"/>
      <c r="AK118" s="126"/>
      <c r="AL118" s="127"/>
      <c r="AM118" s="127"/>
      <c r="AN118" s="127"/>
      <c r="AO118" s="126"/>
      <c r="AP118" s="126"/>
      <c r="AQ118" s="127"/>
      <c r="AR118" s="127"/>
      <c r="AS118" s="127"/>
      <c r="AT118" s="126"/>
      <c r="AU118" s="126"/>
      <c r="AV118" s="127"/>
      <c r="AW118" s="127"/>
      <c r="AX118" s="127"/>
      <c r="AY118" s="126"/>
      <c r="AZ118" s="126"/>
      <c r="BA118" s="127"/>
      <c r="BB118" s="270"/>
    </row>
    <row r="119" spans="1:54">
      <c r="A119" s="275"/>
      <c r="B119" s="269"/>
      <c r="C119" s="269"/>
      <c r="D119" s="210" t="s">
        <v>2</v>
      </c>
      <c r="E119" s="123">
        <f t="shared" ref="E119:E121" si="338">H119+K119+N119+Q119+T119+W119+Z119+AE119+AJ119+AO119+AT119+AY119</f>
        <v>0</v>
      </c>
      <c r="F119" s="123">
        <f t="shared" ref="F119:F125" si="339">I119+L119+O119+R119+U119+X119+AC119+AH119+AK119+AP119+AU119+AZ119</f>
        <v>0</v>
      </c>
      <c r="G119" s="159"/>
      <c r="H119" s="123"/>
      <c r="I119" s="123"/>
      <c r="J119" s="159"/>
      <c r="K119" s="123"/>
      <c r="L119" s="123"/>
      <c r="M119" s="128"/>
      <c r="N119" s="123"/>
      <c r="O119" s="123"/>
      <c r="P119" s="128"/>
      <c r="Q119" s="123"/>
      <c r="R119" s="123"/>
      <c r="S119" s="128"/>
      <c r="T119" s="123"/>
      <c r="U119" s="123"/>
      <c r="V119" s="128"/>
      <c r="W119" s="123"/>
      <c r="X119" s="123"/>
      <c r="Y119" s="128"/>
      <c r="Z119" s="123"/>
      <c r="AA119" s="123"/>
      <c r="AB119" s="128"/>
      <c r="AC119" s="128"/>
      <c r="AD119" s="128"/>
      <c r="AE119" s="123"/>
      <c r="AF119" s="123"/>
      <c r="AG119" s="128"/>
      <c r="AH119" s="128"/>
      <c r="AI119" s="128"/>
      <c r="AJ119" s="123"/>
      <c r="AK119" s="123"/>
      <c r="AL119" s="128"/>
      <c r="AM119" s="128"/>
      <c r="AN119" s="128"/>
      <c r="AO119" s="123"/>
      <c r="AP119" s="123"/>
      <c r="AQ119" s="128"/>
      <c r="AR119" s="128"/>
      <c r="AS119" s="128"/>
      <c r="AT119" s="123"/>
      <c r="AU119" s="123"/>
      <c r="AV119" s="128"/>
      <c r="AW119" s="128"/>
      <c r="AX119" s="128"/>
      <c r="AY119" s="123"/>
      <c r="AZ119" s="123"/>
      <c r="BA119" s="128"/>
      <c r="BB119" s="270"/>
    </row>
    <row r="120" spans="1:54">
      <c r="A120" s="275"/>
      <c r="B120" s="269"/>
      <c r="C120" s="269"/>
      <c r="D120" s="206" t="s">
        <v>294</v>
      </c>
      <c r="E120" s="123">
        <f t="shared" ref="E120:R120" si="340">E43</f>
        <v>317824.49063000001</v>
      </c>
      <c r="F120" s="123">
        <f t="shared" si="340"/>
        <v>53894.586000000003</v>
      </c>
      <c r="G120" s="123">
        <f t="shared" si="340"/>
        <v>16.957342051636342</v>
      </c>
      <c r="H120" s="123">
        <f t="shared" si="340"/>
        <v>0</v>
      </c>
      <c r="I120" s="123">
        <f t="shared" si="340"/>
        <v>0</v>
      </c>
      <c r="J120" s="123">
        <f t="shared" si="340"/>
        <v>0</v>
      </c>
      <c r="K120" s="123">
        <f t="shared" si="340"/>
        <v>34420.269999999997</v>
      </c>
      <c r="L120" s="123">
        <f t="shared" si="340"/>
        <v>34420.269999999997</v>
      </c>
      <c r="M120" s="123">
        <f t="shared" si="340"/>
        <v>100</v>
      </c>
      <c r="N120" s="123">
        <f t="shared" si="340"/>
        <v>10442.44</v>
      </c>
      <c r="O120" s="123">
        <f t="shared" si="340"/>
        <v>10442.44</v>
      </c>
      <c r="P120" s="123">
        <f t="shared" si="340"/>
        <v>100</v>
      </c>
      <c r="Q120" s="123">
        <f t="shared" si="340"/>
        <v>9031.8760000000002</v>
      </c>
      <c r="R120" s="123">
        <f t="shared" si="340"/>
        <v>9031.8760000000002</v>
      </c>
      <c r="S120" s="123">
        <f t="shared" si="337"/>
        <v>100</v>
      </c>
      <c r="T120" s="123">
        <f>T43</f>
        <v>0</v>
      </c>
      <c r="U120" s="123">
        <f>U43</f>
        <v>0</v>
      </c>
      <c r="V120" s="128"/>
      <c r="W120" s="123"/>
      <c r="X120" s="123"/>
      <c r="Y120" s="128"/>
      <c r="Z120" s="123"/>
      <c r="AA120" s="123"/>
      <c r="AB120" s="128"/>
      <c r="AC120" s="128"/>
      <c r="AD120" s="128"/>
      <c r="AE120" s="123"/>
      <c r="AF120" s="123"/>
      <c r="AG120" s="128"/>
      <c r="AH120" s="128"/>
      <c r="AI120" s="128"/>
      <c r="AJ120" s="123"/>
      <c r="AK120" s="123"/>
      <c r="AL120" s="128"/>
      <c r="AM120" s="128"/>
      <c r="AN120" s="128"/>
      <c r="AO120" s="123"/>
      <c r="AP120" s="123"/>
      <c r="AQ120" s="128"/>
      <c r="AR120" s="128"/>
      <c r="AS120" s="128"/>
      <c r="AT120" s="123"/>
      <c r="AU120" s="123"/>
      <c r="AV120" s="128"/>
      <c r="AW120" s="128"/>
      <c r="AX120" s="128"/>
      <c r="AY120" s="128"/>
      <c r="AZ120" s="128"/>
      <c r="BA120" s="128"/>
      <c r="BB120" s="270"/>
    </row>
    <row r="121" spans="1:54">
      <c r="A121" s="275"/>
      <c r="B121" s="269"/>
      <c r="C121" s="269"/>
      <c r="D121" s="208" t="s">
        <v>43</v>
      </c>
      <c r="E121" s="123">
        <f t="shared" si="338"/>
        <v>0</v>
      </c>
      <c r="F121" s="123">
        <f t="shared" si="339"/>
        <v>0</v>
      </c>
      <c r="G121" s="159"/>
      <c r="H121" s="123"/>
      <c r="I121" s="123"/>
      <c r="J121" s="159"/>
      <c r="K121" s="123"/>
      <c r="L121" s="123"/>
      <c r="M121" s="128"/>
      <c r="N121" s="123"/>
      <c r="O121" s="123"/>
      <c r="P121" s="128"/>
      <c r="Q121" s="123"/>
      <c r="R121" s="123"/>
      <c r="S121" s="128"/>
      <c r="T121" s="123"/>
      <c r="U121" s="123"/>
      <c r="V121" s="128"/>
      <c r="W121" s="123"/>
      <c r="X121" s="123"/>
      <c r="Y121" s="128"/>
      <c r="Z121" s="123"/>
      <c r="AA121" s="123"/>
      <c r="AB121" s="128"/>
      <c r="AC121" s="128"/>
      <c r="AD121" s="128"/>
      <c r="AE121" s="123"/>
      <c r="AF121" s="123"/>
      <c r="AG121" s="128"/>
      <c r="AH121" s="128"/>
      <c r="AI121" s="128"/>
      <c r="AJ121" s="123"/>
      <c r="AK121" s="123"/>
      <c r="AL121" s="128"/>
      <c r="AM121" s="128"/>
      <c r="AN121" s="128"/>
      <c r="AO121" s="123"/>
      <c r="AP121" s="123"/>
      <c r="AQ121" s="128"/>
      <c r="AR121" s="128"/>
      <c r="AS121" s="128"/>
      <c r="AT121" s="123"/>
      <c r="AU121" s="123"/>
      <c r="AV121" s="128"/>
      <c r="AW121" s="128"/>
      <c r="AX121" s="128"/>
      <c r="AY121" s="123"/>
      <c r="AZ121" s="123"/>
      <c r="BA121" s="128"/>
      <c r="BB121" s="270"/>
    </row>
    <row r="122" spans="1:54" s="168" customFormat="1">
      <c r="A122" s="275" t="s">
        <v>343</v>
      </c>
      <c r="B122" s="269"/>
      <c r="C122" s="269"/>
      <c r="D122" s="209" t="s">
        <v>41</v>
      </c>
      <c r="E122" s="126">
        <f>E123+E124+E125</f>
        <v>98016.680000000008</v>
      </c>
      <c r="F122" s="126">
        <f t="shared" si="339"/>
        <v>30484.21</v>
      </c>
      <c r="G122" s="158">
        <f t="shared" ref="G122:G142" si="341">F122/E122*100</f>
        <v>31.101043210196465</v>
      </c>
      <c r="H122" s="126">
        <f>H123+H124+H125</f>
        <v>2857.02</v>
      </c>
      <c r="I122" s="126">
        <f t="shared" ref="I122:AZ122" si="342">I123+I124+I125</f>
        <v>2856.9900000000002</v>
      </c>
      <c r="J122" s="158">
        <f t="shared" ref="J122:J125" si="343">I122/H122*100</f>
        <v>99.998949954848072</v>
      </c>
      <c r="K122" s="126">
        <f t="shared" si="342"/>
        <v>8484.64</v>
      </c>
      <c r="L122" s="126">
        <f t="shared" si="342"/>
        <v>8484.64</v>
      </c>
      <c r="M122" s="126">
        <f t="shared" ref="M122:M125" si="344">L122/K122*100</f>
        <v>100</v>
      </c>
      <c r="N122" s="126">
        <f t="shared" si="342"/>
        <v>8519.85</v>
      </c>
      <c r="O122" s="126">
        <f t="shared" si="342"/>
        <v>8519.86</v>
      </c>
      <c r="P122" s="126">
        <f t="shared" ref="P122:P142" si="345">O122/N122*100</f>
        <v>100.00011737295844</v>
      </c>
      <c r="Q122" s="126">
        <f t="shared" si="342"/>
        <v>10622.72</v>
      </c>
      <c r="R122" s="126">
        <f t="shared" si="342"/>
        <v>10622.72</v>
      </c>
      <c r="S122" s="126">
        <f t="shared" si="337"/>
        <v>100</v>
      </c>
      <c r="T122" s="126">
        <f t="shared" si="342"/>
        <v>9775.1</v>
      </c>
      <c r="U122" s="126">
        <f t="shared" si="342"/>
        <v>0</v>
      </c>
      <c r="V122" s="126">
        <f t="shared" si="342"/>
        <v>0</v>
      </c>
      <c r="W122" s="126">
        <f t="shared" si="342"/>
        <v>8245.5</v>
      </c>
      <c r="X122" s="126">
        <f t="shared" si="342"/>
        <v>0</v>
      </c>
      <c r="Y122" s="126">
        <f t="shared" si="342"/>
        <v>0</v>
      </c>
      <c r="Z122" s="126">
        <f t="shared" si="342"/>
        <v>8725.3499999999985</v>
      </c>
      <c r="AA122" s="126">
        <f t="shared" si="342"/>
        <v>0</v>
      </c>
      <c r="AB122" s="126">
        <f t="shared" si="342"/>
        <v>0</v>
      </c>
      <c r="AC122" s="126">
        <f t="shared" si="342"/>
        <v>0</v>
      </c>
      <c r="AD122" s="126">
        <f t="shared" si="342"/>
        <v>0</v>
      </c>
      <c r="AE122" s="126">
        <f t="shared" si="342"/>
        <v>8625.2999999999993</v>
      </c>
      <c r="AF122" s="126">
        <f t="shared" si="342"/>
        <v>0</v>
      </c>
      <c r="AG122" s="126">
        <f t="shared" si="342"/>
        <v>0</v>
      </c>
      <c r="AH122" s="126">
        <f t="shared" si="342"/>
        <v>0</v>
      </c>
      <c r="AI122" s="126">
        <f t="shared" si="342"/>
        <v>0</v>
      </c>
      <c r="AJ122" s="126">
        <f t="shared" si="342"/>
        <v>8375.4000000000015</v>
      </c>
      <c r="AK122" s="126">
        <f t="shared" si="342"/>
        <v>0</v>
      </c>
      <c r="AL122" s="126">
        <f t="shared" si="342"/>
        <v>0</v>
      </c>
      <c r="AM122" s="126">
        <f t="shared" si="342"/>
        <v>0</v>
      </c>
      <c r="AN122" s="126">
        <f t="shared" si="342"/>
        <v>0</v>
      </c>
      <c r="AO122" s="126">
        <f t="shared" si="342"/>
        <v>7825.3</v>
      </c>
      <c r="AP122" s="126">
        <f t="shared" si="342"/>
        <v>0</v>
      </c>
      <c r="AQ122" s="126">
        <f t="shared" si="342"/>
        <v>0</v>
      </c>
      <c r="AR122" s="126">
        <f t="shared" si="342"/>
        <v>0</v>
      </c>
      <c r="AS122" s="126">
        <f t="shared" si="342"/>
        <v>0</v>
      </c>
      <c r="AT122" s="126">
        <f t="shared" si="342"/>
        <v>7825.3</v>
      </c>
      <c r="AU122" s="126">
        <f t="shared" si="342"/>
        <v>0</v>
      </c>
      <c r="AV122" s="126">
        <f t="shared" si="342"/>
        <v>0</v>
      </c>
      <c r="AW122" s="126">
        <f t="shared" si="342"/>
        <v>0</v>
      </c>
      <c r="AX122" s="126">
        <f t="shared" si="342"/>
        <v>0</v>
      </c>
      <c r="AY122" s="126">
        <f t="shared" si="342"/>
        <v>8135.2000000000007</v>
      </c>
      <c r="AZ122" s="126">
        <f t="shared" si="342"/>
        <v>0</v>
      </c>
      <c r="BA122" s="127"/>
      <c r="BB122" s="270"/>
    </row>
    <row r="123" spans="1:54">
      <c r="A123" s="275"/>
      <c r="B123" s="269"/>
      <c r="C123" s="269"/>
      <c r="D123" s="210" t="s">
        <v>2</v>
      </c>
      <c r="E123" s="123">
        <f t="shared" ref="E123:E125" si="346">H123+K123+N123+Q123+T123+W123+Z123+AE123+AJ123+AO123+AT123+AY123</f>
        <v>4716.5</v>
      </c>
      <c r="F123" s="123">
        <f>I123+L123+O123+R123+U123+X123+AC123+AH123+AK123+AP123+AU123+AZ123</f>
        <v>1440</v>
      </c>
      <c r="G123" s="159">
        <f t="shared" si="341"/>
        <v>30.531114173645712</v>
      </c>
      <c r="H123" s="123">
        <f>H128+H136+H140</f>
        <v>0</v>
      </c>
      <c r="I123" s="123">
        <f t="shared" ref="I123:AY125" si="347">I128+I136+I140</f>
        <v>0</v>
      </c>
      <c r="J123" s="123"/>
      <c r="K123" s="123">
        <f>K128+K136+K140</f>
        <v>224.5</v>
      </c>
      <c r="L123" s="123">
        <f>L128+L136+L140</f>
        <v>224.5</v>
      </c>
      <c r="M123" s="123">
        <f t="shared" ref="M123:AE123" si="348">M128+M136+M140</f>
        <v>100</v>
      </c>
      <c r="N123" s="123">
        <f t="shared" si="348"/>
        <v>689.2</v>
      </c>
      <c r="O123" s="123">
        <f t="shared" si="348"/>
        <v>689.2</v>
      </c>
      <c r="P123" s="123">
        <f t="shared" si="345"/>
        <v>100</v>
      </c>
      <c r="Q123" s="123">
        <f t="shared" si="348"/>
        <v>526.29999999999995</v>
      </c>
      <c r="R123" s="123">
        <f t="shared" si="348"/>
        <v>526.29999999999995</v>
      </c>
      <c r="S123" s="123">
        <f t="shared" ref="S123:S142" si="349">R123/Q123*100</f>
        <v>100</v>
      </c>
      <c r="T123" s="123">
        <f t="shared" si="348"/>
        <v>404.70000000000005</v>
      </c>
      <c r="U123" s="123">
        <f t="shared" si="348"/>
        <v>0</v>
      </c>
      <c r="V123" s="123">
        <f t="shared" si="348"/>
        <v>0</v>
      </c>
      <c r="W123" s="123">
        <f t="shared" si="348"/>
        <v>424.6</v>
      </c>
      <c r="X123" s="123">
        <f t="shared" si="348"/>
        <v>0</v>
      </c>
      <c r="Y123" s="123">
        <f t="shared" si="348"/>
        <v>0</v>
      </c>
      <c r="Z123" s="123">
        <f t="shared" si="348"/>
        <v>404.5</v>
      </c>
      <c r="AA123" s="123">
        <f t="shared" si="348"/>
        <v>0</v>
      </c>
      <c r="AB123" s="123">
        <f t="shared" si="348"/>
        <v>0</v>
      </c>
      <c r="AC123" s="123">
        <f t="shared" si="348"/>
        <v>0</v>
      </c>
      <c r="AD123" s="123">
        <f t="shared" si="348"/>
        <v>0</v>
      </c>
      <c r="AE123" s="123">
        <f t="shared" si="348"/>
        <v>404.5</v>
      </c>
      <c r="AF123" s="123">
        <f t="shared" si="347"/>
        <v>0</v>
      </c>
      <c r="AG123" s="123">
        <f t="shared" si="347"/>
        <v>0</v>
      </c>
      <c r="AH123" s="123">
        <f t="shared" si="347"/>
        <v>0</v>
      </c>
      <c r="AI123" s="123">
        <f t="shared" si="347"/>
        <v>0</v>
      </c>
      <c r="AJ123" s="123">
        <f t="shared" si="347"/>
        <v>414.6</v>
      </c>
      <c r="AK123" s="123">
        <f t="shared" si="347"/>
        <v>0</v>
      </c>
      <c r="AL123" s="123">
        <f t="shared" si="347"/>
        <v>0</v>
      </c>
      <c r="AM123" s="123">
        <f t="shared" si="347"/>
        <v>0</v>
      </c>
      <c r="AN123" s="123">
        <f t="shared" si="347"/>
        <v>0</v>
      </c>
      <c r="AO123" s="123">
        <f t="shared" si="347"/>
        <v>404.5</v>
      </c>
      <c r="AP123" s="123">
        <f t="shared" si="347"/>
        <v>0</v>
      </c>
      <c r="AQ123" s="123">
        <f t="shared" si="347"/>
        <v>0</v>
      </c>
      <c r="AR123" s="123">
        <f t="shared" si="347"/>
        <v>0</v>
      </c>
      <c r="AS123" s="123">
        <f t="shared" si="347"/>
        <v>0</v>
      </c>
      <c r="AT123" s="123">
        <f t="shared" si="347"/>
        <v>404.5</v>
      </c>
      <c r="AU123" s="123">
        <f t="shared" si="347"/>
        <v>0</v>
      </c>
      <c r="AV123" s="123">
        <f t="shared" si="347"/>
        <v>0</v>
      </c>
      <c r="AW123" s="123">
        <f t="shared" si="347"/>
        <v>0</v>
      </c>
      <c r="AX123" s="123">
        <f t="shared" si="347"/>
        <v>0</v>
      </c>
      <c r="AY123" s="123">
        <f t="shared" si="347"/>
        <v>414.6</v>
      </c>
      <c r="AZ123" s="123">
        <f t="shared" ref="AZ123" si="350">AZ86</f>
        <v>0</v>
      </c>
      <c r="BA123" s="128"/>
      <c r="BB123" s="270"/>
    </row>
    <row r="124" spans="1:54">
      <c r="A124" s="275"/>
      <c r="B124" s="269"/>
      <c r="C124" s="269"/>
      <c r="D124" s="206" t="s">
        <v>294</v>
      </c>
      <c r="E124" s="123">
        <f>H124+K124+N124+Q124+T124+W124+Z124+AE124+AJ124+AO124+AT124+AY124</f>
        <v>88305.180000000008</v>
      </c>
      <c r="F124" s="123">
        <f>I124+L124+O124+R124+U124+X124+AC124+AH124+AK124+AP124+AU124+AZ124</f>
        <v>27977.41</v>
      </c>
      <c r="G124" s="159">
        <f t="shared" si="341"/>
        <v>31.682637417193416</v>
      </c>
      <c r="H124" s="123">
        <f t="shared" ref="H124:W125" si="351">H129+H137+H141</f>
        <v>2790.58</v>
      </c>
      <c r="I124" s="123">
        <f>I129+I137+I141</f>
        <v>2790.55</v>
      </c>
      <c r="J124" s="123">
        <f t="shared" si="343"/>
        <v>99.998924954668936</v>
      </c>
      <c r="K124" s="123">
        <f>L124</f>
        <v>7898.25</v>
      </c>
      <c r="L124" s="123">
        <f>L129+L137+L141</f>
        <v>7898.25</v>
      </c>
      <c r="M124" s="123">
        <f t="shared" si="344"/>
        <v>100</v>
      </c>
      <c r="N124" s="123">
        <f t="shared" si="351"/>
        <v>7481.49</v>
      </c>
      <c r="O124" s="123">
        <v>7481.5</v>
      </c>
      <c r="P124" s="123">
        <f t="shared" si="345"/>
        <v>100.00013366321414</v>
      </c>
      <c r="Q124" s="123">
        <f t="shared" si="351"/>
        <v>9807.11</v>
      </c>
      <c r="R124" s="123">
        <f t="shared" si="351"/>
        <v>9807.11</v>
      </c>
      <c r="S124" s="123">
        <f t="shared" si="349"/>
        <v>100</v>
      </c>
      <c r="T124" s="123">
        <f t="shared" si="351"/>
        <v>8879.25</v>
      </c>
      <c r="U124" s="123">
        <f t="shared" si="351"/>
        <v>0</v>
      </c>
      <c r="V124" s="123">
        <f t="shared" si="351"/>
        <v>0</v>
      </c>
      <c r="W124" s="123">
        <f t="shared" si="351"/>
        <v>7329.8</v>
      </c>
      <c r="X124" s="123">
        <f t="shared" si="347"/>
        <v>0</v>
      </c>
      <c r="Y124" s="123">
        <f t="shared" si="347"/>
        <v>0</v>
      </c>
      <c r="Z124" s="123">
        <f t="shared" si="347"/>
        <v>7829.8</v>
      </c>
      <c r="AA124" s="123">
        <f t="shared" si="347"/>
        <v>0</v>
      </c>
      <c r="AB124" s="123">
        <f t="shared" si="347"/>
        <v>0</v>
      </c>
      <c r="AC124" s="123">
        <f t="shared" si="347"/>
        <v>0</v>
      </c>
      <c r="AD124" s="123">
        <f t="shared" si="347"/>
        <v>0</v>
      </c>
      <c r="AE124" s="123">
        <f t="shared" si="347"/>
        <v>7729.8</v>
      </c>
      <c r="AF124" s="123">
        <f t="shared" si="347"/>
        <v>0</v>
      </c>
      <c r="AG124" s="123">
        <f t="shared" si="347"/>
        <v>0</v>
      </c>
      <c r="AH124" s="123">
        <f t="shared" si="347"/>
        <v>0</v>
      </c>
      <c r="AI124" s="123">
        <f t="shared" si="347"/>
        <v>0</v>
      </c>
      <c r="AJ124" s="123">
        <f t="shared" si="347"/>
        <v>7469.8</v>
      </c>
      <c r="AK124" s="123">
        <f t="shared" si="347"/>
        <v>0</v>
      </c>
      <c r="AL124" s="123">
        <f t="shared" si="347"/>
        <v>0</v>
      </c>
      <c r="AM124" s="123">
        <f t="shared" si="347"/>
        <v>0</v>
      </c>
      <c r="AN124" s="123">
        <f t="shared" si="347"/>
        <v>0</v>
      </c>
      <c r="AO124" s="123">
        <f t="shared" si="347"/>
        <v>6929.8</v>
      </c>
      <c r="AP124" s="123">
        <f t="shared" si="347"/>
        <v>0</v>
      </c>
      <c r="AQ124" s="123">
        <f t="shared" si="347"/>
        <v>0</v>
      </c>
      <c r="AR124" s="123">
        <f t="shared" si="347"/>
        <v>0</v>
      </c>
      <c r="AS124" s="123">
        <f t="shared" si="347"/>
        <v>0</v>
      </c>
      <c r="AT124" s="123">
        <f t="shared" si="347"/>
        <v>6929.8</v>
      </c>
      <c r="AU124" s="123">
        <f t="shared" si="347"/>
        <v>0</v>
      </c>
      <c r="AV124" s="123">
        <f t="shared" si="347"/>
        <v>0</v>
      </c>
      <c r="AW124" s="123">
        <f t="shared" si="347"/>
        <v>0</v>
      </c>
      <c r="AX124" s="123">
        <f t="shared" si="347"/>
        <v>0</v>
      </c>
      <c r="AY124" s="123">
        <f t="shared" si="347"/>
        <v>7229.7000000000007</v>
      </c>
      <c r="AZ124" s="123">
        <f t="shared" ref="AZ124" si="352">AZ87</f>
        <v>0</v>
      </c>
      <c r="BA124" s="123"/>
      <c r="BB124" s="270"/>
    </row>
    <row r="125" spans="1:54">
      <c r="A125" s="275"/>
      <c r="B125" s="269"/>
      <c r="C125" s="269"/>
      <c r="D125" s="208" t="s">
        <v>43</v>
      </c>
      <c r="E125" s="123">
        <f t="shared" si="346"/>
        <v>4995</v>
      </c>
      <c r="F125" s="123">
        <f t="shared" si="339"/>
        <v>1066.8</v>
      </c>
      <c r="G125" s="159">
        <f t="shared" si="341"/>
        <v>21.357357357357358</v>
      </c>
      <c r="H125" s="123">
        <f t="shared" si="351"/>
        <v>66.44</v>
      </c>
      <c r="I125" s="123">
        <f>I130+I138+I142</f>
        <v>66.44</v>
      </c>
      <c r="J125" s="123">
        <f t="shared" si="343"/>
        <v>100</v>
      </c>
      <c r="K125" s="123">
        <f>K130+K138+K142</f>
        <v>361.89000000000004</v>
      </c>
      <c r="L125" s="123">
        <f t="shared" si="347"/>
        <v>361.89000000000004</v>
      </c>
      <c r="M125" s="123">
        <f t="shared" si="344"/>
        <v>100</v>
      </c>
      <c r="N125" s="123">
        <f t="shared" si="347"/>
        <v>349.16</v>
      </c>
      <c r="O125" s="123">
        <f t="shared" si="347"/>
        <v>349.16</v>
      </c>
      <c r="P125" s="123">
        <f t="shared" si="345"/>
        <v>100</v>
      </c>
      <c r="Q125" s="123">
        <f t="shared" si="347"/>
        <v>289.31</v>
      </c>
      <c r="R125" s="123">
        <f t="shared" si="347"/>
        <v>289.31</v>
      </c>
      <c r="S125" s="123">
        <f t="shared" si="349"/>
        <v>100</v>
      </c>
      <c r="T125" s="123">
        <f t="shared" si="347"/>
        <v>491.15</v>
      </c>
      <c r="U125" s="123">
        <f t="shared" si="347"/>
        <v>0</v>
      </c>
      <c r="V125" s="123">
        <f t="shared" si="347"/>
        <v>0</v>
      </c>
      <c r="W125" s="123">
        <f t="shared" si="347"/>
        <v>491.1</v>
      </c>
      <c r="X125" s="123">
        <f t="shared" si="347"/>
        <v>0</v>
      </c>
      <c r="Y125" s="123">
        <f t="shared" si="347"/>
        <v>0</v>
      </c>
      <c r="Z125" s="123">
        <f t="shared" si="347"/>
        <v>491.05</v>
      </c>
      <c r="AA125" s="123">
        <f t="shared" si="347"/>
        <v>0</v>
      </c>
      <c r="AB125" s="123">
        <f t="shared" si="347"/>
        <v>0</v>
      </c>
      <c r="AC125" s="123">
        <f t="shared" si="347"/>
        <v>0</v>
      </c>
      <c r="AD125" s="123">
        <f t="shared" si="347"/>
        <v>0</v>
      </c>
      <c r="AE125" s="123">
        <f t="shared" si="347"/>
        <v>491</v>
      </c>
      <c r="AF125" s="123">
        <f t="shared" si="347"/>
        <v>0</v>
      </c>
      <c r="AG125" s="123">
        <f t="shared" si="347"/>
        <v>0</v>
      </c>
      <c r="AH125" s="123">
        <f t="shared" si="347"/>
        <v>0</v>
      </c>
      <c r="AI125" s="123">
        <f t="shared" si="347"/>
        <v>0</v>
      </c>
      <c r="AJ125" s="123">
        <f t="shared" si="347"/>
        <v>491</v>
      </c>
      <c r="AK125" s="123">
        <f t="shared" si="347"/>
        <v>0</v>
      </c>
      <c r="AL125" s="123">
        <f t="shared" si="347"/>
        <v>0</v>
      </c>
      <c r="AM125" s="123">
        <f t="shared" si="347"/>
        <v>0</v>
      </c>
      <c r="AN125" s="123">
        <f t="shared" si="347"/>
        <v>0</v>
      </c>
      <c r="AO125" s="123">
        <f t="shared" si="347"/>
        <v>491</v>
      </c>
      <c r="AP125" s="123">
        <f t="shared" si="347"/>
        <v>0</v>
      </c>
      <c r="AQ125" s="123">
        <f t="shared" si="347"/>
        <v>0</v>
      </c>
      <c r="AR125" s="123">
        <f t="shared" si="347"/>
        <v>0</v>
      </c>
      <c r="AS125" s="123">
        <f t="shared" si="347"/>
        <v>0</v>
      </c>
      <c r="AT125" s="123">
        <f t="shared" si="347"/>
        <v>491</v>
      </c>
      <c r="AU125" s="123">
        <f t="shared" si="347"/>
        <v>0</v>
      </c>
      <c r="AV125" s="123">
        <f t="shared" si="347"/>
        <v>0</v>
      </c>
      <c r="AW125" s="123">
        <f t="shared" si="347"/>
        <v>0</v>
      </c>
      <c r="AX125" s="123">
        <f t="shared" si="347"/>
        <v>0</v>
      </c>
      <c r="AY125" s="123">
        <f t="shared" si="347"/>
        <v>490.9</v>
      </c>
      <c r="AZ125" s="123">
        <f t="shared" ref="AZ125" si="353">AZ88</f>
        <v>0</v>
      </c>
      <c r="BA125" s="123"/>
      <c r="BB125" s="270"/>
    </row>
    <row r="126" spans="1:54">
      <c r="A126" s="275" t="s">
        <v>36</v>
      </c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  <c r="AK126" s="269"/>
      <c r="AL126" s="269"/>
      <c r="AM126" s="269"/>
      <c r="AN126" s="269"/>
      <c r="AO126" s="269"/>
      <c r="AP126" s="269"/>
      <c r="AQ126" s="269"/>
      <c r="AR126" s="269"/>
      <c r="AS126" s="269"/>
      <c r="AT126" s="269"/>
      <c r="AU126" s="269"/>
      <c r="AV126" s="269"/>
      <c r="AW126" s="269"/>
      <c r="AX126" s="269"/>
      <c r="AY126" s="269"/>
      <c r="AZ126" s="269"/>
      <c r="BA126" s="269"/>
      <c r="BB126" s="335"/>
    </row>
    <row r="127" spans="1:54" s="168" customFormat="1">
      <c r="A127" s="275" t="s">
        <v>339</v>
      </c>
      <c r="B127" s="269"/>
      <c r="C127" s="269"/>
      <c r="D127" s="209" t="s">
        <v>41</v>
      </c>
      <c r="E127" s="126">
        <f>E128+E129+E130</f>
        <v>7944.6600000000008</v>
      </c>
      <c r="F127" s="126">
        <f>I127+L127+O127+R127+U127+X127+AC127+AH127+AK127+AP127+AU127+AZ127</f>
        <v>4464.3500000000004</v>
      </c>
      <c r="G127" s="158">
        <f t="shared" si="341"/>
        <v>56.193090704951501</v>
      </c>
      <c r="H127" s="126">
        <f t="shared" ref="H127:AY127" si="354">H128+H129+H130</f>
        <v>598.58000000000004</v>
      </c>
      <c r="I127" s="126">
        <f t="shared" si="354"/>
        <v>598.54999999999995</v>
      </c>
      <c r="J127" s="126">
        <f t="shared" si="354"/>
        <v>99.994988138594664</v>
      </c>
      <c r="K127" s="126">
        <f t="shared" si="354"/>
        <v>918.78</v>
      </c>
      <c r="L127" s="126">
        <f t="shared" si="354"/>
        <v>918.8</v>
      </c>
      <c r="M127" s="126">
        <f t="shared" si="354"/>
        <v>100.00217679966912</v>
      </c>
      <c r="N127" s="126">
        <f t="shared" si="354"/>
        <v>840.54</v>
      </c>
      <c r="O127" s="126">
        <f t="shared" si="354"/>
        <v>840.54</v>
      </c>
      <c r="P127" s="126">
        <f t="shared" si="345"/>
        <v>100</v>
      </c>
      <c r="Q127" s="126">
        <f t="shared" si="354"/>
        <v>2106.46</v>
      </c>
      <c r="R127" s="126">
        <f t="shared" si="354"/>
        <v>2106.46</v>
      </c>
      <c r="S127" s="126">
        <f t="shared" si="354"/>
        <v>100</v>
      </c>
      <c r="T127" s="126">
        <f t="shared" si="354"/>
        <v>500</v>
      </c>
      <c r="U127" s="126">
        <f t="shared" si="354"/>
        <v>0</v>
      </c>
      <c r="V127" s="126">
        <f t="shared" si="354"/>
        <v>0</v>
      </c>
      <c r="W127" s="126">
        <f t="shared" si="354"/>
        <v>420.1</v>
      </c>
      <c r="X127" s="126">
        <f t="shared" si="354"/>
        <v>0</v>
      </c>
      <c r="Y127" s="126">
        <f t="shared" si="354"/>
        <v>0</v>
      </c>
      <c r="Z127" s="126">
        <f t="shared" si="354"/>
        <v>900</v>
      </c>
      <c r="AA127" s="126">
        <f t="shared" si="354"/>
        <v>0</v>
      </c>
      <c r="AB127" s="126">
        <f t="shared" si="354"/>
        <v>0</v>
      </c>
      <c r="AC127" s="127"/>
      <c r="AD127" s="127"/>
      <c r="AE127" s="126">
        <f t="shared" si="354"/>
        <v>800</v>
      </c>
      <c r="AF127" s="126">
        <f t="shared" si="354"/>
        <v>0</v>
      </c>
      <c r="AG127" s="127"/>
      <c r="AH127" s="127"/>
      <c r="AI127" s="127"/>
      <c r="AJ127" s="126">
        <f t="shared" si="354"/>
        <v>550.1</v>
      </c>
      <c r="AK127" s="126">
        <f t="shared" si="354"/>
        <v>0</v>
      </c>
      <c r="AL127" s="127"/>
      <c r="AM127" s="127"/>
      <c r="AN127" s="127"/>
      <c r="AO127" s="126"/>
      <c r="AP127" s="126">
        <f t="shared" si="354"/>
        <v>0</v>
      </c>
      <c r="AQ127" s="127"/>
      <c r="AR127" s="127"/>
      <c r="AS127" s="127"/>
      <c r="AT127" s="126"/>
      <c r="AU127" s="126"/>
      <c r="AV127" s="127"/>
      <c r="AW127" s="127"/>
      <c r="AX127" s="127"/>
      <c r="AY127" s="126">
        <f t="shared" si="354"/>
        <v>310.10000000000002</v>
      </c>
      <c r="AZ127" s="126"/>
      <c r="BA127" s="127"/>
      <c r="BB127" s="270"/>
    </row>
    <row r="128" spans="1:54">
      <c r="A128" s="275"/>
      <c r="B128" s="269"/>
      <c r="C128" s="269"/>
      <c r="D128" s="210" t="s">
        <v>2</v>
      </c>
      <c r="E128" s="123">
        <f>H128+K128+N128+Q128+T128+W128+Z128+AE128+AJ128+AO128+AT128+AY128</f>
        <v>40.300000000000004</v>
      </c>
      <c r="F128" s="123">
        <f t="shared" ref="F128:F142" si="355">I128+L128+O128+R128+U128+X128+AC128+AH128+AK128+AP128+AU128+AZ128</f>
        <v>0</v>
      </c>
      <c r="G128" s="159">
        <f t="shared" si="341"/>
        <v>0</v>
      </c>
      <c r="H128" s="123">
        <f t="shared" ref="H128:L129" si="356">H26+H29+H32+H35+H38+H41</f>
        <v>0</v>
      </c>
      <c r="I128" s="123">
        <f t="shared" si="356"/>
        <v>0</v>
      </c>
      <c r="J128" s="123">
        <f t="shared" si="356"/>
        <v>0</v>
      </c>
      <c r="K128" s="123">
        <f t="shared" si="356"/>
        <v>0</v>
      </c>
      <c r="L128" s="123">
        <f t="shared" si="356"/>
        <v>0</v>
      </c>
      <c r="M128" s="123">
        <f t="shared" ref="M128:Z128" si="357">M26+M29+M32+M35+M38+M41</f>
        <v>0</v>
      </c>
      <c r="N128" s="123">
        <f t="shared" si="357"/>
        <v>0</v>
      </c>
      <c r="O128" s="123">
        <f t="shared" si="357"/>
        <v>0</v>
      </c>
      <c r="P128" s="123">
        <f t="shared" si="357"/>
        <v>0</v>
      </c>
      <c r="Q128" s="123">
        <f t="shared" si="357"/>
        <v>0</v>
      </c>
      <c r="R128" s="123">
        <f t="shared" si="357"/>
        <v>0</v>
      </c>
      <c r="S128" s="123">
        <f t="shared" si="357"/>
        <v>0</v>
      </c>
      <c r="T128" s="123">
        <f t="shared" si="357"/>
        <v>0</v>
      </c>
      <c r="U128" s="123">
        <f t="shared" si="357"/>
        <v>0</v>
      </c>
      <c r="V128" s="123">
        <f t="shared" si="357"/>
        <v>0</v>
      </c>
      <c r="W128" s="123">
        <f t="shared" si="357"/>
        <v>20.100000000000001</v>
      </c>
      <c r="X128" s="123">
        <f t="shared" si="357"/>
        <v>0</v>
      </c>
      <c r="Y128" s="123">
        <f t="shared" si="357"/>
        <v>0</v>
      </c>
      <c r="Z128" s="123">
        <f t="shared" si="357"/>
        <v>0</v>
      </c>
      <c r="AA128" s="123">
        <f t="shared" ref="AA128:BA128" si="358">AA26+AA29+AA32+AA35+AA38+AA41</f>
        <v>0</v>
      </c>
      <c r="AB128" s="123">
        <f t="shared" si="358"/>
        <v>0</v>
      </c>
      <c r="AC128" s="123">
        <f t="shared" si="358"/>
        <v>0</v>
      </c>
      <c r="AD128" s="123">
        <f t="shared" si="358"/>
        <v>0</v>
      </c>
      <c r="AE128" s="123">
        <f t="shared" si="358"/>
        <v>0</v>
      </c>
      <c r="AF128" s="123">
        <f t="shared" si="358"/>
        <v>0</v>
      </c>
      <c r="AG128" s="123">
        <f t="shared" si="358"/>
        <v>0</v>
      </c>
      <c r="AH128" s="123">
        <f t="shared" si="358"/>
        <v>0</v>
      </c>
      <c r="AI128" s="123">
        <f t="shared" si="358"/>
        <v>0</v>
      </c>
      <c r="AJ128" s="123">
        <f t="shared" si="358"/>
        <v>10.1</v>
      </c>
      <c r="AK128" s="123">
        <f t="shared" si="358"/>
        <v>0</v>
      </c>
      <c r="AL128" s="123">
        <f t="shared" si="358"/>
        <v>0</v>
      </c>
      <c r="AM128" s="123">
        <f t="shared" si="358"/>
        <v>0</v>
      </c>
      <c r="AN128" s="123">
        <f t="shared" si="358"/>
        <v>0</v>
      </c>
      <c r="AO128" s="123">
        <f t="shared" si="358"/>
        <v>0</v>
      </c>
      <c r="AP128" s="123">
        <f t="shared" si="358"/>
        <v>0</v>
      </c>
      <c r="AQ128" s="123">
        <f t="shared" si="358"/>
        <v>0</v>
      </c>
      <c r="AR128" s="123">
        <f t="shared" si="358"/>
        <v>0</v>
      </c>
      <c r="AS128" s="123">
        <f t="shared" si="358"/>
        <v>0</v>
      </c>
      <c r="AT128" s="123">
        <f t="shared" si="358"/>
        <v>0</v>
      </c>
      <c r="AU128" s="123">
        <f t="shared" si="358"/>
        <v>0</v>
      </c>
      <c r="AV128" s="123">
        <f t="shared" si="358"/>
        <v>0</v>
      </c>
      <c r="AW128" s="123">
        <f t="shared" si="358"/>
        <v>0</v>
      </c>
      <c r="AX128" s="123">
        <f t="shared" si="358"/>
        <v>0</v>
      </c>
      <c r="AY128" s="123">
        <f t="shared" si="358"/>
        <v>10.1</v>
      </c>
      <c r="AZ128" s="123">
        <f t="shared" si="358"/>
        <v>0</v>
      </c>
      <c r="BA128" s="123">
        <f t="shared" si="358"/>
        <v>0</v>
      </c>
      <c r="BB128" s="270"/>
    </row>
    <row r="129" spans="1:54">
      <c r="A129" s="275"/>
      <c r="B129" s="269"/>
      <c r="C129" s="269"/>
      <c r="D129" s="206" t="s">
        <v>294</v>
      </c>
      <c r="E129" s="123">
        <f>H129+K129+N129+Q129+T129+W129+Z129+AE129+AJ129+AO129+AT129+AY129</f>
        <v>7904.3600000000006</v>
      </c>
      <c r="F129" s="123">
        <f>I129+L129+O129+R129+U129+X129+AC129+AH129+AK129+AP129+AU129+AZ129</f>
        <v>4464.3500000000004</v>
      </c>
      <c r="G129" s="159">
        <f t="shared" si="341"/>
        <v>56.47958848028177</v>
      </c>
      <c r="H129" s="123">
        <f t="shared" si="356"/>
        <v>598.58000000000004</v>
      </c>
      <c r="I129" s="123">
        <f t="shared" si="356"/>
        <v>598.54999999999995</v>
      </c>
      <c r="J129" s="123">
        <f t="shared" si="356"/>
        <v>99.994988138594664</v>
      </c>
      <c r="K129" s="123">
        <f t="shared" si="356"/>
        <v>918.78</v>
      </c>
      <c r="L129" s="123">
        <f t="shared" si="356"/>
        <v>918.8</v>
      </c>
      <c r="M129" s="123">
        <f>M27+M30+M33+M36+M39+M42</f>
        <v>100.00217679966912</v>
      </c>
      <c r="N129" s="123">
        <f>N27+N30+N33+N36+N39+N42</f>
        <v>840.54</v>
      </c>
      <c r="O129" s="123">
        <f>O27+O30+O33+O36+O39+O42</f>
        <v>840.54</v>
      </c>
      <c r="P129" s="123">
        <f t="shared" si="345"/>
        <v>100</v>
      </c>
      <c r="Q129" s="123">
        <f>Q27+Q30+Q33+Q36+Q39+Q42</f>
        <v>2106.46</v>
      </c>
      <c r="R129" s="123">
        <f>R27+R30+R33+R36+R39+R42</f>
        <v>2106.46</v>
      </c>
      <c r="S129" s="159">
        <f t="shared" si="349"/>
        <v>100</v>
      </c>
      <c r="T129" s="123">
        <f t="shared" ref="T129:Z129" si="359">T27+T30+T33+T36+T39+T42</f>
        <v>500</v>
      </c>
      <c r="U129" s="123">
        <f t="shared" si="359"/>
        <v>0</v>
      </c>
      <c r="V129" s="123">
        <f t="shared" si="359"/>
        <v>0</v>
      </c>
      <c r="W129" s="123">
        <f t="shared" si="359"/>
        <v>400</v>
      </c>
      <c r="X129" s="123">
        <f t="shared" si="359"/>
        <v>0</v>
      </c>
      <c r="Y129" s="123">
        <f t="shared" si="359"/>
        <v>0</v>
      </c>
      <c r="Z129" s="123">
        <f t="shared" si="359"/>
        <v>900</v>
      </c>
      <c r="AA129" s="123">
        <f t="shared" ref="AA129:BA129" si="360">AA27+AA30+AA33+AA36+AA39+AA42</f>
        <v>0</v>
      </c>
      <c r="AB129" s="123">
        <f t="shared" si="360"/>
        <v>0</v>
      </c>
      <c r="AC129" s="123">
        <f t="shared" si="360"/>
        <v>0</v>
      </c>
      <c r="AD129" s="123">
        <f t="shared" si="360"/>
        <v>0</v>
      </c>
      <c r="AE129" s="123">
        <f t="shared" si="360"/>
        <v>800</v>
      </c>
      <c r="AF129" s="123">
        <f t="shared" si="360"/>
        <v>0</v>
      </c>
      <c r="AG129" s="123">
        <f t="shared" si="360"/>
        <v>0</v>
      </c>
      <c r="AH129" s="123">
        <f t="shared" si="360"/>
        <v>0</v>
      </c>
      <c r="AI129" s="123">
        <f t="shared" si="360"/>
        <v>0</v>
      </c>
      <c r="AJ129" s="123">
        <f t="shared" si="360"/>
        <v>540</v>
      </c>
      <c r="AK129" s="123">
        <f t="shared" si="360"/>
        <v>0</v>
      </c>
      <c r="AL129" s="123">
        <f t="shared" si="360"/>
        <v>0</v>
      </c>
      <c r="AM129" s="123">
        <f t="shared" si="360"/>
        <v>0</v>
      </c>
      <c r="AN129" s="123">
        <f t="shared" si="360"/>
        <v>0</v>
      </c>
      <c r="AO129" s="123">
        <f t="shared" si="360"/>
        <v>0</v>
      </c>
      <c r="AP129" s="123">
        <f t="shared" si="360"/>
        <v>0</v>
      </c>
      <c r="AQ129" s="123">
        <f t="shared" si="360"/>
        <v>0</v>
      </c>
      <c r="AR129" s="123">
        <f t="shared" si="360"/>
        <v>0</v>
      </c>
      <c r="AS129" s="123">
        <f t="shared" si="360"/>
        <v>0</v>
      </c>
      <c r="AT129" s="123">
        <f t="shared" si="360"/>
        <v>0</v>
      </c>
      <c r="AU129" s="123">
        <f t="shared" si="360"/>
        <v>0</v>
      </c>
      <c r="AV129" s="123">
        <f t="shared" si="360"/>
        <v>0</v>
      </c>
      <c r="AW129" s="123">
        <f t="shared" si="360"/>
        <v>0</v>
      </c>
      <c r="AX129" s="123">
        <f t="shared" si="360"/>
        <v>0</v>
      </c>
      <c r="AY129" s="123">
        <f t="shared" si="360"/>
        <v>300</v>
      </c>
      <c r="AZ129" s="123">
        <f t="shared" si="360"/>
        <v>0</v>
      </c>
      <c r="BA129" s="123">
        <f t="shared" si="360"/>
        <v>0</v>
      </c>
      <c r="BB129" s="270"/>
    </row>
    <row r="130" spans="1:54">
      <c r="A130" s="275"/>
      <c r="B130" s="269"/>
      <c r="C130" s="269"/>
      <c r="D130" s="208" t="s">
        <v>43</v>
      </c>
      <c r="E130" s="123">
        <f t="shared" ref="E130" si="361">H130+K130+N130+Q130+T130+W130+Z130+AE130+AJ130+AO130+AT130+AY130</f>
        <v>0</v>
      </c>
      <c r="F130" s="123">
        <f t="shared" si="355"/>
        <v>0</v>
      </c>
      <c r="G130" s="159"/>
      <c r="H130" s="123"/>
      <c r="I130" s="123"/>
      <c r="J130" s="159"/>
      <c r="K130" s="123"/>
      <c r="L130" s="123"/>
      <c r="M130" s="128"/>
      <c r="N130" s="123"/>
      <c r="O130" s="123"/>
      <c r="P130" s="159"/>
      <c r="Q130" s="123"/>
      <c r="R130" s="123"/>
      <c r="S130" s="159"/>
      <c r="T130" s="123"/>
      <c r="U130" s="123"/>
      <c r="V130" s="128"/>
      <c r="W130" s="123"/>
      <c r="X130" s="123"/>
      <c r="Y130" s="128"/>
      <c r="Z130" s="123"/>
      <c r="AA130" s="123"/>
      <c r="AB130" s="128"/>
      <c r="AC130" s="128"/>
      <c r="AD130" s="128"/>
      <c r="AE130" s="123"/>
      <c r="AF130" s="123"/>
      <c r="AG130" s="128"/>
      <c r="AH130" s="128"/>
      <c r="AI130" s="128"/>
      <c r="AJ130" s="123"/>
      <c r="AK130" s="123"/>
      <c r="AL130" s="128"/>
      <c r="AM130" s="128"/>
      <c r="AN130" s="128"/>
      <c r="AO130" s="123"/>
      <c r="AP130" s="123"/>
      <c r="AQ130" s="128"/>
      <c r="AR130" s="128"/>
      <c r="AS130" s="128"/>
      <c r="AT130" s="123"/>
      <c r="AU130" s="123"/>
      <c r="AV130" s="128"/>
      <c r="AW130" s="128"/>
      <c r="AX130" s="128"/>
      <c r="AY130" s="123"/>
      <c r="AZ130" s="123"/>
      <c r="BA130" s="128"/>
      <c r="BB130" s="270"/>
    </row>
    <row r="131" spans="1:54" s="168" customFormat="1">
      <c r="A131" s="275" t="s">
        <v>340</v>
      </c>
      <c r="B131" s="269"/>
      <c r="C131" s="269"/>
      <c r="D131" s="207" t="s">
        <v>41</v>
      </c>
      <c r="E131" s="126">
        <f>E132+E133+E134</f>
        <v>317824.49063000001</v>
      </c>
      <c r="F131" s="126">
        <f t="shared" ref="F131:R131" si="362">F132+F133+F134</f>
        <v>53894.586000000003</v>
      </c>
      <c r="G131" s="126">
        <f t="shared" si="362"/>
        <v>16.957342051636342</v>
      </c>
      <c r="H131" s="126">
        <f t="shared" si="362"/>
        <v>0</v>
      </c>
      <c r="I131" s="126">
        <f t="shared" si="362"/>
        <v>0</v>
      </c>
      <c r="J131" s="126">
        <f t="shared" si="362"/>
        <v>0</v>
      </c>
      <c r="K131" s="126">
        <f t="shared" si="362"/>
        <v>34420.269999999997</v>
      </c>
      <c r="L131" s="126">
        <f t="shared" si="362"/>
        <v>34420.269999999997</v>
      </c>
      <c r="M131" s="126">
        <f t="shared" si="362"/>
        <v>100</v>
      </c>
      <c r="N131" s="126">
        <f t="shared" si="362"/>
        <v>10442.44</v>
      </c>
      <c r="O131" s="126">
        <f t="shared" si="362"/>
        <v>10442.44</v>
      </c>
      <c r="P131" s="158">
        <f t="shared" si="345"/>
        <v>100</v>
      </c>
      <c r="Q131" s="126">
        <f t="shared" si="362"/>
        <v>9031.8760000000002</v>
      </c>
      <c r="R131" s="126">
        <f t="shared" si="362"/>
        <v>9031.8760000000002</v>
      </c>
      <c r="S131" s="158">
        <f t="shared" si="349"/>
        <v>100</v>
      </c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270"/>
    </row>
    <row r="132" spans="1:54">
      <c r="A132" s="275"/>
      <c r="B132" s="269"/>
      <c r="C132" s="269"/>
      <c r="D132" s="206" t="s">
        <v>2</v>
      </c>
      <c r="E132" s="123">
        <f>E119</f>
        <v>0</v>
      </c>
      <c r="F132" s="123">
        <f>F119</f>
        <v>0</v>
      </c>
      <c r="G132" s="159"/>
      <c r="H132" s="123"/>
      <c r="I132" s="123"/>
      <c r="J132" s="159"/>
      <c r="K132" s="123"/>
      <c r="L132" s="123"/>
      <c r="M132" s="123"/>
      <c r="N132" s="123"/>
      <c r="O132" s="123"/>
      <c r="P132" s="159"/>
      <c r="Q132" s="123"/>
      <c r="R132" s="123"/>
      <c r="S132" s="159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8"/>
      <c r="BB132" s="270"/>
    </row>
    <row r="133" spans="1:54">
      <c r="A133" s="275"/>
      <c r="B133" s="269"/>
      <c r="C133" s="269"/>
      <c r="D133" s="206" t="s">
        <v>294</v>
      </c>
      <c r="E133" s="123">
        <f>E120</f>
        <v>317824.49063000001</v>
      </c>
      <c r="F133" s="123">
        <f t="shared" ref="F133:M133" si="363">F120</f>
        <v>53894.586000000003</v>
      </c>
      <c r="G133" s="123">
        <f t="shared" si="363"/>
        <v>16.957342051636342</v>
      </c>
      <c r="H133" s="123">
        <f t="shared" si="363"/>
        <v>0</v>
      </c>
      <c r="I133" s="123">
        <f t="shared" si="363"/>
        <v>0</v>
      </c>
      <c r="J133" s="123">
        <f t="shared" si="363"/>
        <v>0</v>
      </c>
      <c r="K133" s="123">
        <f t="shared" si="363"/>
        <v>34420.269999999997</v>
      </c>
      <c r="L133" s="123">
        <f>L120</f>
        <v>34420.269999999997</v>
      </c>
      <c r="M133" s="123">
        <f t="shared" si="363"/>
        <v>100</v>
      </c>
      <c r="N133" s="123">
        <f>N120</f>
        <v>10442.44</v>
      </c>
      <c r="O133" s="123">
        <f t="shared" ref="O133:T133" si="364">O120</f>
        <v>10442.44</v>
      </c>
      <c r="P133" s="123">
        <f t="shared" si="345"/>
        <v>100</v>
      </c>
      <c r="Q133" s="123">
        <f>Q120</f>
        <v>9031.8760000000002</v>
      </c>
      <c r="R133" s="123">
        <f t="shared" si="364"/>
        <v>9031.8760000000002</v>
      </c>
      <c r="S133" s="159">
        <f t="shared" si="349"/>
        <v>100</v>
      </c>
      <c r="T133" s="123">
        <f t="shared" si="364"/>
        <v>0</v>
      </c>
      <c r="U133" s="123"/>
      <c r="V133" s="128"/>
      <c r="W133" s="123"/>
      <c r="X133" s="123"/>
      <c r="Y133" s="128"/>
      <c r="Z133" s="123"/>
      <c r="AA133" s="123"/>
      <c r="AB133" s="128"/>
      <c r="AC133" s="128"/>
      <c r="AD133" s="128"/>
      <c r="AE133" s="123"/>
      <c r="AF133" s="123"/>
      <c r="AG133" s="128"/>
      <c r="AH133" s="128"/>
      <c r="AI133" s="128"/>
      <c r="AJ133" s="123"/>
      <c r="AK133" s="123"/>
      <c r="AL133" s="128"/>
      <c r="AM133" s="128"/>
      <c r="AN133" s="128"/>
      <c r="AO133" s="123"/>
      <c r="AP133" s="123"/>
      <c r="AQ133" s="128"/>
      <c r="AR133" s="128"/>
      <c r="AS133" s="128"/>
      <c r="AT133" s="123"/>
      <c r="AU133" s="123"/>
      <c r="AV133" s="128"/>
      <c r="AW133" s="128"/>
      <c r="AX133" s="128"/>
      <c r="AY133" s="128"/>
      <c r="AZ133" s="128"/>
      <c r="BA133" s="128"/>
      <c r="BB133" s="270"/>
    </row>
    <row r="134" spans="1:54">
      <c r="A134" s="275"/>
      <c r="B134" s="269"/>
      <c r="C134" s="269"/>
      <c r="D134" s="208" t="s">
        <v>43</v>
      </c>
      <c r="E134" s="123">
        <f t="shared" ref="E134:F134" si="365">E121</f>
        <v>0</v>
      </c>
      <c r="F134" s="123">
        <f t="shared" si="365"/>
        <v>0</v>
      </c>
      <c r="G134" s="159"/>
      <c r="H134" s="123"/>
      <c r="I134" s="123"/>
      <c r="J134" s="159"/>
      <c r="K134" s="123"/>
      <c r="L134" s="123"/>
      <c r="M134" s="123"/>
      <c r="N134" s="123"/>
      <c r="O134" s="123"/>
      <c r="P134" s="160"/>
      <c r="Q134" s="123"/>
      <c r="R134" s="123"/>
      <c r="S134" s="159"/>
      <c r="T134" s="123"/>
      <c r="U134" s="123"/>
      <c r="V134" s="123"/>
      <c r="W134" s="123"/>
      <c r="X134" s="123"/>
      <c r="Y134" s="123"/>
      <c r="Z134" s="123"/>
      <c r="AA134" s="123"/>
      <c r="AB134" s="128"/>
      <c r="AC134" s="128"/>
      <c r="AD134" s="128"/>
      <c r="AE134" s="123"/>
      <c r="AF134" s="123"/>
      <c r="AG134" s="128"/>
      <c r="AH134" s="128"/>
      <c r="AI134" s="128"/>
      <c r="AJ134" s="123"/>
      <c r="AK134" s="123"/>
      <c r="AL134" s="128"/>
      <c r="AM134" s="128"/>
      <c r="AN134" s="128"/>
      <c r="AO134" s="123"/>
      <c r="AP134" s="123"/>
      <c r="AQ134" s="128"/>
      <c r="AR134" s="128"/>
      <c r="AS134" s="128"/>
      <c r="AT134" s="123"/>
      <c r="AU134" s="123"/>
      <c r="AV134" s="128"/>
      <c r="AW134" s="128"/>
      <c r="AX134" s="128"/>
      <c r="AY134" s="123"/>
      <c r="AZ134" s="123"/>
      <c r="BA134" s="128"/>
      <c r="BB134" s="270"/>
    </row>
    <row r="135" spans="1:54" s="168" customFormat="1">
      <c r="A135" s="275" t="s">
        <v>341</v>
      </c>
      <c r="B135" s="269"/>
      <c r="C135" s="269"/>
      <c r="D135" s="209" t="s">
        <v>41</v>
      </c>
      <c r="E135" s="126">
        <f>E136+E137+E138</f>
        <v>59546.400000000009</v>
      </c>
      <c r="F135" s="126">
        <f>F136+F137+F138</f>
        <v>17244.849999999999</v>
      </c>
      <c r="G135" s="158">
        <f t="shared" si="341"/>
        <v>28.960356965324515</v>
      </c>
      <c r="H135" s="126">
        <f t="shared" ref="H135:AY135" si="366">H136+H137+H138</f>
        <v>1448.44</v>
      </c>
      <c r="I135" s="126">
        <f t="shared" si="366"/>
        <v>1448.44</v>
      </c>
      <c r="J135" s="158">
        <f t="shared" ref="J135:J141" si="367">I135/H135*100</f>
        <v>100</v>
      </c>
      <c r="K135" s="126">
        <f t="shared" si="366"/>
        <v>4894.04</v>
      </c>
      <c r="L135" s="126">
        <f t="shared" si="366"/>
        <v>4894.04</v>
      </c>
      <c r="M135" s="158">
        <f t="shared" ref="M135:M142" si="368">L135/K135*100</f>
        <v>100</v>
      </c>
      <c r="N135" s="126">
        <f t="shared" si="366"/>
        <v>5180.21</v>
      </c>
      <c r="O135" s="126">
        <f t="shared" si="366"/>
        <v>5180.21</v>
      </c>
      <c r="P135" s="158">
        <f t="shared" si="345"/>
        <v>100</v>
      </c>
      <c r="Q135" s="126">
        <f t="shared" si="366"/>
        <v>5722.16</v>
      </c>
      <c r="R135" s="126">
        <f t="shared" si="366"/>
        <v>5722.16</v>
      </c>
      <c r="S135" s="158">
        <f t="shared" si="349"/>
        <v>100</v>
      </c>
      <c r="T135" s="126">
        <f t="shared" si="366"/>
        <v>5921.95</v>
      </c>
      <c r="U135" s="126">
        <f t="shared" si="366"/>
        <v>0</v>
      </c>
      <c r="V135" s="126">
        <f t="shared" si="366"/>
        <v>0</v>
      </c>
      <c r="W135" s="126">
        <f t="shared" si="366"/>
        <v>5197.1000000000004</v>
      </c>
      <c r="X135" s="126">
        <f t="shared" si="366"/>
        <v>0</v>
      </c>
      <c r="Y135" s="126">
        <f t="shared" si="366"/>
        <v>0</v>
      </c>
      <c r="Z135" s="126">
        <f t="shared" si="366"/>
        <v>5197.1000000000004</v>
      </c>
      <c r="AA135" s="126">
        <f t="shared" si="366"/>
        <v>0</v>
      </c>
      <c r="AB135" s="126">
        <f t="shared" si="366"/>
        <v>0</v>
      </c>
      <c r="AC135" s="126">
        <f t="shared" si="366"/>
        <v>0</v>
      </c>
      <c r="AD135" s="126">
        <f t="shared" si="366"/>
        <v>0</v>
      </c>
      <c r="AE135" s="126">
        <f t="shared" si="366"/>
        <v>5197.1000000000004</v>
      </c>
      <c r="AF135" s="126">
        <f t="shared" si="366"/>
        <v>0</v>
      </c>
      <c r="AG135" s="126">
        <f t="shared" si="366"/>
        <v>0</v>
      </c>
      <c r="AH135" s="126">
        <f t="shared" si="366"/>
        <v>0</v>
      </c>
      <c r="AI135" s="126">
        <f t="shared" si="366"/>
        <v>0</v>
      </c>
      <c r="AJ135" s="126">
        <f t="shared" si="366"/>
        <v>5197.1000000000004</v>
      </c>
      <c r="AK135" s="126">
        <f t="shared" si="366"/>
        <v>0</v>
      </c>
      <c r="AL135" s="126">
        <f t="shared" si="366"/>
        <v>0</v>
      </c>
      <c r="AM135" s="126">
        <f t="shared" si="366"/>
        <v>0</v>
      </c>
      <c r="AN135" s="126">
        <f t="shared" si="366"/>
        <v>0</v>
      </c>
      <c r="AO135" s="126">
        <f t="shared" si="366"/>
        <v>5197.1000000000004</v>
      </c>
      <c r="AP135" s="126">
        <f t="shared" si="366"/>
        <v>0</v>
      </c>
      <c r="AQ135" s="126">
        <f t="shared" si="366"/>
        <v>0</v>
      </c>
      <c r="AR135" s="126">
        <f t="shared" si="366"/>
        <v>0</v>
      </c>
      <c r="AS135" s="126">
        <f t="shared" si="366"/>
        <v>0</v>
      </c>
      <c r="AT135" s="126">
        <f t="shared" si="366"/>
        <v>5197.1000000000004</v>
      </c>
      <c r="AU135" s="126">
        <f t="shared" si="366"/>
        <v>0</v>
      </c>
      <c r="AV135" s="126">
        <f t="shared" si="366"/>
        <v>0</v>
      </c>
      <c r="AW135" s="126">
        <f t="shared" si="366"/>
        <v>0</v>
      </c>
      <c r="AX135" s="126">
        <f t="shared" si="366"/>
        <v>0</v>
      </c>
      <c r="AY135" s="126">
        <f t="shared" si="366"/>
        <v>5197</v>
      </c>
      <c r="AZ135" s="126"/>
      <c r="BA135" s="127"/>
      <c r="BB135" s="270"/>
    </row>
    <row r="136" spans="1:54">
      <c r="A136" s="275"/>
      <c r="B136" s="269"/>
      <c r="C136" s="269"/>
      <c r="D136" s="210" t="s">
        <v>2</v>
      </c>
      <c r="E136" s="123">
        <f t="shared" ref="E136:E138" si="369">H136+K136+N136+Q136+T136+W136+Z136+AE136+AJ136+AO136+AT136+AY136</f>
        <v>2805.6999999999994</v>
      </c>
      <c r="F136" s="123">
        <f t="shared" si="355"/>
        <v>960</v>
      </c>
      <c r="G136" s="159">
        <f t="shared" si="341"/>
        <v>34.216060163239128</v>
      </c>
      <c r="H136" s="123"/>
      <c r="I136" s="123"/>
      <c r="J136" s="159"/>
      <c r="K136" s="123">
        <f>L136</f>
        <v>224.5</v>
      </c>
      <c r="L136" s="123">
        <v>224.5</v>
      </c>
      <c r="M136" s="159">
        <f t="shared" si="368"/>
        <v>100</v>
      </c>
      <c r="N136" s="123">
        <v>495.5</v>
      </c>
      <c r="O136" s="123">
        <v>495.5</v>
      </c>
      <c r="P136" s="159">
        <f t="shared" si="345"/>
        <v>100</v>
      </c>
      <c r="Q136" s="123">
        <v>240</v>
      </c>
      <c r="R136" s="123">
        <v>240</v>
      </c>
      <c r="S136" s="159">
        <f t="shared" si="349"/>
        <v>100</v>
      </c>
      <c r="T136" s="123">
        <v>230.8</v>
      </c>
      <c r="U136" s="123"/>
      <c r="V136" s="123"/>
      <c r="W136" s="123">
        <v>230.7</v>
      </c>
      <c r="X136" s="123"/>
      <c r="Y136" s="123"/>
      <c r="Z136" s="123">
        <v>230.7</v>
      </c>
      <c r="AA136" s="123"/>
      <c r="AB136" s="128"/>
      <c r="AC136" s="128"/>
      <c r="AD136" s="128"/>
      <c r="AE136" s="123">
        <v>230.7</v>
      </c>
      <c r="AF136" s="123"/>
      <c r="AG136" s="128"/>
      <c r="AH136" s="128"/>
      <c r="AI136" s="128"/>
      <c r="AJ136" s="123">
        <v>230.7</v>
      </c>
      <c r="AK136" s="123"/>
      <c r="AL136" s="128"/>
      <c r="AM136" s="128"/>
      <c r="AN136" s="128"/>
      <c r="AO136" s="123">
        <v>230.7</v>
      </c>
      <c r="AP136" s="123"/>
      <c r="AQ136" s="128"/>
      <c r="AR136" s="128"/>
      <c r="AS136" s="128"/>
      <c r="AT136" s="123">
        <v>230.7</v>
      </c>
      <c r="AU136" s="123"/>
      <c r="AV136" s="128"/>
      <c r="AW136" s="128"/>
      <c r="AX136" s="128"/>
      <c r="AY136" s="123">
        <v>230.7</v>
      </c>
      <c r="AZ136" s="123"/>
      <c r="BA136" s="128"/>
      <c r="BB136" s="270"/>
    </row>
    <row r="137" spans="1:54">
      <c r="A137" s="275"/>
      <c r="B137" s="269"/>
      <c r="C137" s="269"/>
      <c r="D137" s="206" t="s">
        <v>294</v>
      </c>
      <c r="E137" s="123">
        <f t="shared" si="369"/>
        <v>52340.700000000012</v>
      </c>
      <c r="F137" s="123">
        <f t="shared" si="355"/>
        <v>15333.6</v>
      </c>
      <c r="G137" s="159">
        <f t="shared" si="341"/>
        <v>29.29574881497572</v>
      </c>
      <c r="H137" s="123">
        <f>I137</f>
        <v>1382</v>
      </c>
      <c r="I137" s="123">
        <v>1382</v>
      </c>
      <c r="J137" s="159">
        <f t="shared" si="367"/>
        <v>100</v>
      </c>
      <c r="K137" s="123">
        <f>L137</f>
        <v>4325.25</v>
      </c>
      <c r="L137" s="123">
        <v>4325.25</v>
      </c>
      <c r="M137" s="159">
        <f t="shared" si="368"/>
        <v>100</v>
      </c>
      <c r="N137" s="123">
        <v>4395.8500000000004</v>
      </c>
      <c r="O137" s="123">
        <v>4395.8500000000004</v>
      </c>
      <c r="P137" s="159">
        <f t="shared" si="345"/>
        <v>100</v>
      </c>
      <c r="Q137" s="123">
        <v>5230.5</v>
      </c>
      <c r="R137" s="123">
        <v>5230.5</v>
      </c>
      <c r="S137" s="159">
        <f t="shared" si="349"/>
        <v>100</v>
      </c>
      <c r="T137" s="123">
        <f>4535.3+724.7</f>
        <v>5260</v>
      </c>
      <c r="U137" s="123"/>
      <c r="V137" s="128"/>
      <c r="W137" s="123">
        <v>4535.3</v>
      </c>
      <c r="X137" s="123"/>
      <c r="Y137" s="128"/>
      <c r="Z137" s="123">
        <v>4535.3</v>
      </c>
      <c r="AA137" s="123"/>
      <c r="AB137" s="128"/>
      <c r="AC137" s="128"/>
      <c r="AD137" s="128"/>
      <c r="AE137" s="123">
        <v>4535.3</v>
      </c>
      <c r="AF137" s="123"/>
      <c r="AG137" s="128"/>
      <c r="AH137" s="128"/>
      <c r="AI137" s="128"/>
      <c r="AJ137" s="123">
        <v>4535.3</v>
      </c>
      <c r="AK137" s="123"/>
      <c r="AL137" s="128"/>
      <c r="AM137" s="128"/>
      <c r="AN137" s="128"/>
      <c r="AO137" s="123">
        <v>4535.3</v>
      </c>
      <c r="AP137" s="123"/>
      <c r="AQ137" s="128"/>
      <c r="AR137" s="128"/>
      <c r="AS137" s="128"/>
      <c r="AT137" s="123">
        <v>4535.3</v>
      </c>
      <c r="AU137" s="123"/>
      <c r="AV137" s="128"/>
      <c r="AW137" s="128"/>
      <c r="AX137" s="128"/>
      <c r="AY137" s="123">
        <v>4535.3</v>
      </c>
      <c r="AZ137" s="128"/>
      <c r="BA137" s="128"/>
      <c r="BB137" s="270"/>
    </row>
    <row r="138" spans="1:54">
      <c r="A138" s="275"/>
      <c r="B138" s="269"/>
      <c r="C138" s="269"/>
      <c r="D138" s="208" t="s">
        <v>43</v>
      </c>
      <c r="E138" s="123">
        <f t="shared" si="369"/>
        <v>4400</v>
      </c>
      <c r="F138" s="123">
        <f t="shared" si="355"/>
        <v>951.25</v>
      </c>
      <c r="G138" s="159">
        <f t="shared" si="341"/>
        <v>21.61931818181818</v>
      </c>
      <c r="H138" s="123">
        <f>I138</f>
        <v>66.44</v>
      </c>
      <c r="I138" s="123">
        <v>66.44</v>
      </c>
      <c r="J138" s="159">
        <f t="shared" si="367"/>
        <v>100</v>
      </c>
      <c r="K138" s="123">
        <f>L138</f>
        <v>344.29</v>
      </c>
      <c r="L138" s="123">
        <v>344.29</v>
      </c>
      <c r="M138" s="159">
        <f t="shared" si="368"/>
        <v>100</v>
      </c>
      <c r="N138" s="123">
        <v>288.86</v>
      </c>
      <c r="O138" s="123">
        <v>288.86</v>
      </c>
      <c r="P138" s="159">
        <f t="shared" si="345"/>
        <v>100</v>
      </c>
      <c r="Q138" s="123">
        <v>251.66</v>
      </c>
      <c r="R138" s="123">
        <v>251.66</v>
      </c>
      <c r="S138" s="159">
        <f t="shared" si="349"/>
        <v>100</v>
      </c>
      <c r="T138" s="123">
        <v>431.15</v>
      </c>
      <c r="U138" s="123"/>
      <c r="V138" s="123"/>
      <c r="W138" s="123">
        <v>431.1</v>
      </c>
      <c r="X138" s="123"/>
      <c r="Y138" s="123"/>
      <c r="Z138" s="123">
        <v>431.1</v>
      </c>
      <c r="AA138" s="123"/>
      <c r="AB138" s="128"/>
      <c r="AC138" s="128"/>
      <c r="AD138" s="128"/>
      <c r="AE138" s="123">
        <v>431.1</v>
      </c>
      <c r="AF138" s="123"/>
      <c r="AG138" s="128"/>
      <c r="AH138" s="128"/>
      <c r="AI138" s="128"/>
      <c r="AJ138" s="123">
        <v>431.1</v>
      </c>
      <c r="AK138" s="123"/>
      <c r="AL138" s="128"/>
      <c r="AM138" s="128"/>
      <c r="AN138" s="128"/>
      <c r="AO138" s="123">
        <v>431.1</v>
      </c>
      <c r="AP138" s="123"/>
      <c r="AQ138" s="128"/>
      <c r="AR138" s="128"/>
      <c r="AS138" s="128"/>
      <c r="AT138" s="123">
        <v>431.1</v>
      </c>
      <c r="AU138" s="123"/>
      <c r="AV138" s="128"/>
      <c r="AW138" s="128"/>
      <c r="AX138" s="128"/>
      <c r="AY138" s="123">
        <v>431</v>
      </c>
      <c r="AZ138" s="123"/>
      <c r="BA138" s="128"/>
      <c r="BB138" s="270"/>
    </row>
    <row r="139" spans="1:54" s="168" customFormat="1">
      <c r="A139" s="275" t="s">
        <v>353</v>
      </c>
      <c r="B139" s="269"/>
      <c r="C139" s="269"/>
      <c r="D139" s="209" t="s">
        <v>41</v>
      </c>
      <c r="E139" s="126">
        <f>E140+E141+E142</f>
        <v>30525.599999999999</v>
      </c>
      <c r="F139" s="126">
        <v>8775.1</v>
      </c>
      <c r="G139" s="158">
        <f t="shared" si="341"/>
        <v>28.746691301727079</v>
      </c>
      <c r="H139" s="126">
        <f t="shared" ref="H139:AY139" si="370">H140+H141+H142</f>
        <v>810</v>
      </c>
      <c r="I139" s="126">
        <f t="shared" si="370"/>
        <v>810</v>
      </c>
      <c r="J139" s="158">
        <f t="shared" si="367"/>
        <v>100</v>
      </c>
      <c r="K139" s="126">
        <f t="shared" si="370"/>
        <v>2671.7999999999997</v>
      </c>
      <c r="L139" s="126">
        <f t="shared" si="370"/>
        <v>2671.7999999999997</v>
      </c>
      <c r="M139" s="158">
        <f t="shared" si="368"/>
        <v>100</v>
      </c>
      <c r="N139" s="126">
        <f>SUM(N140:N142)</f>
        <v>2499.1</v>
      </c>
      <c r="O139" s="126">
        <v>2499.1</v>
      </c>
      <c r="P139" s="158">
        <f t="shared" si="345"/>
        <v>100</v>
      </c>
      <c r="Q139" s="126">
        <f>SUM(Q140:Q142)</f>
        <v>2794.1000000000004</v>
      </c>
      <c r="R139" s="126">
        <f>R140+R141+R142</f>
        <v>2794.1000000000004</v>
      </c>
      <c r="S139" s="158">
        <f t="shared" si="349"/>
        <v>100</v>
      </c>
      <c r="T139" s="126">
        <f t="shared" si="370"/>
        <v>3353.15</v>
      </c>
      <c r="U139" s="126">
        <f t="shared" si="370"/>
        <v>0</v>
      </c>
      <c r="V139" s="126">
        <f t="shared" si="370"/>
        <v>0</v>
      </c>
      <c r="W139" s="126">
        <f t="shared" si="370"/>
        <v>2628.3</v>
      </c>
      <c r="X139" s="126">
        <f t="shared" si="370"/>
        <v>0</v>
      </c>
      <c r="Y139" s="126">
        <f t="shared" si="370"/>
        <v>0</v>
      </c>
      <c r="Z139" s="126">
        <f t="shared" si="370"/>
        <v>2628.25</v>
      </c>
      <c r="AA139" s="126">
        <f t="shared" si="370"/>
        <v>0</v>
      </c>
      <c r="AB139" s="126">
        <f t="shared" si="370"/>
        <v>0</v>
      </c>
      <c r="AC139" s="126">
        <f t="shared" si="370"/>
        <v>0</v>
      </c>
      <c r="AD139" s="126">
        <f t="shared" si="370"/>
        <v>0</v>
      </c>
      <c r="AE139" s="126">
        <f t="shared" si="370"/>
        <v>2628.2000000000003</v>
      </c>
      <c r="AF139" s="126">
        <f t="shared" si="370"/>
        <v>0</v>
      </c>
      <c r="AG139" s="126">
        <f t="shared" si="370"/>
        <v>0</v>
      </c>
      <c r="AH139" s="126">
        <f t="shared" si="370"/>
        <v>0</v>
      </c>
      <c r="AI139" s="126">
        <f t="shared" si="370"/>
        <v>0</v>
      </c>
      <c r="AJ139" s="126">
        <f t="shared" si="370"/>
        <v>2628.2000000000003</v>
      </c>
      <c r="AK139" s="126">
        <f t="shared" si="370"/>
        <v>0</v>
      </c>
      <c r="AL139" s="126">
        <f t="shared" si="370"/>
        <v>0</v>
      </c>
      <c r="AM139" s="126">
        <f t="shared" si="370"/>
        <v>0</v>
      </c>
      <c r="AN139" s="126">
        <f t="shared" si="370"/>
        <v>0</v>
      </c>
      <c r="AO139" s="126">
        <f t="shared" si="370"/>
        <v>2628.2000000000003</v>
      </c>
      <c r="AP139" s="126">
        <f t="shared" si="370"/>
        <v>0</v>
      </c>
      <c r="AQ139" s="126">
        <f t="shared" si="370"/>
        <v>0</v>
      </c>
      <c r="AR139" s="126">
        <f t="shared" si="370"/>
        <v>0</v>
      </c>
      <c r="AS139" s="126">
        <f t="shared" si="370"/>
        <v>0</v>
      </c>
      <c r="AT139" s="126">
        <f t="shared" si="370"/>
        <v>2628.2000000000003</v>
      </c>
      <c r="AU139" s="126">
        <f t="shared" si="370"/>
        <v>0</v>
      </c>
      <c r="AV139" s="126">
        <f t="shared" si="370"/>
        <v>0</v>
      </c>
      <c r="AW139" s="126">
        <f t="shared" si="370"/>
        <v>0</v>
      </c>
      <c r="AX139" s="126">
        <f t="shared" si="370"/>
        <v>0</v>
      </c>
      <c r="AY139" s="126">
        <f t="shared" si="370"/>
        <v>2628.1000000000004</v>
      </c>
      <c r="AZ139" s="126"/>
      <c r="BA139" s="127"/>
      <c r="BB139" s="270"/>
    </row>
    <row r="140" spans="1:54">
      <c r="A140" s="275"/>
      <c r="B140" s="269"/>
      <c r="C140" s="269"/>
      <c r="D140" s="210" t="s">
        <v>2</v>
      </c>
      <c r="E140" s="123">
        <f t="shared" ref="E140:E142" si="371">H140+K140+N140+Q140+T140+W140+Z140+AE140+AJ140+AO140+AT140+AY140</f>
        <v>1870.4999999999998</v>
      </c>
      <c r="F140" s="123">
        <f t="shared" si="355"/>
        <v>480</v>
      </c>
      <c r="G140" s="159">
        <f t="shared" si="341"/>
        <v>25.661587810745797</v>
      </c>
      <c r="H140" s="123"/>
      <c r="I140" s="123"/>
      <c r="J140" s="159"/>
      <c r="K140" s="123"/>
      <c r="L140" s="123"/>
      <c r="M140" s="159"/>
      <c r="N140" s="123">
        <v>193.7</v>
      </c>
      <c r="O140" s="123">
        <v>193.7</v>
      </c>
      <c r="P140" s="159">
        <f t="shared" si="345"/>
        <v>100</v>
      </c>
      <c r="Q140" s="123">
        <f>R140</f>
        <v>286.3</v>
      </c>
      <c r="R140" s="123">
        <v>286.3</v>
      </c>
      <c r="S140" s="159">
        <f t="shared" si="349"/>
        <v>100</v>
      </c>
      <c r="T140" s="123">
        <v>173.9</v>
      </c>
      <c r="U140" s="123"/>
      <c r="V140" s="123"/>
      <c r="W140" s="123">
        <v>173.8</v>
      </c>
      <c r="X140" s="123"/>
      <c r="Y140" s="123"/>
      <c r="Z140" s="123">
        <v>173.8</v>
      </c>
      <c r="AA140" s="123"/>
      <c r="AB140" s="128"/>
      <c r="AC140" s="128"/>
      <c r="AD140" s="128"/>
      <c r="AE140" s="123">
        <v>173.8</v>
      </c>
      <c r="AF140" s="123"/>
      <c r="AG140" s="128"/>
      <c r="AH140" s="128"/>
      <c r="AI140" s="128"/>
      <c r="AJ140" s="123">
        <v>173.8</v>
      </c>
      <c r="AK140" s="123"/>
      <c r="AL140" s="128"/>
      <c r="AM140" s="128"/>
      <c r="AN140" s="128"/>
      <c r="AO140" s="123">
        <v>173.8</v>
      </c>
      <c r="AP140" s="123"/>
      <c r="AQ140" s="128"/>
      <c r="AR140" s="128"/>
      <c r="AS140" s="128"/>
      <c r="AT140" s="123">
        <v>173.8</v>
      </c>
      <c r="AU140" s="123"/>
      <c r="AV140" s="128"/>
      <c r="AW140" s="128"/>
      <c r="AX140" s="128"/>
      <c r="AY140" s="123">
        <v>173.8</v>
      </c>
      <c r="AZ140" s="123"/>
      <c r="BA140" s="128"/>
      <c r="BB140" s="270"/>
    </row>
    <row r="141" spans="1:54">
      <c r="A141" s="275"/>
      <c r="B141" s="269"/>
      <c r="C141" s="269"/>
      <c r="D141" s="206" t="s">
        <v>294</v>
      </c>
      <c r="E141" s="123">
        <f t="shared" si="371"/>
        <v>28060.1</v>
      </c>
      <c r="F141" s="123">
        <f t="shared" si="355"/>
        <v>8179.4499999999989</v>
      </c>
      <c r="G141" s="159">
        <f t="shared" si="341"/>
        <v>29.149753564670117</v>
      </c>
      <c r="H141" s="123">
        <f>I141</f>
        <v>810</v>
      </c>
      <c r="I141" s="123">
        <v>810</v>
      </c>
      <c r="J141" s="159">
        <f t="shared" si="367"/>
        <v>100</v>
      </c>
      <c r="K141" s="123">
        <f>L141</f>
        <v>2654.2</v>
      </c>
      <c r="L141" s="123">
        <v>2654.2</v>
      </c>
      <c r="M141" s="159">
        <f t="shared" si="368"/>
        <v>100</v>
      </c>
      <c r="N141" s="123">
        <v>2245.1</v>
      </c>
      <c r="O141" s="123">
        <v>2245.1</v>
      </c>
      <c r="P141" s="159">
        <f t="shared" si="345"/>
        <v>100</v>
      </c>
      <c r="Q141" s="123">
        <f t="shared" ref="Q141:Q142" si="372">R141</f>
        <v>2470.15</v>
      </c>
      <c r="R141" s="123">
        <v>2470.15</v>
      </c>
      <c r="S141" s="159">
        <f t="shared" si="349"/>
        <v>100</v>
      </c>
      <c r="T141" s="123">
        <f>2394.55+724.7</f>
        <v>3119.25</v>
      </c>
      <c r="U141" s="123"/>
      <c r="V141" s="128"/>
      <c r="W141" s="123">
        <v>2394.5</v>
      </c>
      <c r="X141" s="123"/>
      <c r="Y141" s="128"/>
      <c r="Z141" s="123">
        <v>2394.5</v>
      </c>
      <c r="AA141" s="123"/>
      <c r="AB141" s="128"/>
      <c r="AC141" s="128"/>
      <c r="AD141" s="128"/>
      <c r="AE141" s="123">
        <v>2394.5</v>
      </c>
      <c r="AF141" s="123"/>
      <c r="AG141" s="128"/>
      <c r="AH141" s="128"/>
      <c r="AI141" s="128"/>
      <c r="AJ141" s="123">
        <v>2394.5</v>
      </c>
      <c r="AK141" s="123"/>
      <c r="AL141" s="128"/>
      <c r="AM141" s="128"/>
      <c r="AN141" s="128"/>
      <c r="AO141" s="123">
        <v>2394.5</v>
      </c>
      <c r="AP141" s="123"/>
      <c r="AQ141" s="128"/>
      <c r="AR141" s="128"/>
      <c r="AS141" s="128"/>
      <c r="AT141" s="123">
        <v>2394.5</v>
      </c>
      <c r="AU141" s="123"/>
      <c r="AV141" s="128"/>
      <c r="AW141" s="128"/>
      <c r="AX141" s="128"/>
      <c r="AY141" s="123">
        <v>2394.4</v>
      </c>
      <c r="AZ141" s="128"/>
      <c r="BA141" s="128"/>
      <c r="BB141" s="270"/>
    </row>
    <row r="142" spans="1:54" ht="16.5" thickBot="1">
      <c r="A142" s="332"/>
      <c r="B142" s="333"/>
      <c r="C142" s="333"/>
      <c r="D142" s="219" t="s">
        <v>43</v>
      </c>
      <c r="E142" s="130">
        <f t="shared" si="371"/>
        <v>594.99999999999989</v>
      </c>
      <c r="F142" s="130">
        <f t="shared" si="355"/>
        <v>115.55000000000001</v>
      </c>
      <c r="G142" s="191">
        <f t="shared" si="341"/>
        <v>19.420168067226896</v>
      </c>
      <c r="H142" s="130">
        <v>0</v>
      </c>
      <c r="I142" s="130">
        <v>0</v>
      </c>
      <c r="J142" s="191"/>
      <c r="K142" s="130">
        <f>L142</f>
        <v>17.600000000000001</v>
      </c>
      <c r="L142" s="130">
        <v>17.600000000000001</v>
      </c>
      <c r="M142" s="191">
        <f t="shared" si="368"/>
        <v>100</v>
      </c>
      <c r="N142" s="130">
        <v>60.3</v>
      </c>
      <c r="O142" s="130">
        <v>60.3</v>
      </c>
      <c r="P142" s="191">
        <f t="shared" si="345"/>
        <v>100</v>
      </c>
      <c r="Q142" s="130">
        <f t="shared" si="372"/>
        <v>37.65</v>
      </c>
      <c r="R142" s="130">
        <v>37.65</v>
      </c>
      <c r="S142" s="191">
        <f t="shared" si="349"/>
        <v>100</v>
      </c>
      <c r="T142" s="130">
        <v>60</v>
      </c>
      <c r="U142" s="130"/>
      <c r="V142" s="130"/>
      <c r="W142" s="130">
        <v>60</v>
      </c>
      <c r="X142" s="130"/>
      <c r="Y142" s="130"/>
      <c r="Z142" s="130">
        <v>59.95</v>
      </c>
      <c r="AA142" s="130"/>
      <c r="AB142" s="129"/>
      <c r="AC142" s="129"/>
      <c r="AD142" s="129"/>
      <c r="AE142" s="130">
        <v>59.9</v>
      </c>
      <c r="AF142" s="130"/>
      <c r="AG142" s="129"/>
      <c r="AH142" s="129"/>
      <c r="AI142" s="129"/>
      <c r="AJ142" s="130">
        <v>59.9</v>
      </c>
      <c r="AK142" s="130"/>
      <c r="AL142" s="129"/>
      <c r="AM142" s="129"/>
      <c r="AN142" s="129"/>
      <c r="AO142" s="130">
        <v>59.9</v>
      </c>
      <c r="AP142" s="130"/>
      <c r="AQ142" s="129"/>
      <c r="AR142" s="129"/>
      <c r="AS142" s="129"/>
      <c r="AT142" s="130">
        <v>59.9</v>
      </c>
      <c r="AU142" s="130"/>
      <c r="AV142" s="129"/>
      <c r="AW142" s="129"/>
      <c r="AX142" s="129"/>
      <c r="AY142" s="130">
        <v>59.9</v>
      </c>
      <c r="AZ142" s="130"/>
      <c r="BA142" s="129"/>
      <c r="BB142" s="334"/>
    </row>
    <row r="143" spans="1:54" s="171" customFormat="1">
      <c r="A143" s="271"/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1"/>
      <c r="AA143" s="271"/>
      <c r="AB143" s="271"/>
      <c r="AC143" s="271"/>
      <c r="AD143" s="271"/>
      <c r="AE143" s="271"/>
      <c r="AF143" s="271"/>
      <c r="AG143" s="271"/>
      <c r="AH143" s="271"/>
      <c r="AI143" s="271"/>
      <c r="AJ143" s="271"/>
      <c r="AK143" s="271"/>
      <c r="AL143" s="271"/>
      <c r="AM143" s="271"/>
      <c r="AN143" s="271"/>
      <c r="AO143" s="271"/>
      <c r="AP143" s="271"/>
      <c r="AQ143" s="271"/>
      <c r="AR143" s="271"/>
      <c r="AS143" s="271"/>
      <c r="AT143" s="271"/>
      <c r="AU143" s="271"/>
      <c r="AV143" s="271"/>
      <c r="AW143" s="271"/>
      <c r="AX143" s="271"/>
      <c r="AY143" s="271"/>
      <c r="AZ143" s="271"/>
      <c r="BA143" s="271"/>
      <c r="BB143" s="271"/>
    </row>
    <row r="144" spans="1:54" s="171" customFormat="1">
      <c r="A144" s="172"/>
      <c r="B144" s="199"/>
      <c r="C144" s="181"/>
      <c r="D144" s="220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81"/>
      <c r="AN144" s="181"/>
      <c r="AO144" s="181"/>
      <c r="AP144" s="181"/>
      <c r="AQ144" s="181"/>
      <c r="AR144" s="181"/>
      <c r="AS144" s="181"/>
      <c r="AT144" s="181"/>
      <c r="AU144" s="181"/>
      <c r="AV144" s="181"/>
      <c r="AW144" s="181"/>
      <c r="AX144" s="181"/>
      <c r="AY144" s="181"/>
      <c r="AZ144" s="181"/>
      <c r="BA144" s="181"/>
      <c r="BB144" s="181"/>
    </row>
    <row r="145" spans="1:54" s="171" customFormat="1">
      <c r="A145" s="172"/>
      <c r="B145" s="199"/>
      <c r="C145" s="181"/>
      <c r="D145" s="220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81"/>
      <c r="AR145" s="181"/>
      <c r="AS145" s="181"/>
      <c r="AT145" s="181"/>
      <c r="AU145" s="181"/>
      <c r="AV145" s="181"/>
      <c r="AW145" s="181"/>
      <c r="AX145" s="181"/>
      <c r="AY145" s="181"/>
      <c r="AZ145" s="181"/>
      <c r="BA145" s="181"/>
      <c r="BB145" s="181"/>
    </row>
    <row r="146" spans="1:54">
      <c r="A146" s="266" t="s">
        <v>348</v>
      </c>
      <c r="B146" s="266"/>
      <c r="C146" s="173"/>
      <c r="D146" s="173" t="s">
        <v>349</v>
      </c>
      <c r="E146" s="173"/>
      <c r="F146" s="173"/>
      <c r="G146" s="173"/>
      <c r="H146" s="174"/>
      <c r="I146" s="174"/>
      <c r="J146" s="175"/>
      <c r="K146" s="175"/>
      <c r="L146" s="173"/>
      <c r="M146" s="173"/>
      <c r="N146" s="174"/>
      <c r="O146" s="174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6"/>
      <c r="BA146" s="176"/>
    </row>
    <row r="147" spans="1:54">
      <c r="A147" s="176"/>
      <c r="B147" s="199"/>
      <c r="C147" s="176"/>
      <c r="D147" s="221"/>
      <c r="E147" s="176"/>
      <c r="F147" s="176"/>
      <c r="G147" s="176"/>
      <c r="H147" s="165"/>
      <c r="I147" s="165"/>
      <c r="J147" s="165"/>
      <c r="K147" s="165"/>
      <c r="L147" s="165"/>
      <c r="M147" s="165"/>
      <c r="N147" s="174"/>
      <c r="O147" s="174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</row>
    <row r="148" spans="1:54">
      <c r="A148" s="173" t="s">
        <v>47</v>
      </c>
      <c r="B148" s="202"/>
      <c r="C148" s="173"/>
      <c r="D148" s="173" t="s">
        <v>355</v>
      </c>
      <c r="E148" s="163"/>
      <c r="F148" s="163"/>
      <c r="G148" s="163"/>
      <c r="H148" s="165"/>
      <c r="I148" s="165"/>
      <c r="J148" s="165"/>
      <c r="K148" s="165"/>
      <c r="L148" s="165"/>
      <c r="M148" s="165"/>
      <c r="N148" s="174"/>
      <c r="O148" s="174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</row>
    <row r="149" spans="1:54">
      <c r="A149" s="276" t="s">
        <v>354</v>
      </c>
      <c r="B149" s="276"/>
      <c r="C149" s="276"/>
      <c r="H149" s="165"/>
      <c r="I149" s="165"/>
      <c r="J149" s="165"/>
      <c r="K149" s="165"/>
      <c r="L149" s="165"/>
      <c r="M149" s="165"/>
      <c r="N149" s="174"/>
      <c r="O149" s="174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T149" s="115"/>
      <c r="AU149" s="115"/>
      <c r="AV149" s="115"/>
      <c r="AW149" s="115"/>
      <c r="AX149" s="115"/>
      <c r="AY149" s="107"/>
      <c r="AZ149" s="107"/>
      <c r="BA149" s="107"/>
    </row>
    <row r="150" spans="1:54">
      <c r="A150" s="112"/>
      <c r="H150" s="165"/>
      <c r="I150" s="165"/>
      <c r="J150" s="165"/>
      <c r="K150" s="165"/>
      <c r="L150" s="165"/>
      <c r="M150" s="165"/>
      <c r="N150" s="174"/>
      <c r="O150" s="174"/>
      <c r="Q150" s="203"/>
      <c r="R150" s="203"/>
      <c r="S150" s="203"/>
      <c r="T150" s="203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T150" s="115"/>
      <c r="AU150" s="115"/>
      <c r="AV150" s="115"/>
      <c r="AW150" s="115"/>
      <c r="AX150" s="115"/>
      <c r="AY150" s="107"/>
      <c r="AZ150" s="107"/>
      <c r="BA150" s="107"/>
    </row>
    <row r="151" spans="1:54">
      <c r="A151" s="267" t="s">
        <v>303</v>
      </c>
      <c r="B151" s="267"/>
      <c r="H151" s="165"/>
      <c r="I151" s="165"/>
      <c r="J151" s="165"/>
      <c r="K151" s="165"/>
      <c r="L151" s="165"/>
      <c r="M151" s="165"/>
      <c r="N151" s="174"/>
      <c r="O151" s="174"/>
      <c r="Q151" s="203"/>
      <c r="R151" s="203"/>
      <c r="S151" s="203"/>
      <c r="T151" s="203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T151" s="115"/>
      <c r="AU151" s="115"/>
      <c r="AV151" s="115"/>
      <c r="AW151" s="115"/>
      <c r="AX151" s="115"/>
      <c r="AY151" s="107"/>
      <c r="AZ151" s="107"/>
      <c r="BA151" s="107"/>
    </row>
    <row r="152" spans="1:54">
      <c r="A152" s="112"/>
      <c r="H152" s="165"/>
      <c r="I152" s="165"/>
      <c r="J152" s="165"/>
      <c r="K152" s="165"/>
      <c r="L152" s="165"/>
      <c r="M152" s="165"/>
      <c r="N152" s="174"/>
      <c r="O152" s="174"/>
      <c r="Q152" s="203"/>
      <c r="R152" s="203"/>
      <c r="S152" s="203"/>
      <c r="T152" s="203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T152" s="115"/>
      <c r="AU152" s="115"/>
      <c r="AV152" s="115"/>
      <c r="AW152" s="115"/>
      <c r="AX152" s="115"/>
      <c r="AY152" s="107"/>
      <c r="AZ152" s="107"/>
      <c r="BA152" s="107"/>
    </row>
    <row r="153" spans="1:54">
      <c r="A153" s="268" t="s">
        <v>350</v>
      </c>
      <c r="B153" s="268"/>
      <c r="C153" s="268"/>
      <c r="D153" s="182"/>
      <c r="E153" s="182" t="s">
        <v>351</v>
      </c>
      <c r="F153" s="182"/>
      <c r="G153" s="182"/>
      <c r="H153" s="165"/>
      <c r="I153" s="165"/>
      <c r="J153" s="165"/>
      <c r="K153" s="165"/>
      <c r="L153" s="165"/>
      <c r="M153" s="165"/>
      <c r="N153" s="174"/>
      <c r="O153" s="174"/>
      <c r="P153" s="176"/>
      <c r="Q153" s="203"/>
      <c r="R153" s="203"/>
      <c r="S153" s="203"/>
      <c r="T153" s="203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76"/>
      <c r="AK153" s="176"/>
      <c r="AL153" s="176"/>
      <c r="AM153" s="176"/>
      <c r="AN153" s="176"/>
      <c r="AO153" s="176"/>
      <c r="AP153" s="176"/>
      <c r="AQ153" s="176"/>
      <c r="AR153" s="176"/>
      <c r="AS153" s="176"/>
      <c r="AT153" s="176"/>
      <c r="AU153" s="176"/>
      <c r="AV153" s="176"/>
      <c r="AW153" s="176"/>
      <c r="AX153" s="176"/>
      <c r="AY153" s="176"/>
      <c r="AZ153" s="176"/>
      <c r="BA153" s="176"/>
    </row>
    <row r="154" spans="1:54">
      <c r="I154" s="165"/>
      <c r="J154" s="165"/>
      <c r="K154" s="165"/>
      <c r="L154" s="165"/>
      <c r="M154" s="165"/>
      <c r="N154" s="174"/>
      <c r="O154" s="174"/>
      <c r="Q154" s="203"/>
      <c r="R154" s="203"/>
      <c r="S154" s="203"/>
      <c r="T154" s="203"/>
    </row>
    <row r="155" spans="1:54">
      <c r="I155" s="165"/>
      <c r="J155" s="165"/>
      <c r="K155" s="165"/>
      <c r="L155" s="165"/>
      <c r="M155" s="165"/>
      <c r="N155" s="174"/>
      <c r="O155" s="174"/>
      <c r="Q155" s="203"/>
      <c r="R155" s="203"/>
      <c r="S155" s="203"/>
      <c r="T155" s="203"/>
    </row>
    <row r="156" spans="1:54">
      <c r="A156" s="163"/>
      <c r="I156" s="165"/>
      <c r="J156" s="165"/>
      <c r="K156" s="165"/>
      <c r="L156" s="165"/>
      <c r="M156" s="165"/>
      <c r="N156" s="174"/>
      <c r="O156" s="174"/>
      <c r="Q156" s="203"/>
      <c r="R156" s="203"/>
      <c r="S156" s="203"/>
      <c r="T156" s="203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T156" s="115"/>
      <c r="AU156" s="115"/>
      <c r="AV156" s="115"/>
      <c r="AW156" s="115"/>
      <c r="AX156" s="115"/>
      <c r="AY156" s="107"/>
      <c r="AZ156" s="107"/>
      <c r="BA156" s="107"/>
    </row>
    <row r="157" spans="1:54">
      <c r="A157" s="177"/>
      <c r="I157" s="165"/>
      <c r="J157" s="165"/>
      <c r="K157" s="165"/>
      <c r="L157" s="165"/>
      <c r="M157" s="165"/>
      <c r="N157" s="174"/>
      <c r="O157" s="174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T157" s="115"/>
      <c r="AU157" s="115"/>
      <c r="AV157" s="115"/>
      <c r="AW157" s="115"/>
      <c r="AX157" s="115"/>
      <c r="AY157" s="107"/>
      <c r="AZ157" s="107"/>
      <c r="BA157" s="107"/>
    </row>
    <row r="158" spans="1:54">
      <c r="A158" s="177"/>
      <c r="I158" s="165"/>
      <c r="J158" s="165"/>
      <c r="K158" s="165"/>
      <c r="L158" s="165"/>
      <c r="M158" s="165"/>
      <c r="N158" s="174"/>
      <c r="O158" s="174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T158" s="115"/>
      <c r="AU158" s="115"/>
      <c r="AV158" s="115"/>
      <c r="AW158" s="115"/>
      <c r="AX158" s="115"/>
      <c r="AY158" s="107"/>
      <c r="AZ158" s="107"/>
      <c r="BA158" s="107"/>
    </row>
    <row r="159" spans="1:54">
      <c r="A159" s="177"/>
      <c r="I159" s="165"/>
      <c r="J159" s="165"/>
      <c r="K159" s="165"/>
      <c r="L159" s="165"/>
      <c r="M159" s="165"/>
      <c r="N159" s="174"/>
      <c r="O159" s="174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T159" s="115"/>
      <c r="AU159" s="115"/>
      <c r="AV159" s="115"/>
      <c r="AW159" s="115"/>
      <c r="AX159" s="115"/>
      <c r="AY159" s="107"/>
      <c r="AZ159" s="107"/>
      <c r="BA159" s="107"/>
    </row>
    <row r="160" spans="1:54">
      <c r="A160" s="177"/>
      <c r="I160" s="165"/>
      <c r="J160" s="165"/>
      <c r="K160" s="165"/>
      <c r="L160" s="165"/>
      <c r="M160" s="165"/>
      <c r="N160" s="174"/>
      <c r="O160" s="174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T160" s="115"/>
      <c r="AU160" s="115"/>
      <c r="AV160" s="115"/>
      <c r="AW160" s="115"/>
      <c r="AX160" s="115"/>
      <c r="AY160" s="107"/>
      <c r="AZ160" s="107"/>
      <c r="BA160" s="107"/>
    </row>
    <row r="161" spans="1:54">
      <c r="A161" s="178"/>
      <c r="I161" s="165"/>
      <c r="J161" s="165"/>
      <c r="K161" s="165"/>
      <c r="L161" s="165"/>
      <c r="M161" s="165"/>
      <c r="N161" s="174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T161" s="115"/>
      <c r="AU161" s="115"/>
      <c r="AV161" s="115"/>
      <c r="AW161" s="115"/>
      <c r="AX161" s="115"/>
      <c r="AY161" s="107"/>
      <c r="AZ161" s="107"/>
      <c r="BA161" s="107"/>
    </row>
    <row r="162" spans="1:54">
      <c r="A162" s="177"/>
      <c r="I162" s="165"/>
      <c r="J162" s="165"/>
      <c r="K162" s="165"/>
      <c r="L162" s="165"/>
      <c r="M162" s="165"/>
      <c r="N162" s="174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T162" s="115"/>
      <c r="AU162" s="115"/>
      <c r="AV162" s="115"/>
      <c r="AW162" s="115"/>
      <c r="AX162" s="115"/>
      <c r="AY162" s="107"/>
      <c r="AZ162" s="107"/>
      <c r="BA162" s="107"/>
    </row>
    <row r="163" spans="1:54">
      <c r="A163" s="177"/>
      <c r="I163" s="165"/>
      <c r="J163" s="165"/>
      <c r="K163" s="165"/>
      <c r="L163" s="165"/>
      <c r="M163" s="165"/>
      <c r="N163" s="174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T163" s="115"/>
      <c r="AU163" s="115"/>
      <c r="AV163" s="115"/>
      <c r="AW163" s="115"/>
      <c r="AX163" s="115"/>
      <c r="AY163" s="107"/>
      <c r="AZ163" s="107"/>
      <c r="BA163" s="107"/>
    </row>
    <row r="164" spans="1:54">
      <c r="A164" s="177"/>
      <c r="I164" s="165"/>
      <c r="J164" s="165"/>
      <c r="K164" s="165"/>
      <c r="L164" s="165"/>
      <c r="M164" s="16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T164" s="115"/>
      <c r="AU164" s="115"/>
      <c r="AV164" s="115"/>
      <c r="AW164" s="115"/>
      <c r="AX164" s="115"/>
      <c r="AY164" s="107"/>
      <c r="AZ164" s="107"/>
      <c r="BA164" s="107"/>
    </row>
    <row r="165" spans="1:54">
      <c r="A165" s="177"/>
      <c r="I165" s="165"/>
      <c r="J165" s="165"/>
      <c r="K165" s="165"/>
      <c r="L165" s="165"/>
      <c r="M165" s="16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T165" s="115"/>
      <c r="AU165" s="115"/>
      <c r="AV165" s="115"/>
      <c r="AW165" s="115"/>
      <c r="AX165" s="115"/>
      <c r="AY165" s="107"/>
      <c r="AZ165" s="107"/>
      <c r="BA165" s="107"/>
    </row>
    <row r="166" spans="1:54">
      <c r="A166" s="177"/>
      <c r="I166" s="165"/>
      <c r="J166" s="165"/>
      <c r="K166" s="165"/>
      <c r="L166" s="165"/>
      <c r="M166" s="165"/>
    </row>
    <row r="167" spans="1:54">
      <c r="A167" s="178"/>
      <c r="I167" s="165"/>
      <c r="J167" s="165"/>
      <c r="K167" s="165"/>
      <c r="L167" s="165"/>
      <c r="M167" s="165"/>
    </row>
    <row r="168" spans="1:54">
      <c r="A168" s="177"/>
      <c r="I168" s="165"/>
      <c r="J168" s="165"/>
      <c r="K168" s="165"/>
      <c r="L168" s="165"/>
      <c r="M168" s="165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  <c r="AN168" s="179"/>
      <c r="AT168" s="179"/>
      <c r="AU168" s="179"/>
      <c r="AV168" s="179"/>
      <c r="AW168" s="179"/>
      <c r="AX168" s="179"/>
    </row>
    <row r="169" spans="1:54" s="113" customFormat="1">
      <c r="A169" s="177"/>
      <c r="B169" s="200"/>
      <c r="E169" s="114"/>
      <c r="F169" s="114"/>
      <c r="G169" s="114"/>
      <c r="I169" s="165"/>
      <c r="J169" s="165"/>
      <c r="K169" s="165"/>
      <c r="L169" s="165"/>
      <c r="M169" s="165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T169" s="179"/>
      <c r="AU169" s="179"/>
      <c r="AV169" s="179"/>
      <c r="AW169" s="179"/>
      <c r="AX169" s="179"/>
      <c r="BB169" s="107"/>
    </row>
    <row r="170" spans="1:54" s="113" customFormat="1">
      <c r="A170" s="177"/>
      <c r="B170" s="200"/>
      <c r="E170" s="114"/>
      <c r="F170" s="114"/>
      <c r="G170" s="114"/>
      <c r="I170" s="165"/>
      <c r="J170" s="165"/>
      <c r="K170" s="165"/>
      <c r="L170" s="165"/>
      <c r="M170" s="165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T170" s="179"/>
      <c r="AU170" s="179"/>
      <c r="AV170" s="179"/>
      <c r="AW170" s="179"/>
      <c r="AX170" s="179"/>
      <c r="BB170" s="107"/>
    </row>
    <row r="171" spans="1:54" s="113" customFormat="1">
      <c r="A171" s="177"/>
      <c r="B171" s="200"/>
      <c r="E171" s="114"/>
      <c r="F171" s="114"/>
      <c r="G171" s="114"/>
      <c r="I171" s="165"/>
      <c r="J171" s="165"/>
      <c r="K171" s="165"/>
      <c r="L171" s="165"/>
      <c r="M171" s="165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T171" s="179"/>
      <c r="AU171" s="179"/>
      <c r="AV171" s="179"/>
      <c r="AW171" s="179"/>
      <c r="AX171" s="179"/>
      <c r="BB171" s="107"/>
    </row>
    <row r="172" spans="1:54" s="113" customFormat="1">
      <c r="A172" s="177"/>
      <c r="B172" s="200"/>
      <c r="E172" s="114"/>
      <c r="F172" s="114"/>
      <c r="G172" s="114"/>
      <c r="I172" s="165"/>
      <c r="J172" s="165"/>
      <c r="K172" s="165"/>
      <c r="L172" s="165"/>
      <c r="M172" s="165"/>
      <c r="BB172" s="107"/>
    </row>
    <row r="173" spans="1:54">
      <c r="I173" s="165"/>
      <c r="J173" s="165"/>
      <c r="K173" s="165"/>
      <c r="L173" s="165"/>
      <c r="M173" s="165"/>
    </row>
    <row r="178" spans="2:54" s="113" customFormat="1">
      <c r="B178" s="200"/>
      <c r="E178" s="114"/>
      <c r="F178" s="114"/>
      <c r="G178" s="114"/>
      <c r="BB178" s="107"/>
    </row>
  </sheetData>
  <mergeCells count="146">
    <mergeCell ref="BB55:BB57"/>
    <mergeCell ref="C55:C57"/>
    <mergeCell ref="B55:B57"/>
    <mergeCell ref="A55:A57"/>
    <mergeCell ref="A46:A48"/>
    <mergeCell ref="B46:B48"/>
    <mergeCell ref="C46:C48"/>
    <mergeCell ref="BB46:BB48"/>
    <mergeCell ref="A58:A60"/>
    <mergeCell ref="B58:B60"/>
    <mergeCell ref="C58:C60"/>
    <mergeCell ref="BB58:BB60"/>
    <mergeCell ref="A85:C88"/>
    <mergeCell ref="BB85:BB88"/>
    <mergeCell ref="A139:C142"/>
    <mergeCell ref="BB139:BB142"/>
    <mergeCell ref="A122:C125"/>
    <mergeCell ref="BB122:BB125"/>
    <mergeCell ref="A118:C121"/>
    <mergeCell ref="BB118:BB121"/>
    <mergeCell ref="A117:BB117"/>
    <mergeCell ref="A126:BB126"/>
    <mergeCell ref="A90:A96"/>
    <mergeCell ref="B90:B96"/>
    <mergeCell ref="C90:C96"/>
    <mergeCell ref="BB90:BB96"/>
    <mergeCell ref="A107:BB107"/>
    <mergeCell ref="A115:BB115"/>
    <mergeCell ref="A97:BB97"/>
    <mergeCell ref="A98:BB98"/>
    <mergeCell ref="A99:BB99"/>
    <mergeCell ref="A100:A106"/>
    <mergeCell ref="B100:B106"/>
    <mergeCell ref="C100:C106"/>
    <mergeCell ref="BB100:BB106"/>
    <mergeCell ref="A108:A114"/>
    <mergeCell ref="BB81:BB84"/>
    <mergeCell ref="A81:C84"/>
    <mergeCell ref="A75:A77"/>
    <mergeCell ref="B75:B77"/>
    <mergeCell ref="C75:C77"/>
    <mergeCell ref="BB75:BB77"/>
    <mergeCell ref="A78:A80"/>
    <mergeCell ref="B78:B80"/>
    <mergeCell ref="C78:C80"/>
    <mergeCell ref="BB78:BB80"/>
    <mergeCell ref="A71:A74"/>
    <mergeCell ref="B71:B74"/>
    <mergeCell ref="C71:C74"/>
    <mergeCell ref="BB71:BB74"/>
    <mergeCell ref="A67:C69"/>
    <mergeCell ref="A70:BB70"/>
    <mergeCell ref="A61:A63"/>
    <mergeCell ref="B61:B63"/>
    <mergeCell ref="C61:C63"/>
    <mergeCell ref="BB61:BB63"/>
    <mergeCell ref="C65:C66"/>
    <mergeCell ref="BB65:BB66"/>
    <mergeCell ref="A64:A66"/>
    <mergeCell ref="B64:B66"/>
    <mergeCell ref="C31:C33"/>
    <mergeCell ref="BB31:BB33"/>
    <mergeCell ref="A52:A54"/>
    <mergeCell ref="B52:B54"/>
    <mergeCell ref="C52:C54"/>
    <mergeCell ref="BB52:BB54"/>
    <mergeCell ref="A43:A45"/>
    <mergeCell ref="B43:B45"/>
    <mergeCell ref="C43:C45"/>
    <mergeCell ref="BB43:BB45"/>
    <mergeCell ref="A49:A51"/>
    <mergeCell ref="B49:B51"/>
    <mergeCell ref="C49:C51"/>
    <mergeCell ref="BB49:BB51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19:C22"/>
    <mergeCell ref="K7:M7"/>
    <mergeCell ref="N7:P7"/>
    <mergeCell ref="Q7:S7"/>
    <mergeCell ref="A23:BB23"/>
    <mergeCell ref="A10:C13"/>
    <mergeCell ref="BB10:BB13"/>
    <mergeCell ref="A14:BB14"/>
    <mergeCell ref="A15:C18"/>
    <mergeCell ref="BB15:BB22"/>
    <mergeCell ref="Z7:AD7"/>
    <mergeCell ref="AE7:AI7"/>
    <mergeCell ref="AJ7:AN7"/>
    <mergeCell ref="AO7:AS7"/>
    <mergeCell ref="AT7:AX7"/>
    <mergeCell ref="A24:BB24"/>
    <mergeCell ref="A25:A27"/>
    <mergeCell ref="B25:B27"/>
    <mergeCell ref="C25:C27"/>
    <mergeCell ref="BB25:BB27"/>
    <mergeCell ref="A89:AY89"/>
    <mergeCell ref="A37:A39"/>
    <mergeCell ref="B37:B39"/>
    <mergeCell ref="C37:C39"/>
    <mergeCell ref="BB37:BB39"/>
    <mergeCell ref="A34:A36"/>
    <mergeCell ref="A28:A30"/>
    <mergeCell ref="B28:B30"/>
    <mergeCell ref="C28:C30"/>
    <mergeCell ref="BB28:BB30"/>
    <mergeCell ref="A40:A42"/>
    <mergeCell ref="B40:B42"/>
    <mergeCell ref="C40:C42"/>
    <mergeCell ref="BB40:BB42"/>
    <mergeCell ref="B34:B36"/>
    <mergeCell ref="C34:C36"/>
    <mergeCell ref="BB34:BB36"/>
    <mergeCell ref="A31:A33"/>
    <mergeCell ref="B31:B33"/>
    <mergeCell ref="A146:B146"/>
    <mergeCell ref="A151:B151"/>
    <mergeCell ref="A153:C153"/>
    <mergeCell ref="B108:B114"/>
    <mergeCell ref="C108:C114"/>
    <mergeCell ref="BB108:BB114"/>
    <mergeCell ref="A143:BB143"/>
    <mergeCell ref="A116:BB116"/>
    <mergeCell ref="A127:C130"/>
    <mergeCell ref="BB127:BB130"/>
    <mergeCell ref="A131:C134"/>
    <mergeCell ref="A135:C138"/>
    <mergeCell ref="BB135:BB138"/>
    <mergeCell ref="BB131:BB134"/>
    <mergeCell ref="A149:C149"/>
  </mergeCells>
  <pageMargins left="0.23622047244094491" right="0.23622047244094491" top="0.6692913385826772" bottom="0.27559055118110237" header="0" footer="0.23622047244094491"/>
  <pageSetup paperSize="9" scale="38" fitToHeight="3" orientation="landscape" r:id="rId1"/>
  <headerFooter>
    <oddFooter>&amp;C&amp;"Times New Roman,обычный"&amp;8Страница  &amp;P из &amp;N</oddFooter>
  </headerFooter>
  <rowBreaks count="2" manualBreakCount="2">
    <brk id="22" max="53" man="1"/>
    <brk id="132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S29"/>
  <sheetViews>
    <sheetView view="pageBreakPreview" zoomScale="85" zoomScaleNormal="70" zoomScaleSheetLayoutView="85" workbookViewId="0">
      <pane xSplit="2" ySplit="8" topLeftCell="C18" activePane="bottomRight" state="frozen"/>
      <selection pane="topRight" activeCell="C1" sqref="C1"/>
      <selection pane="bottomLeft" activeCell="A7" sqref="A7"/>
      <selection pane="bottomRight" activeCell="J13" sqref="J13"/>
    </sheetView>
  </sheetViews>
  <sheetFormatPr defaultRowHeight="15"/>
  <cols>
    <col min="1" max="1" width="4" style="131" customWidth="1"/>
    <col min="2" max="2" width="44.5703125" style="132" customWidth="1"/>
    <col min="3" max="4" width="14.85546875" style="132" customWidth="1"/>
    <col min="5" max="6" width="7.28515625" style="132" customWidth="1"/>
    <col min="7" max="7" width="6.5703125" style="132" customWidth="1"/>
    <col min="8" max="8" width="5.28515625" style="132" customWidth="1"/>
    <col min="9" max="9" width="5.7109375" style="132" customWidth="1"/>
    <col min="10" max="10" width="3.28515625" style="132" customWidth="1"/>
    <col min="11" max="11" width="4.85546875" style="132" customWidth="1"/>
    <col min="12" max="12" width="5.42578125" style="132" customWidth="1"/>
    <col min="13" max="13" width="2.7109375" style="132" bestFit="1" customWidth="1"/>
    <col min="14" max="14" width="5" style="132" customWidth="1"/>
    <col min="15" max="15" width="4.85546875" style="132" customWidth="1"/>
    <col min="16" max="16" width="3.42578125" style="132" customWidth="1"/>
    <col min="17" max="18" width="6.140625" style="132" customWidth="1"/>
    <col min="19" max="19" width="2.7109375" style="132" bestFit="1" customWidth="1"/>
    <col min="20" max="20" width="4.85546875" style="132" customWidth="1"/>
    <col min="21" max="21" width="5.28515625" style="132" customWidth="1"/>
    <col min="22" max="22" width="2.7109375" style="132" bestFit="1" customWidth="1"/>
    <col min="23" max="23" width="5.7109375" style="132" customWidth="1"/>
    <col min="24" max="24" width="5.140625" style="132" customWidth="1"/>
    <col min="25" max="25" width="2.7109375" style="132" bestFit="1" customWidth="1"/>
    <col min="26" max="26" width="5.7109375" style="132" customWidth="1"/>
    <col min="27" max="27" width="5" style="132" customWidth="1"/>
    <col min="28" max="28" width="2.7109375" style="132" bestFit="1" customWidth="1"/>
    <col min="29" max="29" width="4.7109375" style="132" customWidth="1"/>
    <col min="30" max="30" width="4.5703125" style="132" customWidth="1"/>
    <col min="31" max="31" width="2.7109375" style="132" bestFit="1" customWidth="1"/>
    <col min="32" max="32" width="5" style="132" customWidth="1"/>
    <col min="33" max="33" width="5.140625" style="132" customWidth="1"/>
    <col min="34" max="34" width="2.7109375" style="132" bestFit="1" customWidth="1"/>
    <col min="35" max="35" width="5" style="132" customWidth="1"/>
    <col min="36" max="36" width="5.140625" style="132" customWidth="1"/>
    <col min="37" max="37" width="2.7109375" style="132" bestFit="1" customWidth="1"/>
    <col min="38" max="38" width="4.7109375" style="132" customWidth="1"/>
    <col min="39" max="39" width="6" style="132" customWidth="1"/>
    <col min="40" max="40" width="2.7109375" style="132" bestFit="1" customWidth="1"/>
    <col min="41" max="41" width="4.85546875" style="132" customWidth="1"/>
    <col min="42" max="42" width="5.28515625" style="132" customWidth="1"/>
    <col min="43" max="43" width="2.7109375" style="132" bestFit="1" customWidth="1"/>
    <col min="44" max="16384" width="9.140625" style="132"/>
  </cols>
  <sheetData>
    <row r="1" spans="1:43">
      <c r="AF1" s="354" t="s">
        <v>296</v>
      </c>
      <c r="AG1" s="354"/>
      <c r="AH1" s="354"/>
      <c r="AI1" s="354"/>
      <c r="AJ1" s="354"/>
      <c r="AK1" s="354"/>
      <c r="AL1" s="354"/>
      <c r="AM1" s="354"/>
      <c r="AN1" s="354"/>
    </row>
    <row r="2" spans="1:43" s="109" customFormat="1" ht="15.75" customHeight="1">
      <c r="A2" s="340" t="s">
        <v>370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225"/>
      <c r="AQ2" s="225"/>
    </row>
    <row r="3" spans="1:43" s="109" customFormat="1" ht="15.7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</row>
    <row r="4" spans="1:43" s="36" customFormat="1" ht="13.5" thickBot="1">
      <c r="A4" s="38"/>
    </row>
    <row r="5" spans="1:43" s="36" customFormat="1" ht="12.75" customHeight="1" thickBot="1">
      <c r="A5" s="341" t="s">
        <v>0</v>
      </c>
      <c r="B5" s="343" t="s">
        <v>42</v>
      </c>
      <c r="C5" s="343" t="s">
        <v>289</v>
      </c>
      <c r="D5" s="345" t="s">
        <v>371</v>
      </c>
      <c r="E5" s="350" t="s">
        <v>371</v>
      </c>
      <c r="F5" s="351"/>
      <c r="G5" s="351"/>
      <c r="H5" s="347" t="s">
        <v>256</v>
      </c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9"/>
    </row>
    <row r="6" spans="1:43" s="36" customFormat="1" ht="66.75" customHeight="1">
      <c r="A6" s="342"/>
      <c r="B6" s="344"/>
      <c r="C6" s="344"/>
      <c r="D6" s="346"/>
      <c r="E6" s="352"/>
      <c r="F6" s="353"/>
      <c r="G6" s="353"/>
      <c r="H6" s="261" t="s">
        <v>17</v>
      </c>
      <c r="I6" s="261"/>
      <c r="J6" s="261"/>
      <c r="K6" s="261" t="s">
        <v>18</v>
      </c>
      <c r="L6" s="261"/>
      <c r="M6" s="261"/>
      <c r="N6" s="261" t="s">
        <v>22</v>
      </c>
      <c r="O6" s="261"/>
      <c r="P6" s="261"/>
      <c r="Q6" s="261" t="s">
        <v>24</v>
      </c>
      <c r="R6" s="261"/>
      <c r="S6" s="261"/>
      <c r="T6" s="261" t="s">
        <v>25</v>
      </c>
      <c r="U6" s="261"/>
      <c r="V6" s="261"/>
      <c r="W6" s="261" t="s">
        <v>26</v>
      </c>
      <c r="X6" s="261"/>
      <c r="Y6" s="261"/>
      <c r="Z6" s="261" t="s">
        <v>28</v>
      </c>
      <c r="AA6" s="261"/>
      <c r="AB6" s="261"/>
      <c r="AC6" s="261" t="s">
        <v>29</v>
      </c>
      <c r="AD6" s="261"/>
      <c r="AE6" s="261"/>
      <c r="AF6" s="261" t="s">
        <v>30</v>
      </c>
      <c r="AG6" s="261"/>
      <c r="AH6" s="261"/>
      <c r="AI6" s="261" t="s">
        <v>32</v>
      </c>
      <c r="AJ6" s="261"/>
      <c r="AK6" s="261"/>
      <c r="AL6" s="261" t="s">
        <v>33</v>
      </c>
      <c r="AM6" s="261"/>
      <c r="AN6" s="261"/>
      <c r="AO6" s="261" t="s">
        <v>34</v>
      </c>
      <c r="AP6" s="261"/>
      <c r="AQ6" s="357"/>
    </row>
    <row r="7" spans="1:43" s="104" customFormat="1" ht="26.25" thickBot="1">
      <c r="A7" s="102"/>
      <c r="B7" s="103"/>
      <c r="C7" s="103"/>
      <c r="D7" s="103"/>
      <c r="E7" s="101" t="s">
        <v>20</v>
      </c>
      <c r="F7" s="101" t="s">
        <v>21</v>
      </c>
      <c r="G7" s="101" t="s">
        <v>19</v>
      </c>
      <c r="H7" s="101" t="s">
        <v>20</v>
      </c>
      <c r="I7" s="101" t="s">
        <v>21</v>
      </c>
      <c r="J7" s="101" t="s">
        <v>19</v>
      </c>
      <c r="K7" s="101" t="s">
        <v>20</v>
      </c>
      <c r="L7" s="101" t="s">
        <v>21</v>
      </c>
      <c r="M7" s="101" t="s">
        <v>19</v>
      </c>
      <c r="N7" s="101" t="s">
        <v>20</v>
      </c>
      <c r="O7" s="101" t="s">
        <v>21</v>
      </c>
      <c r="P7" s="101" t="s">
        <v>19</v>
      </c>
      <c r="Q7" s="101" t="s">
        <v>20</v>
      </c>
      <c r="R7" s="101" t="s">
        <v>21</v>
      </c>
      <c r="S7" s="101" t="s">
        <v>19</v>
      </c>
      <c r="T7" s="101" t="s">
        <v>20</v>
      </c>
      <c r="U7" s="101" t="s">
        <v>21</v>
      </c>
      <c r="V7" s="101" t="s">
        <v>19</v>
      </c>
      <c r="W7" s="101" t="s">
        <v>20</v>
      </c>
      <c r="X7" s="101" t="s">
        <v>21</v>
      </c>
      <c r="Y7" s="101" t="s">
        <v>19</v>
      </c>
      <c r="Z7" s="101" t="s">
        <v>20</v>
      </c>
      <c r="AA7" s="101" t="s">
        <v>21</v>
      </c>
      <c r="AB7" s="101" t="s">
        <v>19</v>
      </c>
      <c r="AC7" s="101" t="s">
        <v>20</v>
      </c>
      <c r="AD7" s="101" t="s">
        <v>21</v>
      </c>
      <c r="AE7" s="101" t="s">
        <v>19</v>
      </c>
      <c r="AF7" s="101" t="s">
        <v>20</v>
      </c>
      <c r="AG7" s="101" t="s">
        <v>21</v>
      </c>
      <c r="AH7" s="101" t="s">
        <v>19</v>
      </c>
      <c r="AI7" s="101" t="s">
        <v>20</v>
      </c>
      <c r="AJ7" s="101" t="s">
        <v>21</v>
      </c>
      <c r="AK7" s="101" t="s">
        <v>19</v>
      </c>
      <c r="AL7" s="101" t="s">
        <v>20</v>
      </c>
      <c r="AM7" s="101" t="s">
        <v>21</v>
      </c>
      <c r="AN7" s="101" t="s">
        <v>19</v>
      </c>
      <c r="AO7" s="101" t="s">
        <v>20</v>
      </c>
      <c r="AP7" s="101" t="s">
        <v>21</v>
      </c>
      <c r="AQ7" s="117" t="s">
        <v>19</v>
      </c>
    </row>
    <row r="8" spans="1:43" s="36" customFormat="1" ht="12.75" customHeight="1" thickBot="1">
      <c r="A8" s="355" t="s">
        <v>257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</row>
    <row r="9" spans="1:43" s="36" customFormat="1" ht="39" thickBot="1">
      <c r="A9" s="119">
        <v>1</v>
      </c>
      <c r="B9" s="388" t="s">
        <v>372</v>
      </c>
      <c r="C9" s="389">
        <v>12367</v>
      </c>
      <c r="D9" s="390">
        <v>12780</v>
      </c>
      <c r="E9" s="391">
        <v>12780</v>
      </c>
      <c r="F9" s="121"/>
      <c r="G9" s="122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</row>
    <row r="10" spans="1:43" s="36" customFormat="1" ht="60.75" thickBot="1">
      <c r="A10" s="119">
        <v>2</v>
      </c>
      <c r="B10" s="392" t="s">
        <v>373</v>
      </c>
      <c r="C10" s="393">
        <v>450</v>
      </c>
      <c r="D10" s="394">
        <v>470</v>
      </c>
      <c r="E10" s="395">
        <v>470</v>
      </c>
      <c r="F10" s="121"/>
      <c r="G10" s="122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</row>
    <row r="11" spans="1:43" s="36" customFormat="1" ht="45.75" thickBot="1">
      <c r="A11" s="119">
        <v>3</v>
      </c>
      <c r="B11" s="392" t="s">
        <v>374</v>
      </c>
      <c r="C11" s="393">
        <v>1660</v>
      </c>
      <c r="D11" s="394">
        <v>1660</v>
      </c>
      <c r="E11" s="395">
        <v>1660</v>
      </c>
      <c r="F11" s="121"/>
      <c r="G11" s="122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</row>
    <row r="12" spans="1:43" s="36" customFormat="1" ht="12.75" customHeight="1" thickBot="1">
      <c r="A12" s="119">
        <v>4</v>
      </c>
      <c r="B12" s="396" t="s">
        <v>375</v>
      </c>
      <c r="C12" s="393">
        <v>85</v>
      </c>
      <c r="D12" s="394">
        <v>100</v>
      </c>
      <c r="E12" s="395">
        <v>100</v>
      </c>
      <c r="F12" s="121"/>
      <c r="G12" s="122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</row>
    <row r="13" spans="1:43" s="36" customFormat="1" ht="60">
      <c r="A13" s="119">
        <v>5</v>
      </c>
      <c r="B13" s="397" t="s">
        <v>376</v>
      </c>
      <c r="C13" s="398">
        <v>310</v>
      </c>
      <c r="D13" s="399">
        <v>318</v>
      </c>
      <c r="E13" s="400">
        <v>318</v>
      </c>
      <c r="F13" s="121"/>
      <c r="G13" s="122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</row>
    <row r="14" spans="1:43" s="36" customFormat="1" ht="12.75">
      <c r="A14" s="401" t="s">
        <v>258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</row>
    <row r="15" spans="1:43" s="36" customFormat="1" ht="45.75" thickBot="1">
      <c r="A15" s="403">
        <v>1</v>
      </c>
      <c r="B15" s="404" t="s">
        <v>377</v>
      </c>
      <c r="C15" s="405">
        <v>33</v>
      </c>
      <c r="D15" s="390">
        <v>34</v>
      </c>
      <c r="E15" s="391">
        <v>34</v>
      </c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</row>
    <row r="16" spans="1:43" s="36" customFormat="1" ht="45.75" thickBot="1">
      <c r="A16" s="403">
        <v>2</v>
      </c>
      <c r="B16" s="406" t="s">
        <v>378</v>
      </c>
      <c r="C16" s="407">
        <v>33.9</v>
      </c>
      <c r="D16" s="408">
        <v>35</v>
      </c>
      <c r="E16" s="409">
        <v>35</v>
      </c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</row>
    <row r="17" spans="1:71" s="36" customFormat="1" ht="44.25" customHeight="1" thickBot="1">
      <c r="A17" s="403">
        <v>3</v>
      </c>
      <c r="B17" s="404" t="s">
        <v>379</v>
      </c>
      <c r="C17" s="393">
        <v>28</v>
      </c>
      <c r="D17" s="394">
        <v>28</v>
      </c>
      <c r="E17" s="395">
        <v>28</v>
      </c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</row>
    <row r="18" spans="1:71" s="36" customFormat="1" ht="30.75" customHeight="1">
      <c r="A18" s="403">
        <v>4</v>
      </c>
      <c r="B18" s="404" t="s">
        <v>380</v>
      </c>
      <c r="C18" s="398">
        <v>95</v>
      </c>
      <c r="D18" s="399">
        <v>95</v>
      </c>
      <c r="E18" s="400">
        <v>95</v>
      </c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</row>
    <row r="19" spans="1:71" s="36" customFormat="1" ht="30.75" thickBot="1">
      <c r="A19" s="119">
        <v>5</v>
      </c>
      <c r="B19" s="410" t="s">
        <v>381</v>
      </c>
      <c r="C19" s="411">
        <v>100.82</v>
      </c>
      <c r="D19" s="411">
        <v>100.82</v>
      </c>
      <c r="E19" s="411">
        <v>100.82</v>
      </c>
      <c r="F19" s="226"/>
      <c r="G19" s="226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</row>
    <row r="20" spans="1:71" s="36" customFormat="1" ht="30.75" thickBot="1">
      <c r="A20" s="105">
        <v>6</v>
      </c>
      <c r="B20" s="410" t="s">
        <v>382</v>
      </c>
      <c r="C20" s="411">
        <v>0.53</v>
      </c>
      <c r="D20" s="411">
        <v>0.53</v>
      </c>
      <c r="E20" s="411">
        <v>0.53</v>
      </c>
      <c r="F20" s="118"/>
      <c r="G20" s="11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71" s="36" customFormat="1" ht="30.75" thickBot="1">
      <c r="A21" s="412">
        <v>7</v>
      </c>
      <c r="B21" s="410" t="s">
        <v>383</v>
      </c>
      <c r="C21" s="411">
        <v>13.45</v>
      </c>
      <c r="D21" s="413">
        <v>13.45</v>
      </c>
      <c r="E21" s="411">
        <v>13.45</v>
      </c>
      <c r="F21" s="414"/>
      <c r="G21" s="414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415"/>
      <c r="AM21" s="415"/>
      <c r="AN21" s="415"/>
      <c r="AO21" s="415"/>
      <c r="AP21" s="415"/>
      <c r="AQ21" s="415"/>
    </row>
    <row r="22" spans="1:71" s="100" customFormat="1" ht="30.75" thickBot="1">
      <c r="A22" s="416">
        <v>8</v>
      </c>
      <c r="B22" s="417" t="s">
        <v>384</v>
      </c>
      <c r="C22" s="418">
        <v>1.63</v>
      </c>
      <c r="D22" s="419">
        <v>1.63</v>
      </c>
      <c r="E22" s="418">
        <v>1.63</v>
      </c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0"/>
      <c r="AN22" s="420"/>
      <c r="AO22" s="420"/>
      <c r="AP22" s="420"/>
      <c r="AQ22" s="420"/>
      <c r="AR22" s="99"/>
      <c r="AS22" s="99"/>
    </row>
    <row r="23" spans="1:71" s="100" customFormat="1" ht="12.7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</row>
    <row r="24" spans="1:71" s="106" customFormat="1" ht="18.75">
      <c r="A24" s="339" t="s">
        <v>348</v>
      </c>
      <c r="B24" s="339"/>
      <c r="C24" s="147"/>
      <c r="D24" s="147" t="s">
        <v>349</v>
      </c>
      <c r="E24" s="147"/>
      <c r="F24" s="147"/>
      <c r="G24" s="147"/>
      <c r="H24" s="156"/>
      <c r="I24" s="155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10"/>
      <c r="BA24" s="110"/>
    </row>
    <row r="25" spans="1:71" s="106" customFormat="1" ht="18.75">
      <c r="A25" s="224"/>
      <c r="B25" s="224"/>
      <c r="C25" s="224"/>
      <c r="D25" s="224"/>
      <c r="E25" s="224"/>
      <c r="F25" s="224"/>
      <c r="G25" s="224"/>
      <c r="H25" s="157"/>
      <c r="I25" s="157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110"/>
      <c r="BA25" s="110"/>
    </row>
    <row r="26" spans="1:71" s="106" customFormat="1" ht="18.75">
      <c r="A26" s="147" t="s">
        <v>47</v>
      </c>
      <c r="B26" s="147"/>
      <c r="C26" s="147"/>
      <c r="D26" s="147" t="s">
        <v>385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08"/>
      <c r="BA26" s="108"/>
      <c r="BB26" s="108"/>
    </row>
    <row r="27" spans="1:71" s="107" customFormat="1" ht="14.25" customHeight="1">
      <c r="A27" s="276" t="s">
        <v>386</v>
      </c>
      <c r="B27" s="276"/>
      <c r="C27" s="276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</row>
    <row r="28" spans="1:71" s="107" customFormat="1" ht="15.75">
      <c r="A28" s="112"/>
      <c r="B28" s="113"/>
      <c r="C28" s="113"/>
      <c r="D28" s="113"/>
      <c r="E28" s="222"/>
      <c r="F28" s="222"/>
      <c r="G28" s="222"/>
      <c r="H28" s="114"/>
      <c r="I28" s="114"/>
      <c r="J28" s="114"/>
      <c r="K28" s="114"/>
      <c r="L28" s="114"/>
      <c r="M28" s="114"/>
      <c r="N28" s="114"/>
      <c r="O28" s="114"/>
      <c r="P28" s="114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3"/>
      <c r="BK28" s="113"/>
      <c r="BL28" s="113"/>
      <c r="BM28" s="115"/>
      <c r="BN28" s="115"/>
      <c r="BO28" s="115"/>
    </row>
    <row r="29" spans="1:71" s="36" customFormat="1" ht="12.75">
      <c r="A29" s="108"/>
    </row>
  </sheetData>
  <mergeCells count="24">
    <mergeCell ref="A14:AQ14"/>
    <mergeCell ref="A24:B24"/>
    <mergeCell ref="A27:C27"/>
    <mergeCell ref="AF1:AN1"/>
    <mergeCell ref="A8:AQ8"/>
    <mergeCell ref="AC6:AE6"/>
    <mergeCell ref="AF6:AH6"/>
    <mergeCell ref="AI6:AK6"/>
    <mergeCell ref="AL6:AN6"/>
    <mergeCell ref="AO6:AQ6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</mergeCells>
  <pageMargins left="0.25" right="0.25" top="1.1811023622047245" bottom="0.78740157480314965" header="0" footer="0"/>
  <pageSetup paperSize="9" scale="55" fitToHeight="0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"/>
  <sheetViews>
    <sheetView tabSelected="1" view="pageBreakPreview" zoomScaleSheetLayoutView="100" workbookViewId="0">
      <selection sqref="A1:XFD1048576"/>
    </sheetView>
  </sheetViews>
  <sheetFormatPr defaultRowHeight="18.75"/>
  <cols>
    <col min="1" max="1" width="4" style="133" customWidth="1"/>
    <col min="2" max="2" width="55.7109375" style="116" customWidth="1"/>
    <col min="3" max="3" width="113.85546875" style="144" customWidth="1"/>
    <col min="4" max="246" width="9.140625" style="116"/>
    <col min="247" max="247" width="4" style="116" customWidth="1"/>
    <col min="248" max="248" width="69" style="116" customWidth="1"/>
    <col min="249" max="249" width="66.5703125" style="116" customWidth="1"/>
    <col min="250" max="502" width="9.140625" style="116"/>
    <col min="503" max="503" width="4" style="116" customWidth="1"/>
    <col min="504" max="504" width="69" style="116" customWidth="1"/>
    <col min="505" max="505" width="66.5703125" style="116" customWidth="1"/>
    <col min="506" max="758" width="9.140625" style="116"/>
    <col min="759" max="759" width="4" style="116" customWidth="1"/>
    <col min="760" max="760" width="69" style="116" customWidth="1"/>
    <col min="761" max="761" width="66.5703125" style="116" customWidth="1"/>
    <col min="762" max="1014" width="9.140625" style="116"/>
    <col min="1015" max="1015" width="4" style="116" customWidth="1"/>
    <col min="1016" max="1016" width="69" style="116" customWidth="1"/>
    <col min="1017" max="1017" width="66.5703125" style="116" customWidth="1"/>
    <col min="1018" max="1270" width="9.140625" style="116"/>
    <col min="1271" max="1271" width="4" style="116" customWidth="1"/>
    <col min="1272" max="1272" width="69" style="116" customWidth="1"/>
    <col min="1273" max="1273" width="66.5703125" style="116" customWidth="1"/>
    <col min="1274" max="1526" width="9.140625" style="116"/>
    <col min="1527" max="1527" width="4" style="116" customWidth="1"/>
    <col min="1528" max="1528" width="69" style="116" customWidth="1"/>
    <col min="1529" max="1529" width="66.5703125" style="116" customWidth="1"/>
    <col min="1530" max="1782" width="9.140625" style="116"/>
    <col min="1783" max="1783" width="4" style="116" customWidth="1"/>
    <col min="1784" max="1784" width="69" style="116" customWidth="1"/>
    <col min="1785" max="1785" width="66.5703125" style="116" customWidth="1"/>
    <col min="1786" max="2038" width="9.140625" style="116"/>
    <col min="2039" max="2039" width="4" style="116" customWidth="1"/>
    <col min="2040" max="2040" width="69" style="116" customWidth="1"/>
    <col min="2041" max="2041" width="66.5703125" style="116" customWidth="1"/>
    <col min="2042" max="2294" width="9.140625" style="116"/>
    <col min="2295" max="2295" width="4" style="116" customWidth="1"/>
    <col min="2296" max="2296" width="69" style="116" customWidth="1"/>
    <col min="2297" max="2297" width="66.5703125" style="116" customWidth="1"/>
    <col min="2298" max="2550" width="9.140625" style="116"/>
    <col min="2551" max="2551" width="4" style="116" customWidth="1"/>
    <col min="2552" max="2552" width="69" style="116" customWidth="1"/>
    <col min="2553" max="2553" width="66.5703125" style="116" customWidth="1"/>
    <col min="2554" max="2806" width="9.140625" style="116"/>
    <col min="2807" max="2807" width="4" style="116" customWidth="1"/>
    <col min="2808" max="2808" width="69" style="116" customWidth="1"/>
    <col min="2809" max="2809" width="66.5703125" style="116" customWidth="1"/>
    <col min="2810" max="3062" width="9.140625" style="116"/>
    <col min="3063" max="3063" width="4" style="116" customWidth="1"/>
    <col min="3064" max="3064" width="69" style="116" customWidth="1"/>
    <col min="3065" max="3065" width="66.5703125" style="116" customWidth="1"/>
    <col min="3066" max="3318" width="9.140625" style="116"/>
    <col min="3319" max="3319" width="4" style="116" customWidth="1"/>
    <col min="3320" max="3320" width="69" style="116" customWidth="1"/>
    <col min="3321" max="3321" width="66.5703125" style="116" customWidth="1"/>
    <col min="3322" max="3574" width="9.140625" style="116"/>
    <col min="3575" max="3575" width="4" style="116" customWidth="1"/>
    <col min="3576" max="3576" width="69" style="116" customWidth="1"/>
    <col min="3577" max="3577" width="66.5703125" style="116" customWidth="1"/>
    <col min="3578" max="3830" width="9.140625" style="116"/>
    <col min="3831" max="3831" width="4" style="116" customWidth="1"/>
    <col min="3832" max="3832" width="69" style="116" customWidth="1"/>
    <col min="3833" max="3833" width="66.5703125" style="116" customWidth="1"/>
    <col min="3834" max="4086" width="9.140625" style="116"/>
    <col min="4087" max="4087" width="4" style="116" customWidth="1"/>
    <col min="4088" max="4088" width="69" style="116" customWidth="1"/>
    <col min="4089" max="4089" width="66.5703125" style="116" customWidth="1"/>
    <col min="4090" max="4342" width="9.140625" style="116"/>
    <col min="4343" max="4343" width="4" style="116" customWidth="1"/>
    <col min="4344" max="4344" width="69" style="116" customWidth="1"/>
    <col min="4345" max="4345" width="66.5703125" style="116" customWidth="1"/>
    <col min="4346" max="4598" width="9.140625" style="116"/>
    <col min="4599" max="4599" width="4" style="116" customWidth="1"/>
    <col min="4600" max="4600" width="69" style="116" customWidth="1"/>
    <col min="4601" max="4601" width="66.5703125" style="116" customWidth="1"/>
    <col min="4602" max="4854" width="9.140625" style="116"/>
    <col min="4855" max="4855" width="4" style="116" customWidth="1"/>
    <col min="4856" max="4856" width="69" style="116" customWidth="1"/>
    <col min="4857" max="4857" width="66.5703125" style="116" customWidth="1"/>
    <col min="4858" max="5110" width="9.140625" style="116"/>
    <col min="5111" max="5111" width="4" style="116" customWidth="1"/>
    <col min="5112" max="5112" width="69" style="116" customWidth="1"/>
    <col min="5113" max="5113" width="66.5703125" style="116" customWidth="1"/>
    <col min="5114" max="5366" width="9.140625" style="116"/>
    <col min="5367" max="5367" width="4" style="116" customWidth="1"/>
    <col min="5368" max="5368" width="69" style="116" customWidth="1"/>
    <col min="5369" max="5369" width="66.5703125" style="116" customWidth="1"/>
    <col min="5370" max="5622" width="9.140625" style="116"/>
    <col min="5623" max="5623" width="4" style="116" customWidth="1"/>
    <col min="5624" max="5624" width="69" style="116" customWidth="1"/>
    <col min="5625" max="5625" width="66.5703125" style="116" customWidth="1"/>
    <col min="5626" max="5878" width="9.140625" style="116"/>
    <col min="5879" max="5879" width="4" style="116" customWidth="1"/>
    <col min="5880" max="5880" width="69" style="116" customWidth="1"/>
    <col min="5881" max="5881" width="66.5703125" style="116" customWidth="1"/>
    <col min="5882" max="6134" width="9.140625" style="116"/>
    <col min="6135" max="6135" width="4" style="116" customWidth="1"/>
    <col min="6136" max="6136" width="69" style="116" customWidth="1"/>
    <col min="6137" max="6137" width="66.5703125" style="116" customWidth="1"/>
    <col min="6138" max="6390" width="9.140625" style="116"/>
    <col min="6391" max="6391" width="4" style="116" customWidth="1"/>
    <col min="6392" max="6392" width="69" style="116" customWidth="1"/>
    <col min="6393" max="6393" width="66.5703125" style="116" customWidth="1"/>
    <col min="6394" max="6646" width="9.140625" style="116"/>
    <col min="6647" max="6647" width="4" style="116" customWidth="1"/>
    <col min="6648" max="6648" width="69" style="116" customWidth="1"/>
    <col min="6649" max="6649" width="66.5703125" style="116" customWidth="1"/>
    <col min="6650" max="6902" width="9.140625" style="116"/>
    <col min="6903" max="6903" width="4" style="116" customWidth="1"/>
    <col min="6904" max="6904" width="69" style="116" customWidth="1"/>
    <col min="6905" max="6905" width="66.5703125" style="116" customWidth="1"/>
    <col min="6906" max="7158" width="9.140625" style="116"/>
    <col min="7159" max="7159" width="4" style="116" customWidth="1"/>
    <col min="7160" max="7160" width="69" style="116" customWidth="1"/>
    <col min="7161" max="7161" width="66.5703125" style="116" customWidth="1"/>
    <col min="7162" max="7414" width="9.140625" style="116"/>
    <col min="7415" max="7415" width="4" style="116" customWidth="1"/>
    <col min="7416" max="7416" width="69" style="116" customWidth="1"/>
    <col min="7417" max="7417" width="66.5703125" style="116" customWidth="1"/>
    <col min="7418" max="7670" width="9.140625" style="116"/>
    <col min="7671" max="7671" width="4" style="116" customWidth="1"/>
    <col min="7672" max="7672" width="69" style="116" customWidth="1"/>
    <col min="7673" max="7673" width="66.5703125" style="116" customWidth="1"/>
    <col min="7674" max="7926" width="9.140625" style="116"/>
    <col min="7927" max="7927" width="4" style="116" customWidth="1"/>
    <col min="7928" max="7928" width="69" style="116" customWidth="1"/>
    <col min="7929" max="7929" width="66.5703125" style="116" customWidth="1"/>
    <col min="7930" max="8182" width="9.140625" style="116"/>
    <col min="8183" max="8183" width="4" style="116" customWidth="1"/>
    <col min="8184" max="8184" width="69" style="116" customWidth="1"/>
    <col min="8185" max="8185" width="66.5703125" style="116" customWidth="1"/>
    <col min="8186" max="8438" width="9.140625" style="116"/>
    <col min="8439" max="8439" width="4" style="116" customWidth="1"/>
    <col min="8440" max="8440" width="69" style="116" customWidth="1"/>
    <col min="8441" max="8441" width="66.5703125" style="116" customWidth="1"/>
    <col min="8442" max="8694" width="9.140625" style="116"/>
    <col min="8695" max="8695" width="4" style="116" customWidth="1"/>
    <col min="8696" max="8696" width="69" style="116" customWidth="1"/>
    <col min="8697" max="8697" width="66.5703125" style="116" customWidth="1"/>
    <col min="8698" max="8950" width="9.140625" style="116"/>
    <col min="8951" max="8951" width="4" style="116" customWidth="1"/>
    <col min="8952" max="8952" width="69" style="116" customWidth="1"/>
    <col min="8953" max="8953" width="66.5703125" style="116" customWidth="1"/>
    <col min="8954" max="9206" width="9.140625" style="116"/>
    <col min="9207" max="9207" width="4" style="116" customWidth="1"/>
    <col min="9208" max="9208" width="69" style="116" customWidth="1"/>
    <col min="9209" max="9209" width="66.5703125" style="116" customWidth="1"/>
    <col min="9210" max="9462" width="9.140625" style="116"/>
    <col min="9463" max="9463" width="4" style="116" customWidth="1"/>
    <col min="9464" max="9464" width="69" style="116" customWidth="1"/>
    <col min="9465" max="9465" width="66.5703125" style="116" customWidth="1"/>
    <col min="9466" max="9718" width="9.140625" style="116"/>
    <col min="9719" max="9719" width="4" style="116" customWidth="1"/>
    <col min="9720" max="9720" width="69" style="116" customWidth="1"/>
    <col min="9721" max="9721" width="66.5703125" style="116" customWidth="1"/>
    <col min="9722" max="9974" width="9.140625" style="116"/>
    <col min="9975" max="9975" width="4" style="116" customWidth="1"/>
    <col min="9976" max="9976" width="69" style="116" customWidth="1"/>
    <col min="9977" max="9977" width="66.5703125" style="116" customWidth="1"/>
    <col min="9978" max="10230" width="9.140625" style="116"/>
    <col min="10231" max="10231" width="4" style="116" customWidth="1"/>
    <col min="10232" max="10232" width="69" style="116" customWidth="1"/>
    <col min="10233" max="10233" width="66.5703125" style="116" customWidth="1"/>
    <col min="10234" max="10486" width="9.140625" style="116"/>
    <col min="10487" max="10487" width="4" style="116" customWidth="1"/>
    <col min="10488" max="10488" width="69" style="116" customWidth="1"/>
    <col min="10489" max="10489" width="66.5703125" style="116" customWidth="1"/>
    <col min="10490" max="10742" width="9.140625" style="116"/>
    <col min="10743" max="10743" width="4" style="116" customWidth="1"/>
    <col min="10744" max="10744" width="69" style="116" customWidth="1"/>
    <col min="10745" max="10745" width="66.5703125" style="116" customWidth="1"/>
    <col min="10746" max="10998" width="9.140625" style="116"/>
    <col min="10999" max="10999" width="4" style="116" customWidth="1"/>
    <col min="11000" max="11000" width="69" style="116" customWidth="1"/>
    <col min="11001" max="11001" width="66.5703125" style="116" customWidth="1"/>
    <col min="11002" max="11254" width="9.140625" style="116"/>
    <col min="11255" max="11255" width="4" style="116" customWidth="1"/>
    <col min="11256" max="11256" width="69" style="116" customWidth="1"/>
    <col min="11257" max="11257" width="66.5703125" style="116" customWidth="1"/>
    <col min="11258" max="11510" width="9.140625" style="116"/>
    <col min="11511" max="11511" width="4" style="116" customWidth="1"/>
    <col min="11512" max="11512" width="69" style="116" customWidth="1"/>
    <col min="11513" max="11513" width="66.5703125" style="116" customWidth="1"/>
    <col min="11514" max="11766" width="9.140625" style="116"/>
    <col min="11767" max="11767" width="4" style="116" customWidth="1"/>
    <col min="11768" max="11768" width="69" style="116" customWidth="1"/>
    <col min="11769" max="11769" width="66.5703125" style="116" customWidth="1"/>
    <col min="11770" max="12022" width="9.140625" style="116"/>
    <col min="12023" max="12023" width="4" style="116" customWidth="1"/>
    <col min="12024" max="12024" width="69" style="116" customWidth="1"/>
    <col min="12025" max="12025" width="66.5703125" style="116" customWidth="1"/>
    <col min="12026" max="12278" width="9.140625" style="116"/>
    <col min="12279" max="12279" width="4" style="116" customWidth="1"/>
    <col min="12280" max="12280" width="69" style="116" customWidth="1"/>
    <col min="12281" max="12281" width="66.5703125" style="116" customWidth="1"/>
    <col min="12282" max="12534" width="9.140625" style="116"/>
    <col min="12535" max="12535" width="4" style="116" customWidth="1"/>
    <col min="12536" max="12536" width="69" style="116" customWidth="1"/>
    <col min="12537" max="12537" width="66.5703125" style="116" customWidth="1"/>
    <col min="12538" max="12790" width="9.140625" style="116"/>
    <col min="12791" max="12791" width="4" style="116" customWidth="1"/>
    <col min="12792" max="12792" width="69" style="116" customWidth="1"/>
    <col min="12793" max="12793" width="66.5703125" style="116" customWidth="1"/>
    <col min="12794" max="13046" width="9.140625" style="116"/>
    <col min="13047" max="13047" width="4" style="116" customWidth="1"/>
    <col min="13048" max="13048" width="69" style="116" customWidth="1"/>
    <col min="13049" max="13049" width="66.5703125" style="116" customWidth="1"/>
    <col min="13050" max="13302" width="9.140625" style="116"/>
    <col min="13303" max="13303" width="4" style="116" customWidth="1"/>
    <col min="13304" max="13304" width="69" style="116" customWidth="1"/>
    <col min="13305" max="13305" width="66.5703125" style="116" customWidth="1"/>
    <col min="13306" max="13558" width="9.140625" style="116"/>
    <col min="13559" max="13559" width="4" style="116" customWidth="1"/>
    <col min="13560" max="13560" width="69" style="116" customWidth="1"/>
    <col min="13561" max="13561" width="66.5703125" style="116" customWidth="1"/>
    <col min="13562" max="13814" width="9.140625" style="116"/>
    <col min="13815" max="13815" width="4" style="116" customWidth="1"/>
    <col min="13816" max="13816" width="69" style="116" customWidth="1"/>
    <col min="13817" max="13817" width="66.5703125" style="116" customWidth="1"/>
    <col min="13818" max="14070" width="9.140625" style="116"/>
    <col min="14071" max="14071" width="4" style="116" customWidth="1"/>
    <col min="14072" max="14072" width="69" style="116" customWidth="1"/>
    <col min="14073" max="14073" width="66.5703125" style="116" customWidth="1"/>
    <col min="14074" max="14326" width="9.140625" style="116"/>
    <col min="14327" max="14327" width="4" style="116" customWidth="1"/>
    <col min="14328" max="14328" width="69" style="116" customWidth="1"/>
    <col min="14329" max="14329" width="66.5703125" style="116" customWidth="1"/>
    <col min="14330" max="14582" width="9.140625" style="116"/>
    <col min="14583" max="14583" width="4" style="116" customWidth="1"/>
    <col min="14584" max="14584" width="69" style="116" customWidth="1"/>
    <col min="14585" max="14585" width="66.5703125" style="116" customWidth="1"/>
    <col min="14586" max="14838" width="9.140625" style="116"/>
    <col min="14839" max="14839" width="4" style="116" customWidth="1"/>
    <col min="14840" max="14840" width="69" style="116" customWidth="1"/>
    <col min="14841" max="14841" width="66.5703125" style="116" customWidth="1"/>
    <col min="14842" max="15094" width="9.140625" style="116"/>
    <col min="15095" max="15095" width="4" style="116" customWidth="1"/>
    <col min="15096" max="15096" width="69" style="116" customWidth="1"/>
    <col min="15097" max="15097" width="66.5703125" style="116" customWidth="1"/>
    <col min="15098" max="15350" width="9.140625" style="116"/>
    <col min="15351" max="15351" width="4" style="116" customWidth="1"/>
    <col min="15352" max="15352" width="69" style="116" customWidth="1"/>
    <col min="15353" max="15353" width="66.5703125" style="116" customWidth="1"/>
    <col min="15354" max="15606" width="9.140625" style="116"/>
    <col min="15607" max="15607" width="4" style="116" customWidth="1"/>
    <col min="15608" max="15608" width="69" style="116" customWidth="1"/>
    <col min="15609" max="15609" width="66.5703125" style="116" customWidth="1"/>
    <col min="15610" max="15862" width="9.140625" style="116"/>
    <col min="15863" max="15863" width="4" style="116" customWidth="1"/>
    <col min="15864" max="15864" width="69" style="116" customWidth="1"/>
    <col min="15865" max="15865" width="66.5703125" style="116" customWidth="1"/>
    <col min="15866" max="16118" width="9.140625" style="116"/>
    <col min="16119" max="16119" width="4" style="116" customWidth="1"/>
    <col min="16120" max="16120" width="69" style="116" customWidth="1"/>
    <col min="16121" max="16121" width="66.5703125" style="116" customWidth="1"/>
    <col min="16122" max="16384" width="9.140625" style="116"/>
  </cols>
  <sheetData>
    <row r="1" spans="1:3">
      <c r="C1" s="134" t="s">
        <v>297</v>
      </c>
    </row>
    <row r="2" spans="1:3" ht="19.5" customHeight="1">
      <c r="C2" s="134"/>
    </row>
    <row r="3" spans="1:3" ht="18.75" customHeight="1">
      <c r="B3" s="358" t="s">
        <v>299</v>
      </c>
      <c r="C3" s="358"/>
    </row>
    <row r="4" spans="1:3" ht="27" customHeight="1">
      <c r="A4" s="135"/>
      <c r="B4" s="370" t="s">
        <v>366</v>
      </c>
      <c r="C4" s="370"/>
    </row>
    <row r="5" spans="1:3" ht="27" customHeight="1">
      <c r="A5" s="136"/>
      <c r="B5" s="371" t="s">
        <v>298</v>
      </c>
      <c r="C5" s="371"/>
    </row>
    <row r="6" spans="1:3" ht="24" customHeight="1">
      <c r="A6" s="360" t="s">
        <v>268</v>
      </c>
      <c r="B6" s="365" t="s">
        <v>291</v>
      </c>
      <c r="C6" s="151" t="s">
        <v>283</v>
      </c>
    </row>
    <row r="7" spans="1:3" ht="20.25" customHeight="1">
      <c r="A7" s="368"/>
      <c r="B7" s="366"/>
      <c r="C7" s="150" t="s">
        <v>282</v>
      </c>
    </row>
    <row r="8" spans="1:3" ht="18.75" customHeight="1">
      <c r="A8" s="369"/>
      <c r="B8" s="367"/>
      <c r="C8" s="151" t="s">
        <v>286</v>
      </c>
    </row>
    <row r="9" spans="1:3">
      <c r="A9" s="152" t="s">
        <v>269</v>
      </c>
      <c r="B9" s="148" t="s">
        <v>270</v>
      </c>
      <c r="C9" s="137"/>
    </row>
    <row r="10" spans="1:3">
      <c r="A10" s="152" t="s">
        <v>6</v>
      </c>
      <c r="B10" s="148" t="s">
        <v>271</v>
      </c>
      <c r="C10" s="138"/>
    </row>
    <row r="11" spans="1:3" ht="24.75" customHeight="1">
      <c r="A11" s="152" t="s">
        <v>7</v>
      </c>
      <c r="B11" s="148" t="s">
        <v>272</v>
      </c>
      <c r="C11" s="137"/>
    </row>
    <row r="12" spans="1:3" ht="63">
      <c r="A12" s="152" t="s">
        <v>8</v>
      </c>
      <c r="B12" s="154" t="s">
        <v>273</v>
      </c>
      <c r="C12" s="137"/>
    </row>
    <row r="13" spans="1:3" ht="31.5">
      <c r="A13" s="153" t="s">
        <v>14</v>
      </c>
      <c r="B13" s="149" t="s">
        <v>304</v>
      </c>
      <c r="C13" s="139"/>
    </row>
    <row r="14" spans="1:3" ht="47.25">
      <c r="A14" s="152" t="s">
        <v>274</v>
      </c>
      <c r="B14" s="150" t="s">
        <v>275</v>
      </c>
      <c r="C14" s="137"/>
    </row>
    <row r="15" spans="1:3" ht="26.25" customHeight="1">
      <c r="A15" s="359" t="s">
        <v>276</v>
      </c>
      <c r="B15" s="362" t="s">
        <v>292</v>
      </c>
      <c r="C15" s="137"/>
    </row>
    <row r="16" spans="1:3">
      <c r="A16" s="360"/>
      <c r="B16" s="363"/>
      <c r="C16" s="137"/>
    </row>
    <row r="17" spans="1:54">
      <c r="A17" s="360"/>
      <c r="B17" s="363"/>
      <c r="C17" s="137"/>
    </row>
    <row r="18" spans="1:54">
      <c r="A18" s="360"/>
      <c r="B18" s="364"/>
      <c r="C18" s="140"/>
    </row>
    <row r="19" spans="1:54">
      <c r="A19" s="361"/>
      <c r="B19" s="150" t="s">
        <v>277</v>
      </c>
      <c r="C19" s="137"/>
    </row>
    <row r="20" spans="1:54">
      <c r="A20" s="141"/>
      <c r="B20" s="142"/>
      <c r="C20" s="143"/>
    </row>
    <row r="21" spans="1:54">
      <c r="A21" s="141"/>
      <c r="B21" s="142"/>
      <c r="C21" s="143"/>
    </row>
    <row r="22" spans="1:54" s="106" customFormat="1" ht="18.75" customHeight="1">
      <c r="A22" s="339" t="s">
        <v>348</v>
      </c>
      <c r="B22" s="339"/>
      <c r="C22" s="147" t="s">
        <v>349</v>
      </c>
      <c r="E22" s="147"/>
      <c r="F22" s="147"/>
      <c r="G22" s="147"/>
      <c r="H22" s="156"/>
      <c r="I22" s="155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10"/>
      <c r="BA22" s="110"/>
    </row>
    <row r="23" spans="1:54" s="106" customFormat="1">
      <c r="A23" s="224"/>
      <c r="B23" s="224"/>
      <c r="C23" s="224"/>
      <c r="E23" s="224"/>
      <c r="F23" s="224"/>
      <c r="G23" s="224"/>
      <c r="H23" s="157"/>
      <c r="I23" s="157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110"/>
      <c r="BA23" s="110"/>
    </row>
    <row r="24" spans="1:54" s="106" customFormat="1">
      <c r="A24" s="147" t="s">
        <v>47</v>
      </c>
      <c r="B24" s="147"/>
      <c r="C24" s="147" t="s">
        <v>385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08"/>
      <c r="BA24" s="108"/>
      <c r="BB24" s="108"/>
    </row>
    <row r="25" spans="1:54">
      <c r="A25" s="276" t="s">
        <v>386</v>
      </c>
      <c r="B25" s="276"/>
      <c r="C25" s="276"/>
    </row>
    <row r="26" spans="1:54">
      <c r="A26" s="111"/>
    </row>
    <row r="27" spans="1:54">
      <c r="A27" s="111"/>
    </row>
    <row r="28" spans="1:54">
      <c r="A28" s="146"/>
    </row>
    <row r="29" spans="1:54">
      <c r="A29" s="145"/>
    </row>
  </sheetData>
  <mergeCells count="9">
    <mergeCell ref="A25:C25"/>
    <mergeCell ref="B3:C3"/>
    <mergeCell ref="A15:A19"/>
    <mergeCell ref="B15:B18"/>
    <mergeCell ref="B6:B8"/>
    <mergeCell ref="A6:A8"/>
    <mergeCell ref="A22:B22"/>
    <mergeCell ref="B4:C4"/>
    <mergeCell ref="B5:C5"/>
  </mergeCells>
  <pageMargins left="0.25" right="0.39370078740157483" top="0.39370078740157483" bottom="0.39370078740157483" header="0" footer="0.31496062992125984"/>
  <pageSetup paperSize="9" scale="81" orientation="landscape" r:id="rId1"/>
  <headerFooter>
    <oddFooter>&amp;C&amp;"Times New Roman,обычный"&amp;8Страница 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свод по подпрограммам</vt:lpstr>
      <vt:lpstr>оценка эффективности</vt:lpstr>
      <vt:lpstr>Выполнение работ</vt:lpstr>
      <vt:lpstr>титульный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KuznecovaEV</cp:lastModifiedBy>
  <cp:lastPrinted>2015-04-08T10:42:08Z</cp:lastPrinted>
  <dcterms:created xsi:type="dcterms:W3CDTF">2011-05-17T05:04:33Z</dcterms:created>
  <dcterms:modified xsi:type="dcterms:W3CDTF">2015-06-02T06:45:53Z</dcterms:modified>
</cp:coreProperties>
</file>