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AO41" i="1"/>
  <c r="BB42" l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119" l="1"/>
  <c r="H116"/>
  <c r="H56"/>
  <c r="AG70" l="1"/>
  <c r="AL42"/>
  <c r="AV109" l="1"/>
  <c r="AG42" l="1"/>
  <c r="AJ42"/>
  <c r="AL56"/>
  <c r="AJ91"/>
  <c r="AG91"/>
  <c r="AJ122"/>
  <c r="AG122"/>
  <c r="AG114"/>
  <c r="AL114" l="1"/>
  <c r="Y40" l="1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H63" s="1"/>
  <c r="AG63"/>
  <c r="AK58"/>
  <c r="AK61"/>
  <c r="AH56"/>
  <c r="AI56"/>
  <c r="AJ56"/>
  <c r="AG56"/>
  <c r="AP86"/>
  <c r="AM84"/>
  <c r="AN84"/>
  <c r="AO84"/>
  <c r="H84" s="1"/>
  <c r="AL84"/>
  <c r="Z84"/>
  <c r="Y84"/>
  <c r="Z77"/>
  <c r="AA77" s="1"/>
  <c r="Y77"/>
  <c r="AC42"/>
  <c r="AD42"/>
  <c r="AE42"/>
  <c r="AE35" s="1"/>
  <c r="AB42"/>
  <c r="AZ44"/>
  <c r="AZ47"/>
  <c r="AW42"/>
  <c r="AX42"/>
  <c r="AY42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26"/>
  <c r="AT11" s="1"/>
  <c r="AT28"/>
  <c r="AT13" s="1"/>
  <c r="AT29"/>
  <c r="AT14" s="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K131" l="1"/>
  <c r="H42"/>
  <c r="AY107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114" l="1"/>
  <c r="H27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<sst xmlns="http://schemas.openxmlformats.org/spreadsheetml/2006/main" count="359" uniqueCount="134">
  <si>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</si>
  <si>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</si>
  <si>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</si>
  <si>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</si>
  <si>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</si>
  <si>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</si>
  <si>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</si>
  <si>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</si>
  <si>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</si>
  <si>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</si>
  <si>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</si>
  <si>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</si>
  <si>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</si>
  <si>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</si>
  <si>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</si>
  <si>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</si>
  <si>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</si>
  <si>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</si>
  <si>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</si>
  <si>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</si>
  <si>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</si>
  <si>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</si>
  <si>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</si>
  <si>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</si>
  <si>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</si>
  <si>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</si>
  <si>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</si>
  <si>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</si>
  <si>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</si>
  <si>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</si>
  <si>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</si>
  <si>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</si>
  <si>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</si>
  <si>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</si>
  <si>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</si>
  <si>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</si>
  <si>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</si>
  <si>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</si>
  <si>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</si>
  <si>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</si>
  <si>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</si>
  <si>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</si>
  <si>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</si>
  <si>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</si>
  <si>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</si>
  <si>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</si>
  <si>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</si>
  <si>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</si>
  <si>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</si>
  <si>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</si>
  <si>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</si>
  <si>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</si>
  <si>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</si>
  <si>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</si>
  <si>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</si>
  <si>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</si>
  <si>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</si>
  <si>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</si>
  <si>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</si>
  <si>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</si>
  <si>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</si>
  <si>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</si>
  <si>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</si>
  <si>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</si>
  <si>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</si>
  <si>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</si>
  <si>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</si>
  <si>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</si>
  <si>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</si>
  <si>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</si>
  <si>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</si>
  <si>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</si>
  <si>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</si>
  <si>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</si>
  <si>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</si>
  <si>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</si>
  <si>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</si>
  <si>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</si>
  <si>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</si>
  <si>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</si>
  <si>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</si>
  <si>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</si>
  <si>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</si>
  <si>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</si>
  <si>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</si>
  <si>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</si>
  <si>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</si>
  <si>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</si>
  <si>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</si>
  <si>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</si>
  <si>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</si>
  <si>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</si>
  <si>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</si>
  <si>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</si>
  <si>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</si>
  <si>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</si>
  <si>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</si>
  <si>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</si>
  <si>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</si>
  <si>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</si>
  <si>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</si>
  <si>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</si>
  <si>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</si>
  <si>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</si>
  <si>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</si>
  <si>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</si>
  <si>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</si>
  <si>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</si>
  <si>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</si>
  <si>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</si>
  <si>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</si>
  <si>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</si>
  <si>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</si>
  <si>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</si>
  <si>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</si>
  <si>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</si>
  <si>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</si>
  <si>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</si>
  <si>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</si>
  <si>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</si>
  <si>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</si>
  <si>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</si>
  <si>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</si>
  <si>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</si>
  <si>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</si>
  <si>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</si>
  <si>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</si>
  <si>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</si>
  <si>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</si>
  <si>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</si>
  <si>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</si>
  <si>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</si>
  <si>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</si>
  <si>
    <t xml:space="preserve">произведена оплата почтовых услуг, закуплены жилеты и удостоверения для народных дружинников 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</si>
</sst>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4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abSelected="1" topLeftCell="M5" zoomScale="60" zoomScaleNormal="60" workbookViewId="0">
      <pane ySplit="1068" topLeftCell="A16" activePane="bottomLeft"/>
      <selection activeCell="AB7" sqref="AB7:AF7"/>
      <selection pane="bottomLeft" activeCell="W37" sqref="W37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</row>
    <row r="3" spans="1:56" s="9" customFormat="1" ht="17.25" customHeight="1">
      <c r="A3" s="534" t="s">
        <v>79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</row>
    <row r="4" spans="1:56" s="9" customFormat="1" ht="24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</row>
    <row r="5" spans="1:56" ht="3.75" customHeight="1" thickBo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7" t="s">
        <v>4</v>
      </c>
      <c r="B6" s="539" t="s">
        <v>5</v>
      </c>
      <c r="C6" s="539" t="s">
        <v>6</v>
      </c>
      <c r="D6" s="539" t="s">
        <v>7</v>
      </c>
      <c r="E6" s="17"/>
      <c r="F6" s="17"/>
      <c r="G6" s="542" t="s">
        <v>8</v>
      </c>
      <c r="H6" s="543"/>
      <c r="I6" s="544"/>
      <c r="J6" s="545" t="s">
        <v>9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7"/>
      <c r="BD6" s="548" t="s">
        <v>10</v>
      </c>
    </row>
    <row r="7" spans="1:56" ht="28.5" customHeight="1">
      <c r="A7" s="490"/>
      <c r="B7" s="540"/>
      <c r="C7" s="540"/>
      <c r="D7" s="540"/>
      <c r="E7" s="18"/>
      <c r="F7" s="18"/>
      <c r="G7" s="551" t="s">
        <v>77</v>
      </c>
      <c r="H7" s="553" t="s">
        <v>11</v>
      </c>
      <c r="I7" s="555" t="s">
        <v>12</v>
      </c>
      <c r="J7" s="526" t="s">
        <v>13</v>
      </c>
      <c r="K7" s="527"/>
      <c r="L7" s="528"/>
      <c r="M7" s="526" t="s">
        <v>14</v>
      </c>
      <c r="N7" s="527"/>
      <c r="O7" s="528"/>
      <c r="P7" s="529" t="s">
        <v>15</v>
      </c>
      <c r="Q7" s="530"/>
      <c r="R7" s="531"/>
      <c r="S7" s="522" t="s">
        <v>16</v>
      </c>
      <c r="T7" s="523"/>
      <c r="U7" s="532"/>
      <c r="V7" s="522" t="s">
        <v>17</v>
      </c>
      <c r="W7" s="523"/>
      <c r="X7" s="532"/>
      <c r="Y7" s="522" t="s">
        <v>18</v>
      </c>
      <c r="Z7" s="523"/>
      <c r="AA7" s="532"/>
      <c r="AB7" s="522" t="s">
        <v>19</v>
      </c>
      <c r="AC7" s="523"/>
      <c r="AD7" s="523"/>
      <c r="AE7" s="524"/>
      <c r="AF7" s="525"/>
      <c r="AG7" s="522" t="s">
        <v>20</v>
      </c>
      <c r="AH7" s="523"/>
      <c r="AI7" s="523"/>
      <c r="AJ7" s="524"/>
      <c r="AK7" s="525"/>
      <c r="AL7" s="522" t="s">
        <v>21</v>
      </c>
      <c r="AM7" s="523"/>
      <c r="AN7" s="523"/>
      <c r="AO7" s="524"/>
      <c r="AP7" s="525"/>
      <c r="AQ7" s="522" t="s">
        <v>22</v>
      </c>
      <c r="AR7" s="523"/>
      <c r="AS7" s="523"/>
      <c r="AT7" s="524"/>
      <c r="AU7" s="525"/>
      <c r="AV7" s="522" t="s">
        <v>23</v>
      </c>
      <c r="AW7" s="523"/>
      <c r="AX7" s="523"/>
      <c r="AY7" s="524"/>
      <c r="AZ7" s="525"/>
      <c r="BA7" s="522" t="s">
        <v>24</v>
      </c>
      <c r="BB7" s="523"/>
      <c r="BC7" s="532"/>
      <c r="BD7" s="549"/>
    </row>
    <row r="8" spans="1:56" ht="48.75" customHeight="1">
      <c r="A8" s="538"/>
      <c r="B8" s="541"/>
      <c r="C8" s="541"/>
      <c r="D8" s="541"/>
      <c r="E8" s="19" t="s">
        <v>25</v>
      </c>
      <c r="F8" s="19" t="s">
        <v>26</v>
      </c>
      <c r="G8" s="552"/>
      <c r="H8" s="554"/>
      <c r="I8" s="556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50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7" t="s">
        <v>27</v>
      </c>
      <c r="B10" s="498"/>
      <c r="C10" s="499"/>
      <c r="D10" s="48" t="s">
        <v>28</v>
      </c>
      <c r="E10" s="48">
        <f>E12+E13+E15+E14+E16</f>
        <v>819.13</v>
      </c>
      <c r="F10" s="48">
        <f>F12+F13+F15+F14+F16</f>
        <v>43.4</v>
      </c>
      <c r="G10" s="130">
        <v>776.8</v>
      </c>
      <c r="H10" s="136">
        <f>SUM(W10+Z10+AC10+AH10+AM10+AR10+AW10+BB10+Q10+AE10+AJ10+AO10+AT10+AY10)</f>
        <v>43.4</v>
      </c>
      <c r="I10" s="49">
        <f>SUM(H10/G10)</f>
        <v>5.5870236869207002E-2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36.199999999999996</v>
      </c>
      <c r="X10" s="258">
        <f>SUM(W10/V10*100)</f>
        <v>77.682403433476395</v>
      </c>
      <c r="Y10" s="54">
        <f>SUM(Y18+Y25)</f>
        <v>21.2</v>
      </c>
      <c r="Z10" s="57">
        <f>SUM(Z18+Z25)</f>
        <v>0</v>
      </c>
      <c r="AA10" s="336">
        <f>SUM(Z10/Y10*100)</f>
        <v>0</v>
      </c>
      <c r="AB10" s="54">
        <f>SUM(AB18+AB25)</f>
        <v>67.3</v>
      </c>
      <c r="AC10" s="61"/>
      <c r="AD10" s="62"/>
      <c r="AE10" s="63">
        <f>SUM(AE18+AE25)</f>
        <v>0</v>
      </c>
      <c r="AF10" s="256">
        <f>SUM(AE10/AB10*100)</f>
        <v>0</v>
      </c>
      <c r="AG10" s="54">
        <f>SUM(AG18+AG25)</f>
        <v>163.5</v>
      </c>
      <c r="AH10" s="61"/>
      <c r="AI10" s="64"/>
      <c r="AJ10" s="57">
        <f>SUM(AJ18+AJ25)</f>
        <v>0</v>
      </c>
      <c r="AK10" s="279">
        <f>SUM(AJ10/AG10*100)</f>
        <v>0</v>
      </c>
      <c r="AL10" s="54">
        <f>SUM(AL18+AL25)</f>
        <v>143.63</v>
      </c>
      <c r="AM10" s="61"/>
      <c r="AN10" s="62"/>
      <c r="AO10" s="427">
        <f>SUM(AO18+AO25)</f>
        <v>0</v>
      </c>
      <c r="AP10" s="256">
        <f>SUM(AO10/AL10*100)</f>
        <v>0</v>
      </c>
      <c r="AQ10" s="54">
        <f>SUM(AQ18+AQ25)</f>
        <v>106.1</v>
      </c>
      <c r="AR10" s="65"/>
      <c r="AS10" s="66"/>
      <c r="AT10" s="436">
        <f>SUM(AT18+AT25)</f>
        <v>0</v>
      </c>
      <c r="AU10" s="322">
        <f>SUM(AT10/AQ10*100)</f>
        <v>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6"/>
    </row>
    <row r="11" spans="1:56" ht="33" customHeight="1" thickBot="1">
      <c r="A11" s="500"/>
      <c r="B11" s="501"/>
      <c r="C11" s="502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7"/>
    </row>
    <row r="12" spans="1:56" ht="39.75" customHeight="1" thickBot="1">
      <c r="A12" s="500"/>
      <c r="B12" s="501"/>
      <c r="C12" s="502"/>
      <c r="D12" s="70" t="s">
        <v>30</v>
      </c>
      <c r="E12" s="70">
        <f t="shared" si="0"/>
        <v>627.70000000000005</v>
      </c>
      <c r="F12" s="70">
        <f>K12+N12+Q12+T12+W12+Z12+AE12+AJ12+AO12+AT12+AY12+BB12</f>
        <v>28.4</v>
      </c>
      <c r="G12" s="130">
        <f t="shared" si="1"/>
        <v>627.70000000000005</v>
      </c>
      <c r="H12" s="136">
        <f>SUM(W12+Z12+AC12+AH12+AM12+AR12+AW12+BB12+AE12+AJ12+AO12+AY12+AT12)</f>
        <v>28.4</v>
      </c>
      <c r="I12" s="49">
        <f t="shared" ref="I12:I15" si="18">SUM(H12/G12)</f>
        <v>4.5244543571769949E-2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28.4</v>
      </c>
      <c r="X12" s="258">
        <f t="shared" ref="X12:X15" si="19">SUM(W12/V12*100)</f>
        <v>100</v>
      </c>
      <c r="Y12" s="54">
        <f t="shared" si="6"/>
        <v>18.899999999999999</v>
      </c>
      <c r="Z12" s="57">
        <f t="shared" si="6"/>
        <v>0</v>
      </c>
      <c r="AA12" s="336">
        <f t="shared" ref="AA12:AA15" si="20">SUM(Z12/Y12*100)</f>
        <v>0</v>
      </c>
      <c r="AB12" s="54">
        <f t="shared" si="7"/>
        <v>56.3</v>
      </c>
      <c r="AC12" s="95"/>
      <c r="AD12" s="96"/>
      <c r="AE12" s="63">
        <f t="shared" si="8"/>
        <v>0</v>
      </c>
      <c r="AF12" s="256"/>
      <c r="AG12" s="54">
        <f t="shared" si="9"/>
        <v>126.4</v>
      </c>
      <c r="AH12" s="97"/>
      <c r="AI12" s="97"/>
      <c r="AJ12" s="57">
        <f t="shared" si="10"/>
        <v>0</v>
      </c>
      <c r="AK12" s="279">
        <f t="shared" ref="AK12:AK15" si="21">SUM(AJ12/AG12*100)</f>
        <v>0</v>
      </c>
      <c r="AL12" s="54">
        <f t="shared" si="11"/>
        <v>111.8</v>
      </c>
      <c r="AM12" s="95"/>
      <c r="AN12" s="96"/>
      <c r="AO12" s="427">
        <f t="shared" si="12"/>
        <v>0</v>
      </c>
      <c r="AP12" s="256">
        <f t="shared" ref="AP12:AP15" si="22">SUM(AO12/AL12*100)</f>
        <v>0</v>
      </c>
      <c r="AQ12" s="54">
        <f t="shared" si="13"/>
        <v>86.7</v>
      </c>
      <c r="AR12" s="95"/>
      <c r="AS12" s="99"/>
      <c r="AT12" s="57">
        <f t="shared" si="14"/>
        <v>0</v>
      </c>
      <c r="AU12" s="322">
        <f t="shared" ref="AU12:AU15" si="23">SUM(AT12/AQ12*100)</f>
        <v>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7"/>
    </row>
    <row r="13" spans="1:56" ht="35.25" customHeight="1" thickBot="1">
      <c r="A13" s="500"/>
      <c r="B13" s="501"/>
      <c r="C13" s="502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7"/>
    </row>
    <row r="14" spans="1:56" ht="40.5" customHeight="1" thickBot="1">
      <c r="A14" s="500"/>
      <c r="B14" s="501"/>
      <c r="C14" s="502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7"/>
    </row>
    <row r="15" spans="1:56" ht="39" customHeight="1" thickBot="1">
      <c r="A15" s="500"/>
      <c r="B15" s="501"/>
      <c r="C15" s="502"/>
      <c r="D15" s="70" t="s">
        <v>33</v>
      </c>
      <c r="E15" s="70">
        <f t="shared" si="0"/>
        <v>191.42999999999998</v>
      </c>
      <c r="F15" s="70">
        <f>K15+N15+Q15+T15+W15+Z15+AE15+AJ15+AO15+AT15+AY15+BB15</f>
        <v>15</v>
      </c>
      <c r="G15" s="130">
        <v>183</v>
      </c>
      <c r="H15" s="136">
        <f>SUM(W15+Z15+AC15+AH15+AM15+AR15+AW15+BB15+T15+Q15+AE15+AJ15+AO15+AT15+AY15)</f>
        <v>15</v>
      </c>
      <c r="I15" s="49">
        <f t="shared" si="18"/>
        <v>8.1967213114754092E-2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7.8</v>
      </c>
      <c r="X15" s="258">
        <f t="shared" si="19"/>
        <v>42.857142857142861</v>
      </c>
      <c r="Y15" s="54">
        <f t="shared" si="6"/>
        <v>2.2999999999999998</v>
      </c>
      <c r="Z15" s="57">
        <f t="shared" si="6"/>
        <v>0</v>
      </c>
      <c r="AA15" s="336">
        <f t="shared" si="20"/>
        <v>0</v>
      </c>
      <c r="AB15" s="54">
        <f t="shared" si="7"/>
        <v>11</v>
      </c>
      <c r="AC15" s="105"/>
      <c r="AD15" s="105"/>
      <c r="AE15" s="63">
        <f t="shared" si="8"/>
        <v>0</v>
      </c>
      <c r="AF15" s="256">
        <f t="shared" ref="AF15" si="27">SUM(AE15/AB15*100)</f>
        <v>0</v>
      </c>
      <c r="AG15" s="54">
        <f t="shared" si="9"/>
        <v>37.1</v>
      </c>
      <c r="AH15" s="105"/>
      <c r="AI15" s="105"/>
      <c r="AJ15" s="57">
        <f t="shared" si="10"/>
        <v>0</v>
      </c>
      <c r="AK15" s="279">
        <f t="shared" si="21"/>
        <v>0</v>
      </c>
      <c r="AL15" s="54">
        <f t="shared" si="11"/>
        <v>31.83</v>
      </c>
      <c r="AM15" s="105"/>
      <c r="AN15" s="105"/>
      <c r="AO15" s="418">
        <f t="shared" si="12"/>
        <v>0</v>
      </c>
      <c r="AP15" s="256">
        <f t="shared" si="22"/>
        <v>0</v>
      </c>
      <c r="AQ15" s="54">
        <f t="shared" si="13"/>
        <v>19.399999999999999</v>
      </c>
      <c r="AR15" s="113"/>
      <c r="AS15" s="114"/>
      <c r="AT15" s="57">
        <f t="shared" si="14"/>
        <v>0</v>
      </c>
      <c r="AU15" s="322">
        <f t="shared" si="23"/>
        <v>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7"/>
    </row>
    <row r="16" spans="1:56" ht="24" customHeight="1">
      <c r="A16" s="503"/>
      <c r="B16" s="504"/>
      <c r="C16" s="505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8"/>
    </row>
    <row r="17" spans="1:56" ht="16.5" customHeight="1" thickBot="1">
      <c r="A17" s="507" t="s">
        <v>35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9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10"/>
    </row>
    <row r="18" spans="1:56" ht="24" customHeight="1">
      <c r="A18" s="511" t="s">
        <v>36</v>
      </c>
      <c r="B18" s="512"/>
      <c r="C18" s="513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6"/>
    </row>
    <row r="19" spans="1:56" ht="24" customHeight="1" thickBot="1">
      <c r="A19" s="514"/>
      <c r="B19" s="515"/>
      <c r="C19" s="516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7"/>
    </row>
    <row r="20" spans="1:56" ht="39" hidden="1" customHeight="1" thickBot="1">
      <c r="A20" s="514"/>
      <c r="B20" s="515"/>
      <c r="C20" s="516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7"/>
    </row>
    <row r="21" spans="1:56" ht="39" hidden="1" customHeight="1" thickBot="1">
      <c r="A21" s="514"/>
      <c r="B21" s="515"/>
      <c r="C21" s="516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7"/>
    </row>
    <row r="22" spans="1:56" ht="31.5" hidden="1" customHeight="1" thickBot="1">
      <c r="A22" s="514"/>
      <c r="B22" s="515"/>
      <c r="C22" s="516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7"/>
    </row>
    <row r="23" spans="1:56" ht="34.5" hidden="1" customHeight="1" thickBot="1">
      <c r="A23" s="514"/>
      <c r="B23" s="515"/>
      <c r="C23" s="516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7"/>
    </row>
    <row r="24" spans="1:56" ht="36.75" hidden="1" customHeight="1" thickBot="1">
      <c r="A24" s="517"/>
      <c r="B24" s="518"/>
      <c r="C24" s="519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7"/>
    </row>
    <row r="25" spans="1:56" ht="17.25" customHeight="1">
      <c r="A25" s="511" t="s">
        <v>38</v>
      </c>
      <c r="B25" s="512"/>
      <c r="C25" s="513"/>
      <c r="D25" s="119" t="s">
        <v>37</v>
      </c>
      <c r="E25" s="48">
        <f>E27+E28+E30+E29+E31</f>
        <v>819.13</v>
      </c>
      <c r="F25" s="48">
        <f>F27+F28+F30+F29+F31</f>
        <v>43.4</v>
      </c>
      <c r="G25" s="149">
        <v>776.8</v>
      </c>
      <c r="H25" s="150">
        <f>SUM(W25+Z25+AC25+AH25+AM25+AR25+AW25+BB25+Q25+AE25+AJ25+AO25+AT25+AY25)</f>
        <v>43.4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36.199999999999996</v>
      </c>
      <c r="X25" s="314">
        <f>SUM(W25/V25*100)</f>
        <v>77.682403433476395</v>
      </c>
      <c r="Y25" s="59">
        <f>SUM(Y26:Y31)</f>
        <v>21.2</v>
      </c>
      <c r="Z25" s="55">
        <f>SUM(Z26:Z31)</f>
        <v>0</v>
      </c>
      <c r="AA25" s="314">
        <f>SUM(Z25/Y25*100)</f>
        <v>0</v>
      </c>
      <c r="AB25" s="59">
        <f>SUM(AB26:AB31)</f>
        <v>67.3</v>
      </c>
      <c r="AC25" s="65"/>
      <c r="AD25" s="66"/>
      <c r="AE25" s="55">
        <f>SUM(AE26:AE31)</f>
        <v>0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0</v>
      </c>
      <c r="AK25" s="290">
        <f>SUM(AJ25/AG25*100)</f>
        <v>0</v>
      </c>
      <c r="AL25" s="59">
        <f>SUM(AL26:AL31)</f>
        <v>143.63</v>
      </c>
      <c r="AM25" s="65"/>
      <c r="AN25" s="66"/>
      <c r="AO25" s="426">
        <f>SUM(AO26:AO31)</f>
        <v>0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0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20"/>
    </row>
    <row r="26" spans="1:56" ht="36.75" customHeight="1">
      <c r="A26" s="514"/>
      <c r="B26" s="515"/>
      <c r="C26" s="516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20"/>
    </row>
    <row r="27" spans="1:56" ht="39" customHeight="1">
      <c r="A27" s="514"/>
      <c r="B27" s="515"/>
      <c r="C27" s="516"/>
      <c r="D27" s="135" t="s">
        <v>30</v>
      </c>
      <c r="E27" s="70">
        <f t="shared" si="32"/>
        <v>627.70000000000005</v>
      </c>
      <c r="F27" s="70">
        <f t="shared" si="33"/>
        <v>28.4</v>
      </c>
      <c r="G27" s="152">
        <f t="shared" si="28"/>
        <v>627.70000000000005</v>
      </c>
      <c r="H27" s="153">
        <f>SUM(W27+Z27+AC27+AH27+AM27+AR27+AW27+BB27+AE27+AJ27+AT27+AO27+AY27)</f>
        <v>28.4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28.4</v>
      </c>
      <c r="X27" s="260">
        <f t="shared" ref="X27" si="45">SUM(W27/V27*100)</f>
        <v>100</v>
      </c>
      <c r="Y27" s="92">
        <f t="shared" ref="Y27:Z27" si="46">SUM(Y37+Y109)</f>
        <v>18.899999999999999</v>
      </c>
      <c r="Z27" s="93">
        <f t="shared" si="46"/>
        <v>0</v>
      </c>
      <c r="AA27" s="260">
        <f t="shared" ref="AA27" si="47">SUM(Z27/Y27*100)</f>
        <v>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0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0</v>
      </c>
      <c r="AK27" s="289">
        <f t="shared" ref="AK27" si="52">SUM(AJ27/AG27*100)</f>
        <v>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0</v>
      </c>
      <c r="AP27" s="260">
        <f t="shared" ref="AP27" si="55">SUM(AO27/AL27*100)</f>
        <v>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0</v>
      </c>
      <c r="AU27" s="317">
        <f t="shared" ref="AU27" si="58">SUM(AT27/AQ27*100)</f>
        <v>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20"/>
    </row>
    <row r="28" spans="1:56">
      <c r="A28" s="514"/>
      <c r="B28" s="515"/>
      <c r="C28" s="516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20"/>
    </row>
    <row r="29" spans="1:56" ht="36.75" customHeight="1">
      <c r="A29" s="514"/>
      <c r="B29" s="515"/>
      <c r="C29" s="516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20"/>
    </row>
    <row r="30" spans="1:56" ht="35.25" customHeight="1">
      <c r="A30" s="514"/>
      <c r="B30" s="515"/>
      <c r="C30" s="516"/>
      <c r="D30" s="70" t="s">
        <v>33</v>
      </c>
      <c r="E30" s="70">
        <f t="shared" si="32"/>
        <v>191.42999999999998</v>
      </c>
      <c r="F30" s="70">
        <f t="shared" si="33"/>
        <v>15</v>
      </c>
      <c r="G30" s="152">
        <v>183</v>
      </c>
      <c r="H30" s="153">
        <f>SUM(W30+Z30+AC30+AH30+AM30+AR30+AW30+BB30+AE30+AJ30+AO30+AT30+AY30+Q30)</f>
        <v>15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7.8</v>
      </c>
      <c r="X30" s="260">
        <f>SUM(W30/V30*100)</f>
        <v>42.857142857142861</v>
      </c>
      <c r="Y30" s="92">
        <f t="shared" si="86"/>
        <v>2.2999999999999998</v>
      </c>
      <c r="Z30" s="93">
        <f t="shared" si="86"/>
        <v>0</v>
      </c>
      <c r="AA30" s="260">
        <f>SUM(Z30/Y30*100)</f>
        <v>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0</v>
      </c>
      <c r="AF30" s="260">
        <f>SUM(AE30/AB30*100)</f>
        <v>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0</v>
      </c>
      <c r="AK30" s="289">
        <f>SUM(AJ30/AG30*100)</f>
        <v>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0</v>
      </c>
      <c r="AP30" s="260">
        <f>SUM(AO30/AL30*100)</f>
        <v>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0</v>
      </c>
      <c r="AU30" s="317">
        <f>SUM(AT30/AQ30*100)</f>
        <v>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20"/>
    </row>
    <row r="31" spans="1:56" ht="23.25" customHeight="1" thickBot="1">
      <c r="A31" s="517"/>
      <c r="B31" s="518"/>
      <c r="C31" s="519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21"/>
    </row>
    <row r="32" spans="1:56" s="158" customFormat="1" ht="20.25" customHeight="1">
      <c r="A32" s="494" t="s">
        <v>39</v>
      </c>
      <c r="B32" s="495"/>
      <c r="C32" s="495"/>
      <c r="D32" s="495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6"/>
    </row>
    <row r="33" spans="1:56" s="158" customFormat="1" ht="20.25" hidden="1" customHeight="1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</row>
    <row r="34" spans="1:56" s="158" customFormat="1" ht="18.600000000000001" thickBot="1">
      <c r="A34" s="483" t="s">
        <v>40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5"/>
    </row>
    <row r="35" spans="1:56" s="265" customFormat="1" ht="18.75" customHeight="1">
      <c r="A35" s="469" t="s">
        <v>41</v>
      </c>
      <c r="B35" s="473" t="s">
        <v>42</v>
      </c>
      <c r="C35" s="473" t="s">
        <v>43</v>
      </c>
      <c r="D35" s="266" t="s">
        <v>37</v>
      </c>
      <c r="E35" s="262">
        <f>E37+E38+E40+E39+E41</f>
        <v>276.93</v>
      </c>
      <c r="F35" s="262">
        <f>F37+F38+F40+F39+F41</f>
        <v>28.4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38.799999999999997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>
        <v>38.799999999999997</v>
      </c>
      <c r="X35" s="273">
        <f>SUM(W35/V35*100)</f>
        <v>100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0</v>
      </c>
      <c r="AA35" s="273">
        <f>SUM(Z35/Y35*100)</f>
        <v>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0</v>
      </c>
      <c r="AF35" s="273">
        <f>SUM(AE35/AB35*100)</f>
        <v>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0</v>
      </c>
      <c r="AK35" s="157">
        <f>SUM(AJ35/AG35*100)</f>
        <v>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0" si="95">SUM(AO42+AO49+AO56+AO63+AO70+AO77+AO84+AO91)</f>
        <v>0</v>
      </c>
      <c r="AP35" s="273">
        <f>SUM(AO35/AL35*100)</f>
        <v>0</v>
      </c>
      <c r="AQ35" s="93">
        <f t="shared" ref="AQ35:AQ41" si="96">SUM(AQ42+AQ49+AQ56+AQ63+AQ70+AQ77+AQ84+AQ91)</f>
        <v>8.6999999999999993</v>
      </c>
      <c r="AR35" s="270"/>
      <c r="AS35" s="271"/>
      <c r="AT35" s="93"/>
      <c r="AU35" s="273">
        <f>SUM(AT35/AQ35*100)</f>
        <v>0</v>
      </c>
      <c r="AV35" s="93">
        <f t="shared" ref="AV35:AV41" si="97">SUM(AV42+AV49+AV56+AV63+AV70+AV77+AV84+AV91)</f>
        <v>91.399999999999991</v>
      </c>
      <c r="AW35" s="272"/>
      <c r="AX35" s="271"/>
      <c r="AY35" s="434">
        <f t="shared" ref="AY35:AY41" si="98">SUM(AY42+AY49+AY56+AY63+AY70+AY77+AY84+AY91)</f>
        <v>0</v>
      </c>
      <c r="AZ35" s="273">
        <f>SUM(AY35/AV35*100)</f>
        <v>0</v>
      </c>
      <c r="BA35" s="93">
        <f t="shared" ref="BA35:BB41" si="99">SUM(BA42+BA49+BA56+BA63+BA70+BA77+BA84+BA91)</f>
        <v>20.5</v>
      </c>
      <c r="BB35" s="93">
        <f t="shared" si="99"/>
        <v>0</v>
      </c>
      <c r="BC35" s="254"/>
      <c r="BD35" s="477"/>
    </row>
    <row r="36" spans="1:56" ht="36.75" customHeight="1">
      <c r="A36" s="470"/>
      <c r="B36" s="474"/>
      <c r="C36" s="474"/>
      <c r="D36" s="161" t="s">
        <v>29</v>
      </c>
      <c r="E36" s="70">
        <f t="shared" ref="E36:E41" si="100">J36+M36+P36+S36+V36+Y36+AB36+AG36+AL36+AQ36+AV36+BA36</f>
        <v>0</v>
      </c>
      <c r="F36" s="70">
        <f t="shared" ref="F36:F41" si="101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>
        <v>0</v>
      </c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/>
      <c r="AU36" s="260"/>
      <c r="AV36" s="92">
        <f t="shared" si="97"/>
        <v>0</v>
      </c>
      <c r="AW36" s="85"/>
      <c r="AX36" s="85"/>
      <c r="AY36" s="93">
        <f t="shared" si="98"/>
        <v>0</v>
      </c>
      <c r="AZ36" s="260"/>
      <c r="BA36" s="92">
        <f t="shared" si="99"/>
        <v>0</v>
      </c>
      <c r="BB36" s="93">
        <f t="shared" ref="BB36" si="102">SUM(BB43+BB50+BB57+BB64+BB71+BB78+BB85+BB92)</f>
        <v>0</v>
      </c>
      <c r="BC36" s="249"/>
      <c r="BD36" s="478"/>
    </row>
    <row r="37" spans="1:56" ht="40.5" customHeight="1">
      <c r="A37" s="470"/>
      <c r="B37" s="474"/>
      <c r="C37" s="474"/>
      <c r="D37" s="163" t="s">
        <v>30</v>
      </c>
      <c r="E37" s="70">
        <f t="shared" si="100"/>
        <v>193.9</v>
      </c>
      <c r="F37" s="70">
        <f t="shared" si="101"/>
        <v>28.4</v>
      </c>
      <c r="G37" s="149">
        <f t="shared" si="87"/>
        <v>193.9</v>
      </c>
      <c r="H37" s="153">
        <f>SUM(W37+Z37+AC37+AH37+AM37+AR37+AW37+BB37+AE37+AO37+AT37+AY37+AJ37)</f>
        <v>28.4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>
        <v>28.4</v>
      </c>
      <c r="X37" s="260">
        <f t="shared" ref="X37:X40" si="103">SUM(W37/V37*100)</f>
        <v>100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4">SUM(Z37/Y37*100)</f>
        <v>#DIV/0!</v>
      </c>
      <c r="AB37" s="92">
        <f t="shared" si="90"/>
        <v>33.4</v>
      </c>
      <c r="AC37" s="95"/>
      <c r="AD37" s="99"/>
      <c r="AE37" s="93">
        <f t="shared" si="91"/>
        <v>0</v>
      </c>
      <c r="AF37" s="260">
        <f t="shared" ref="AF37:AF40" si="105">SUM(AE37/AB37*100)</f>
        <v>0</v>
      </c>
      <c r="AG37" s="92">
        <f t="shared" si="92"/>
        <v>36.6</v>
      </c>
      <c r="AH37" s="95"/>
      <c r="AI37" s="99"/>
      <c r="AJ37" s="93">
        <f t="shared" si="93"/>
        <v>0</v>
      </c>
      <c r="AK37" s="289">
        <f t="shared" ref="AK37:AK40" si="106">SUM(AJ37/AG37*100)</f>
        <v>0</v>
      </c>
      <c r="AL37" s="92">
        <f t="shared" si="94"/>
        <v>12.6</v>
      </c>
      <c r="AM37" s="95"/>
      <c r="AN37" s="99"/>
      <c r="AO37" s="417">
        <f t="shared" si="95"/>
        <v>0</v>
      </c>
      <c r="AP37" s="260">
        <f t="shared" ref="AP37:AP40" si="107">SUM(AO37/AL37*100)</f>
        <v>0</v>
      </c>
      <c r="AQ37" s="92">
        <f t="shared" si="96"/>
        <v>8.6999999999999993</v>
      </c>
      <c r="AR37" s="95"/>
      <c r="AS37" s="99"/>
      <c r="AT37" s="93"/>
      <c r="AU37" s="260">
        <f t="shared" ref="AU37:AU40" si="108">SUM(AT37/AQ37*100)</f>
        <v>0</v>
      </c>
      <c r="AV37" s="92">
        <f t="shared" si="97"/>
        <v>59.6</v>
      </c>
      <c r="AW37" s="95"/>
      <c r="AX37" s="100"/>
      <c r="AY37" s="433">
        <f t="shared" si="98"/>
        <v>0</v>
      </c>
      <c r="AZ37" s="260">
        <f t="shared" ref="AZ37:AZ40" si="109">SUM(AY37/AV37*100)</f>
        <v>0</v>
      </c>
      <c r="BA37" s="92">
        <f t="shared" si="99"/>
        <v>14.6</v>
      </c>
      <c r="BB37" s="93">
        <f t="shared" ref="BB37" si="110">SUM(BB44+BB51+BB58+BB65+BB72+BB79+BB86+BB93)</f>
        <v>0</v>
      </c>
      <c r="BC37" s="249"/>
      <c r="BD37" s="478"/>
    </row>
    <row r="38" spans="1:56" ht="44.25" customHeight="1">
      <c r="A38" s="470"/>
      <c r="B38" s="474"/>
      <c r="C38" s="474"/>
      <c r="D38" s="70" t="s">
        <v>31</v>
      </c>
      <c r="E38" s="70">
        <f t="shared" si="100"/>
        <v>0</v>
      </c>
      <c r="F38" s="70">
        <f t="shared" si="101"/>
        <v>0</v>
      </c>
      <c r="G38" s="149">
        <f t="shared" si="87"/>
        <v>0</v>
      </c>
      <c r="H38" s="153">
        <f t="shared" ref="H38:H101" si="111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>
        <v>0</v>
      </c>
      <c r="X38" s="260"/>
      <c r="Y38" s="92">
        <v>0</v>
      </c>
      <c r="Z38" s="93">
        <f t="shared" ref="Z38:Z41" si="112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/>
      <c r="AU38" s="260"/>
      <c r="AV38" s="92">
        <f t="shared" si="97"/>
        <v>0</v>
      </c>
      <c r="AW38" s="100"/>
      <c r="AX38" s="99"/>
      <c r="AY38" s="93">
        <f t="shared" si="98"/>
        <v>0</v>
      </c>
      <c r="AZ38" s="260"/>
      <c r="BA38" s="92">
        <f t="shared" si="99"/>
        <v>0</v>
      </c>
      <c r="BB38" s="93">
        <f t="shared" ref="BB38" si="113">SUM(BB45+BB52+BB59+BB66+BB73+BB80+BB87+BB94)</f>
        <v>0</v>
      </c>
      <c r="BC38" s="249"/>
      <c r="BD38" s="478"/>
    </row>
    <row r="39" spans="1:56" ht="36.75" customHeight="1">
      <c r="A39" s="470"/>
      <c r="B39" s="474"/>
      <c r="C39" s="474"/>
      <c r="D39" s="70" t="s">
        <v>32</v>
      </c>
      <c r="E39" s="70">
        <f t="shared" si="100"/>
        <v>0</v>
      </c>
      <c r="F39" s="70">
        <f t="shared" si="101"/>
        <v>0</v>
      </c>
      <c r="G39" s="149">
        <f t="shared" si="87"/>
        <v>0</v>
      </c>
      <c r="H39" s="153">
        <f t="shared" si="111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>
        <v>0</v>
      </c>
      <c r="X39" s="260"/>
      <c r="Y39" s="112">
        <v>0</v>
      </c>
      <c r="Z39" s="93">
        <f t="shared" si="112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/>
      <c r="AU39" s="260"/>
      <c r="AV39" s="92">
        <f t="shared" si="97"/>
        <v>0</v>
      </c>
      <c r="AW39" s="116"/>
      <c r="AX39" s="116"/>
      <c r="AY39" s="93">
        <f t="shared" si="98"/>
        <v>0</v>
      </c>
      <c r="AZ39" s="260"/>
      <c r="BA39" s="92">
        <f t="shared" si="99"/>
        <v>0</v>
      </c>
      <c r="BB39" s="93">
        <f t="shared" ref="BB39" si="114">SUM(BB46+BB53+BB60+BB67+BB74+BB81+BB88+BB95)</f>
        <v>0</v>
      </c>
      <c r="BC39" s="249"/>
      <c r="BD39" s="478"/>
    </row>
    <row r="40" spans="1:56" ht="40.5" customHeight="1">
      <c r="A40" s="470"/>
      <c r="B40" s="474"/>
      <c r="C40" s="474"/>
      <c r="D40" s="70" t="s">
        <v>33</v>
      </c>
      <c r="E40" s="70">
        <f t="shared" si="100"/>
        <v>83.03</v>
      </c>
      <c r="F40" s="70">
        <f t="shared" si="101"/>
        <v>0</v>
      </c>
      <c r="G40" s="149">
        <v>83</v>
      </c>
      <c r="H40" s="153">
        <f>SUM(W40+Z40+AC40+AH40+AM40+AR40+AW40+BB40+AE40+AJ40+AO40+AY40+AT40)</f>
        <v>0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/>
      <c r="X40" s="260">
        <f t="shared" si="103"/>
        <v>0</v>
      </c>
      <c r="Y40" s="112">
        <f>SUM(Y47+Y54+Y61+Y68+Y75+Y82+Y89+Y96)</f>
        <v>2.2999999999999998</v>
      </c>
      <c r="Z40" s="93">
        <f t="shared" si="112"/>
        <v>0</v>
      </c>
      <c r="AA40" s="260">
        <f t="shared" si="104"/>
        <v>0</v>
      </c>
      <c r="AB40" s="92">
        <f t="shared" si="90"/>
        <v>11</v>
      </c>
      <c r="AC40" s="113"/>
      <c r="AD40" s="114"/>
      <c r="AE40" s="93">
        <f t="shared" si="91"/>
        <v>0</v>
      </c>
      <c r="AF40" s="260">
        <f t="shared" si="105"/>
        <v>0</v>
      </c>
      <c r="AG40" s="92">
        <f t="shared" si="92"/>
        <v>14.600000000000001</v>
      </c>
      <c r="AH40" s="113"/>
      <c r="AI40" s="114"/>
      <c r="AJ40" s="93">
        <f t="shared" si="93"/>
        <v>0</v>
      </c>
      <c r="AK40" s="289">
        <f t="shared" si="106"/>
        <v>0</v>
      </c>
      <c r="AL40" s="92">
        <f t="shared" si="94"/>
        <v>7.0299999999999994</v>
      </c>
      <c r="AM40" s="113"/>
      <c r="AN40" s="114"/>
      <c r="AO40" s="93">
        <f t="shared" si="95"/>
        <v>0</v>
      </c>
      <c r="AP40" s="260">
        <f t="shared" si="107"/>
        <v>0</v>
      </c>
      <c r="AQ40" s="92">
        <f t="shared" si="96"/>
        <v>0</v>
      </c>
      <c r="AR40" s="113"/>
      <c r="AS40" s="114"/>
      <c r="AT40" s="93"/>
      <c r="AU40" s="260" t="e">
        <f t="shared" si="108"/>
        <v>#DIV/0!</v>
      </c>
      <c r="AV40" s="92">
        <f t="shared" si="97"/>
        <v>31.8</v>
      </c>
      <c r="AW40" s="116"/>
      <c r="AX40" s="116"/>
      <c r="AY40" s="433">
        <f t="shared" si="98"/>
        <v>0</v>
      </c>
      <c r="AZ40" s="260">
        <f t="shared" si="109"/>
        <v>0</v>
      </c>
      <c r="BA40" s="92">
        <f t="shared" si="99"/>
        <v>5.9</v>
      </c>
      <c r="BB40" s="93">
        <f t="shared" ref="BB40" si="115">SUM(BB47+BB54+BB61+BB68+BB75+BB82+BB89+BB96)</f>
        <v>0</v>
      </c>
      <c r="BC40" s="249"/>
      <c r="BD40" s="478"/>
    </row>
    <row r="41" spans="1:56" ht="25.5" customHeight="1" thickBot="1">
      <c r="A41" s="475"/>
      <c r="B41" s="476"/>
      <c r="C41" s="476"/>
      <c r="D41" s="129" t="s">
        <v>34</v>
      </c>
      <c r="E41" s="70">
        <f t="shared" si="100"/>
        <v>0</v>
      </c>
      <c r="F41" s="70">
        <f t="shared" si="101"/>
        <v>0</v>
      </c>
      <c r="G41" s="149">
        <f t="shared" si="87"/>
        <v>0</v>
      </c>
      <c r="H41" s="153">
        <f t="shared" si="111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>
        <v>0</v>
      </c>
      <c r="X41" s="260"/>
      <c r="Y41" s="112">
        <v>0</v>
      </c>
      <c r="Z41" s="93">
        <f t="shared" si="112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>AO6</f>
        <v>0</v>
      </c>
      <c r="AP41" s="260"/>
      <c r="AQ41" s="92">
        <f t="shared" si="96"/>
        <v>0</v>
      </c>
      <c r="AR41" s="113"/>
      <c r="AS41" s="114"/>
      <c r="AT41" s="93"/>
      <c r="AU41" s="260"/>
      <c r="AV41" s="92">
        <f t="shared" si="97"/>
        <v>0</v>
      </c>
      <c r="AW41" s="116"/>
      <c r="AX41" s="116"/>
      <c r="AY41" s="93">
        <f t="shared" si="98"/>
        <v>0</v>
      </c>
      <c r="AZ41" s="260"/>
      <c r="BA41" s="92">
        <f t="shared" si="99"/>
        <v>0</v>
      </c>
      <c r="BB41" s="93">
        <f t="shared" ref="BB41" si="116">SUM(BB48+BB55+BB62+BB69+BB76+BB83+BB90+BB97)</f>
        <v>0</v>
      </c>
      <c r="BC41" s="249"/>
      <c r="BD41" s="479"/>
    </row>
    <row r="42" spans="1:56" s="265" customFormat="1" ht="21" customHeight="1">
      <c r="A42" s="486" t="s">
        <v>44</v>
      </c>
      <c r="B42" s="473" t="s">
        <v>45</v>
      </c>
      <c r="C42" s="473" t="s">
        <v>46</v>
      </c>
      <c r="D42" s="261" t="s">
        <v>37</v>
      </c>
      <c r="E42" s="262">
        <f>E44+E45+E47+E46+E48</f>
        <v>152.4</v>
      </c>
      <c r="F42" s="262">
        <f>F44+F45+F47+F46+F48</f>
        <v>0</v>
      </c>
      <c r="G42" s="150">
        <f t="shared" ref="G42:G97" si="117">SUM(V42+Y42+AB42+AG42+AL42+AQ42+BA42+AV42)</f>
        <v>113.6</v>
      </c>
      <c r="H42" s="150">
        <f>SUM(W42+Z42+AC42+AH42+AM42+AR42+AW42+BB42+AE42+AJ42+AO42+AT42+AY42)</f>
        <v>0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8">SUM(AC43:AC48)</f>
        <v>0</v>
      </c>
      <c r="AD42" s="60">
        <f t="shared" si="118"/>
        <v>0</v>
      </c>
      <c r="AE42" s="60">
        <f t="shared" si="118"/>
        <v>0</v>
      </c>
      <c r="AF42" s="273">
        <f>SUM(AE42/AB42*100)</f>
        <v>0</v>
      </c>
      <c r="AG42" s="60">
        <f>SUM(AG43:AG48)</f>
        <v>0</v>
      </c>
      <c r="AH42" s="174"/>
      <c r="AI42" s="174"/>
      <c r="AJ42" s="60">
        <f t="shared" ref="AJ42" si="119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0">SUM(AV43:AV48)</f>
        <v>85.1</v>
      </c>
      <c r="AW42" s="174">
        <f t="shared" ref="AW42:BB42" si="121">SUM(AW43:AW48)</f>
        <v>0</v>
      </c>
      <c r="AX42" s="174">
        <f t="shared" si="121"/>
        <v>0</v>
      </c>
      <c r="AY42" s="431">
        <f t="shared" si="121"/>
        <v>0</v>
      </c>
      <c r="AZ42" s="319">
        <f>SUM(AY42/AV42*100)</f>
        <v>0</v>
      </c>
      <c r="BA42" s="431">
        <f t="shared" si="121"/>
        <v>12.7</v>
      </c>
      <c r="BB42" s="431">
        <f t="shared" si="121"/>
        <v>0</v>
      </c>
      <c r="BC42" s="78"/>
      <c r="BD42" s="264"/>
    </row>
    <row r="43" spans="1:56" ht="34.5" customHeight="1">
      <c r="A43" s="487"/>
      <c r="B43" s="474"/>
      <c r="C43" s="474"/>
      <c r="D43" s="161" t="s">
        <v>29</v>
      </c>
      <c r="E43" s="70">
        <f t="shared" ref="E43:E48" si="122">J43+M43+P43+S43+V50+Y43+AB43+AG43+AL50+AQ43+AV43+BA43</f>
        <v>0</v>
      </c>
      <c r="F43" s="70">
        <f t="shared" ref="F43:F48" si="123">K43+N43+Q43+T43+W50+Z43+AE43+AJ43+AO43+AT43+AY43+BB43</f>
        <v>0</v>
      </c>
      <c r="G43" s="152">
        <f t="shared" si="117"/>
        <v>0</v>
      </c>
      <c r="H43" s="153">
        <f t="shared" si="111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7"/>
      <c r="B44" s="474"/>
      <c r="C44" s="474"/>
      <c r="D44" s="163" t="s">
        <v>30</v>
      </c>
      <c r="E44" s="70">
        <f t="shared" si="122"/>
        <v>107.9</v>
      </c>
      <c r="F44" s="70">
        <f t="shared" si="123"/>
        <v>0</v>
      </c>
      <c r="G44" s="152">
        <f t="shared" si="117"/>
        <v>79.5</v>
      </c>
      <c r="H44" s="153">
        <f t="shared" si="111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/>
      <c r="AF44" s="320">
        <f t="shared" ref="AF44:AF47" si="124">SUM(AE44/AB44*100)</f>
        <v>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5">SUM(AY44/AV44*100)</f>
        <v>0</v>
      </c>
      <c r="BA44" s="171">
        <v>8.9</v>
      </c>
      <c r="BB44" s="78"/>
      <c r="BC44" s="133"/>
      <c r="BD44" s="135"/>
    </row>
    <row r="45" spans="1:56">
      <c r="A45" s="487"/>
      <c r="B45" s="474"/>
      <c r="C45" s="474"/>
      <c r="D45" s="70" t="s">
        <v>31</v>
      </c>
      <c r="E45" s="70">
        <f t="shared" si="122"/>
        <v>0</v>
      </c>
      <c r="F45" s="70">
        <f t="shared" si="123"/>
        <v>0</v>
      </c>
      <c r="G45" s="152">
        <f t="shared" si="117"/>
        <v>0</v>
      </c>
      <c r="H45" s="153">
        <f t="shared" si="111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487"/>
      <c r="B46" s="474"/>
      <c r="C46" s="474"/>
      <c r="D46" s="70" t="s">
        <v>32</v>
      </c>
      <c r="E46" s="70">
        <f t="shared" si="122"/>
        <v>0</v>
      </c>
      <c r="F46" s="70">
        <f t="shared" si="123"/>
        <v>0</v>
      </c>
      <c r="G46" s="152">
        <f t="shared" si="117"/>
        <v>0</v>
      </c>
      <c r="H46" s="153">
        <f t="shared" si="111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6">
      <c r="A47" s="487"/>
      <c r="B47" s="474"/>
      <c r="C47" s="474"/>
      <c r="D47" s="70" t="s">
        <v>33</v>
      </c>
      <c r="E47" s="70">
        <f t="shared" si="122"/>
        <v>44.5</v>
      </c>
      <c r="F47" s="70">
        <f t="shared" si="123"/>
        <v>0</v>
      </c>
      <c r="G47" s="152">
        <f t="shared" si="117"/>
        <v>34.1</v>
      </c>
      <c r="H47" s="153">
        <f t="shared" si="111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/>
      <c r="AF47" s="320">
        <f t="shared" si="124"/>
        <v>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5"/>
        <v>0</v>
      </c>
      <c r="BA47" s="171">
        <v>3.8</v>
      </c>
      <c r="BB47" s="78"/>
      <c r="BC47" s="133"/>
      <c r="BD47" s="135"/>
    </row>
    <row r="48" spans="1:56" ht="35.25" customHeight="1" thickBot="1">
      <c r="A48" s="488"/>
      <c r="B48" s="476"/>
      <c r="C48" s="476"/>
      <c r="D48" s="129" t="s">
        <v>34</v>
      </c>
      <c r="E48" s="70">
        <f t="shared" si="122"/>
        <v>0</v>
      </c>
      <c r="F48" s="70">
        <f t="shared" si="123"/>
        <v>0</v>
      </c>
      <c r="G48" s="152">
        <f t="shared" si="117"/>
        <v>0</v>
      </c>
      <c r="H48" s="153">
        <f t="shared" si="111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486" t="s">
        <v>47</v>
      </c>
      <c r="B49" s="473" t="s">
        <v>48</v>
      </c>
      <c r="C49" s="473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7"/>
        <v>83.6</v>
      </c>
      <c r="H49" s="150">
        <f>SUM(W49+Z49+AC49+AH49+AM49+AR49+AW49+BB49+AE49+AJ49+AO49+AT49+AY49)</f>
        <v>0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/>
      <c r="X49" s="319"/>
      <c r="Y49" s="174">
        <f>SUM(Y50:Y55)</f>
        <v>2</v>
      </c>
      <c r="Z49" s="174"/>
      <c r="AA49" s="319"/>
      <c r="AB49" s="174">
        <v>16.5</v>
      </c>
      <c r="AC49" s="174"/>
      <c r="AD49" s="174"/>
      <c r="AE49" s="174"/>
      <c r="AF49" s="319"/>
      <c r="AG49" s="174">
        <v>23.7</v>
      </c>
      <c r="AH49" s="174"/>
      <c r="AI49" s="174"/>
      <c r="AJ49" s="174"/>
      <c r="AK49" s="157"/>
      <c r="AL49" s="60">
        <f>SUM(AL50:AL55)</f>
        <v>0</v>
      </c>
      <c r="AM49" s="60">
        <f t="shared" ref="AM49:AO49" si="126">SUM(AM50:AM55)</f>
        <v>0</v>
      </c>
      <c r="AN49" s="60">
        <f t="shared" si="126"/>
        <v>0</v>
      </c>
      <c r="AO49" s="60">
        <f t="shared" si="126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7">SUM(AV50:AV55)</f>
        <v>2.6</v>
      </c>
      <c r="AW49" s="174"/>
      <c r="AX49" s="174"/>
      <c r="AY49" s="176">
        <f t="shared" ref="AY49" si="128">SUM(AY50:AY55)</f>
        <v>0</v>
      </c>
      <c r="AZ49" s="319"/>
      <c r="BA49" s="174"/>
      <c r="BB49" s="142"/>
      <c r="BC49" s="78"/>
      <c r="BD49" s="264"/>
    </row>
    <row r="50" spans="1:56" ht="35.25" customHeight="1">
      <c r="A50" s="487"/>
      <c r="B50" s="474"/>
      <c r="C50" s="474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7"/>
        <v>0</v>
      </c>
      <c r="H50" s="153">
        <f t="shared" si="111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>
        <v>0</v>
      </c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/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7"/>
      <c r="B51" s="474"/>
      <c r="C51" s="474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7"/>
        <v>58.599999999999994</v>
      </c>
      <c r="H51" s="153">
        <f>SUM(W51+Z51+AC51+AH51+AM51+AR51+AW51+BB51+AE51+AJ51+AO51+AT51+AY51)</f>
        <v>0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/>
      <c r="X51" s="320"/>
      <c r="Y51" s="171"/>
      <c r="Z51" s="174"/>
      <c r="AA51" s="320"/>
      <c r="AB51" s="171">
        <v>13.7</v>
      </c>
      <c r="AC51" s="173"/>
      <c r="AD51" s="173"/>
      <c r="AE51" s="174"/>
      <c r="AF51" s="320"/>
      <c r="AG51" s="171">
        <v>16.5</v>
      </c>
      <c r="AH51" s="173"/>
      <c r="AI51" s="173"/>
      <c r="AJ51" s="174"/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7"/>
      <c r="B52" s="474"/>
      <c r="C52" s="474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7"/>
        <v>0</v>
      </c>
      <c r="H52" s="153">
        <f t="shared" si="111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/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/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7"/>
      <c r="B53" s="474"/>
      <c r="C53" s="474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7"/>
        <v>0</v>
      </c>
      <c r="H53" s="153">
        <f t="shared" si="111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>
        <v>0</v>
      </c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/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7"/>
      <c r="B54" s="474"/>
      <c r="C54" s="474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7"/>
        <v>25.1</v>
      </c>
      <c r="H54" s="153">
        <f t="shared" si="111"/>
        <v>0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/>
      <c r="X54" s="320"/>
      <c r="Y54" s="171">
        <v>2</v>
      </c>
      <c r="Z54" s="174"/>
      <c r="AA54" s="320">
        <v>0</v>
      </c>
      <c r="AB54" s="171">
        <v>2.8</v>
      </c>
      <c r="AC54" s="173"/>
      <c r="AD54" s="173"/>
      <c r="AE54" s="174"/>
      <c r="AF54" s="320"/>
      <c r="AG54" s="171">
        <v>7.3</v>
      </c>
      <c r="AH54" s="173"/>
      <c r="AI54" s="173"/>
      <c r="AJ54" s="174"/>
      <c r="AK54" s="292"/>
      <c r="AL54" s="171">
        <v>0</v>
      </c>
      <c r="AM54" s="173"/>
      <c r="AN54" s="173"/>
      <c r="AO54" s="174"/>
      <c r="AP54" s="320" t="e">
        <f t="shared" ref="AP54" si="129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488"/>
      <c r="B55" s="476"/>
      <c r="C55" s="476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7"/>
        <v>0</v>
      </c>
      <c r="H55" s="153">
        <f t="shared" si="111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/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6" t="s">
        <v>50</v>
      </c>
      <c r="B56" s="473" t="s">
        <v>51</v>
      </c>
      <c r="C56" s="473" t="s">
        <v>52</v>
      </c>
      <c r="D56" s="266" t="s">
        <v>37</v>
      </c>
      <c r="E56" s="262">
        <f>E58+E59+E61+E60+E62</f>
        <v>15</v>
      </c>
      <c r="F56" s="262">
        <f>F58+F59+F61+F60+F62</f>
        <v>0</v>
      </c>
      <c r="G56" s="150">
        <f t="shared" ref="G56:G62" si="130">SUM(V56+Y56+AB56+AG56+AL56+AQ56+BA56+AV56)</f>
        <v>15</v>
      </c>
      <c r="H56" s="416">
        <f>SUM(W56+Z56+AC56+AH56+AM56+AR56+AW56+BB56+AO56)</f>
        <v>0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1">SUM(AH57:AH62)</f>
        <v>0</v>
      </c>
      <c r="AI56" s="176">
        <f t="shared" si="131"/>
        <v>0</v>
      </c>
      <c r="AJ56" s="176">
        <f t="shared" si="131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/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7"/>
      <c r="B57" s="474"/>
      <c r="C57" s="474"/>
      <c r="D57" s="161" t="s">
        <v>29</v>
      </c>
      <c r="E57" s="70">
        <f t="shared" ref="E57:E62" si="132">J57+M57+P57+S57+V57+Y57+AB57+AG57+AL57+AQ57+AV57+BA57</f>
        <v>0</v>
      </c>
      <c r="F57" s="70">
        <f t="shared" ref="F57:F62" si="133">K57+N57+Q57+T57+W57+Z57+AE57+AJ57+AO57+AT57+AY57+BB57</f>
        <v>0</v>
      </c>
      <c r="G57" s="152">
        <f t="shared" si="130"/>
        <v>0</v>
      </c>
      <c r="H57" s="153">
        <f t="shared" si="111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/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7"/>
      <c r="B58" s="474"/>
      <c r="C58" s="474"/>
      <c r="D58" s="163" t="s">
        <v>30</v>
      </c>
      <c r="E58" s="70">
        <f t="shared" si="132"/>
        <v>10.5</v>
      </c>
      <c r="F58" s="70">
        <f t="shared" si="133"/>
        <v>0</v>
      </c>
      <c r="G58" s="152">
        <f t="shared" si="130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/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7"/>
      <c r="B59" s="474"/>
      <c r="C59" s="474"/>
      <c r="D59" s="70" t="s">
        <v>31</v>
      </c>
      <c r="E59" s="70">
        <f t="shared" si="132"/>
        <v>0</v>
      </c>
      <c r="F59" s="70">
        <f t="shared" si="133"/>
        <v>0</v>
      </c>
      <c r="G59" s="152">
        <f t="shared" si="130"/>
        <v>0</v>
      </c>
      <c r="H59" s="153">
        <f t="shared" si="111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/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7"/>
      <c r="B60" s="474"/>
      <c r="C60" s="474"/>
      <c r="D60" s="70" t="s">
        <v>32</v>
      </c>
      <c r="E60" s="70">
        <f t="shared" si="132"/>
        <v>0</v>
      </c>
      <c r="F60" s="70">
        <f t="shared" si="133"/>
        <v>0</v>
      </c>
      <c r="G60" s="152">
        <f t="shared" si="130"/>
        <v>0</v>
      </c>
      <c r="H60" s="153">
        <f t="shared" si="111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/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7"/>
      <c r="B61" s="474"/>
      <c r="C61" s="474"/>
      <c r="D61" s="70" t="s">
        <v>33</v>
      </c>
      <c r="E61" s="70">
        <f t="shared" si="132"/>
        <v>4.5</v>
      </c>
      <c r="F61" s="70">
        <f t="shared" si="133"/>
        <v>0</v>
      </c>
      <c r="G61" s="152">
        <f t="shared" si="130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/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8"/>
      <c r="B62" s="476"/>
      <c r="C62" s="476"/>
      <c r="D62" s="129" t="s">
        <v>34</v>
      </c>
      <c r="E62" s="70">
        <f t="shared" si="132"/>
        <v>0</v>
      </c>
      <c r="F62" s="129">
        <f t="shared" si="133"/>
        <v>0</v>
      </c>
      <c r="G62" s="152">
        <f t="shared" si="130"/>
        <v>0</v>
      </c>
      <c r="H62" s="153">
        <f t="shared" si="111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/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6" t="s">
        <v>53</v>
      </c>
      <c r="B63" s="473" t="s">
        <v>54</v>
      </c>
      <c r="C63" s="473" t="s">
        <v>55</v>
      </c>
      <c r="D63" s="266" t="s">
        <v>37</v>
      </c>
      <c r="E63" s="262">
        <f>E65+E66+E68+E67+E69</f>
        <v>15</v>
      </c>
      <c r="F63" s="262">
        <f>F65+F66+F68+F67+F69</f>
        <v>0</v>
      </c>
      <c r="G63" s="150">
        <f t="shared" si="117"/>
        <v>15</v>
      </c>
      <c r="H63" s="150">
        <f>SUM(W63+Z63+AC63+AH63+AM63+AR63+AW63+BB63+AE63+AJ63+AO63+AT63+AY63)</f>
        <v>0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4">SUM(AH64:AH69)</f>
        <v>0</v>
      </c>
      <c r="AI63" s="176">
        <f t="shared" si="134"/>
        <v>0</v>
      </c>
      <c r="AJ63" s="176">
        <f t="shared" si="134"/>
        <v>0</v>
      </c>
      <c r="AK63" s="293">
        <f>SUM(AJ63/AG63*100)</f>
        <v>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7"/>
      <c r="B64" s="474"/>
      <c r="C64" s="474"/>
      <c r="D64" s="161" t="s">
        <v>29</v>
      </c>
      <c r="E64" s="70">
        <f t="shared" ref="E64:E69" si="135">J64+M64+P64+S64+V64+Y64+AB64+AG64+AL64+AQ64+AV64+BA64</f>
        <v>0</v>
      </c>
      <c r="F64" s="70">
        <f t="shared" ref="F64:F69" si="136">K64+N64+Q64+T64+W64+Z64+AE64+AJ64+AO64+AT64+AY64+BB64</f>
        <v>0</v>
      </c>
      <c r="G64" s="152">
        <f t="shared" si="117"/>
        <v>0</v>
      </c>
      <c r="H64" s="153">
        <f t="shared" si="111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7"/>
      <c r="B65" s="474"/>
      <c r="C65" s="474"/>
      <c r="D65" s="163" t="s">
        <v>30</v>
      </c>
      <c r="E65" s="70">
        <f t="shared" si="135"/>
        <v>10.5</v>
      </c>
      <c r="F65" s="70">
        <f t="shared" si="136"/>
        <v>0</v>
      </c>
      <c r="G65" s="152">
        <f t="shared" si="117"/>
        <v>10.5</v>
      </c>
      <c r="H65" s="153">
        <f t="shared" si="111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/>
      <c r="AK65" s="294">
        <f t="shared" ref="AK65:AK68" si="137">SUM(AJ65/AG65*100)</f>
        <v>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7"/>
      <c r="B66" s="474"/>
      <c r="C66" s="474"/>
      <c r="D66" s="70" t="s">
        <v>31</v>
      </c>
      <c r="E66" s="70">
        <f t="shared" si="135"/>
        <v>0</v>
      </c>
      <c r="F66" s="70">
        <f t="shared" si="136"/>
        <v>0</v>
      </c>
      <c r="G66" s="152">
        <f t="shared" si="117"/>
        <v>0</v>
      </c>
      <c r="H66" s="153">
        <f t="shared" si="111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/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7"/>
      <c r="B67" s="474"/>
      <c r="C67" s="474"/>
      <c r="D67" s="70" t="s">
        <v>32</v>
      </c>
      <c r="E67" s="70">
        <f t="shared" si="135"/>
        <v>0</v>
      </c>
      <c r="F67" s="70">
        <f t="shared" si="136"/>
        <v>0</v>
      </c>
      <c r="G67" s="152">
        <f t="shared" si="117"/>
        <v>0</v>
      </c>
      <c r="H67" s="153">
        <f t="shared" si="111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/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7"/>
      <c r="B68" s="474"/>
      <c r="C68" s="474"/>
      <c r="D68" s="70" t="s">
        <v>33</v>
      </c>
      <c r="E68" s="70">
        <f t="shared" si="135"/>
        <v>4.5</v>
      </c>
      <c r="F68" s="70">
        <f t="shared" si="136"/>
        <v>0</v>
      </c>
      <c r="G68" s="152">
        <f t="shared" si="117"/>
        <v>4.5</v>
      </c>
      <c r="H68" s="153">
        <f t="shared" si="111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/>
      <c r="AK68" s="294">
        <f t="shared" si="137"/>
        <v>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8"/>
      <c r="B69" s="476"/>
      <c r="C69" s="476"/>
      <c r="D69" s="129" t="s">
        <v>34</v>
      </c>
      <c r="E69" s="70">
        <f t="shared" si="135"/>
        <v>0</v>
      </c>
      <c r="F69" s="70">
        <f t="shared" si="136"/>
        <v>0</v>
      </c>
      <c r="G69" s="152">
        <f t="shared" si="117"/>
        <v>0</v>
      </c>
      <c r="H69" s="153">
        <f t="shared" si="111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6" t="s">
        <v>56</v>
      </c>
      <c r="B70" s="473" t="s">
        <v>57</v>
      </c>
      <c r="C70" s="473" t="s">
        <v>58</v>
      </c>
      <c r="D70" s="266" t="s">
        <v>37</v>
      </c>
      <c r="E70" s="262">
        <f>E72+E73+E75+E74+E76</f>
        <v>12.43</v>
      </c>
      <c r="F70" s="262">
        <f>F72+F73+F75+F74+F76</f>
        <v>0</v>
      </c>
      <c r="G70" s="150">
        <f t="shared" si="117"/>
        <v>12.4</v>
      </c>
      <c r="H70" s="176">
        <f t="shared" ref="H70" si="138">SUM(H71:H76)</f>
        <v>0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/>
      <c r="AK70" s="291"/>
      <c r="AL70" s="176">
        <v>2.5</v>
      </c>
      <c r="AM70" s="176"/>
      <c r="AN70" s="176"/>
      <c r="AO70" s="176"/>
      <c r="AP70" s="321"/>
      <c r="AQ70" s="174"/>
      <c r="AR70" s="174">
        <f t="shared" ref="AR70:AS70" si="139">SUM(AR71:AR76)</f>
        <v>0</v>
      </c>
      <c r="AS70" s="174">
        <f t="shared" si="139"/>
        <v>0</v>
      </c>
      <c r="AT70" s="174"/>
      <c r="AU70" s="319" t="e">
        <f>SUM(AT70/AQ70*100)</f>
        <v>#DIV/0!</v>
      </c>
      <c r="AV70" s="176">
        <f t="shared" ref="AV70" si="140">SUM(AV71:AV76)</f>
        <v>0</v>
      </c>
      <c r="AW70" s="174"/>
      <c r="AX70" s="174"/>
      <c r="AY70" s="176">
        <f t="shared" ref="AY70" si="141">SUM(AY71:AY76)</f>
        <v>0</v>
      </c>
      <c r="AZ70" s="319"/>
      <c r="BA70" s="176">
        <f t="shared" ref="BA70:BB70" si="142">SUM(BA71:BA76)</f>
        <v>5.2</v>
      </c>
      <c r="BB70" s="176">
        <f t="shared" si="142"/>
        <v>0</v>
      </c>
      <c r="BC70" s="78"/>
      <c r="BD70" s="264"/>
    </row>
    <row r="71" spans="1:56" ht="36">
      <c r="A71" s="487"/>
      <c r="B71" s="474"/>
      <c r="C71" s="474"/>
      <c r="D71" s="161" t="s">
        <v>29</v>
      </c>
      <c r="E71" s="70">
        <f t="shared" ref="E71:E76" si="143">J71+M71+P71+S71+V71+Y71+AB71+AG71+AL71+AQ71+AV71+BA71</f>
        <v>0</v>
      </c>
      <c r="F71" s="70">
        <f t="shared" ref="F71:F76" si="144">K71+N71+Q71+T71+W71+Z71+AE71+AJ71+AO71+AT71+AY71+BB71</f>
        <v>0</v>
      </c>
      <c r="G71" s="152">
        <f t="shared" si="117"/>
        <v>0</v>
      </c>
      <c r="H71" s="153">
        <f t="shared" si="111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/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7"/>
      <c r="B72" s="474"/>
      <c r="C72" s="474"/>
      <c r="D72" s="163" t="s">
        <v>30</v>
      </c>
      <c r="E72" s="70">
        <f t="shared" si="143"/>
        <v>8.6999999999999993</v>
      </c>
      <c r="F72" s="70">
        <f t="shared" si="144"/>
        <v>0</v>
      </c>
      <c r="G72" s="152">
        <f t="shared" si="117"/>
        <v>8.6999999999999993</v>
      </c>
      <c r="H72" s="153">
        <f>SUM(W72+Z72+AC72+AH72+AM72+AR72+AW72+BB72+AJ72+AY72)</f>
        <v>0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/>
      <c r="AK72" s="292"/>
      <c r="AL72" s="171">
        <v>0</v>
      </c>
      <c r="AM72" s="173"/>
      <c r="AN72" s="173"/>
      <c r="AO72" s="174"/>
      <c r="AP72" s="342"/>
      <c r="AQ72" s="171"/>
      <c r="AR72" s="173"/>
      <c r="AS72" s="173"/>
      <c r="AT72" s="174"/>
      <c r="AU72" s="320" t="e">
        <f t="shared" ref="AU72:AU75" si="145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7"/>
      <c r="B73" s="474"/>
      <c r="C73" s="474"/>
      <c r="D73" s="70" t="s">
        <v>31</v>
      </c>
      <c r="E73" s="70">
        <f t="shared" si="143"/>
        <v>0</v>
      </c>
      <c r="F73" s="70">
        <f t="shared" si="144"/>
        <v>0</v>
      </c>
      <c r="G73" s="152">
        <f t="shared" si="117"/>
        <v>0</v>
      </c>
      <c r="H73" s="153">
        <f t="shared" si="111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/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7"/>
      <c r="B74" s="474"/>
      <c r="C74" s="474"/>
      <c r="D74" s="70" t="s">
        <v>32</v>
      </c>
      <c r="E74" s="70">
        <f t="shared" si="143"/>
        <v>0</v>
      </c>
      <c r="F74" s="70">
        <f t="shared" si="144"/>
        <v>0</v>
      </c>
      <c r="G74" s="152">
        <f t="shared" si="117"/>
        <v>0</v>
      </c>
      <c r="H74" s="153">
        <f t="shared" si="111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/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7"/>
      <c r="B75" s="474"/>
      <c r="C75" s="474"/>
      <c r="D75" s="70" t="s">
        <v>33</v>
      </c>
      <c r="E75" s="70">
        <f t="shared" si="143"/>
        <v>3.7299999999999995</v>
      </c>
      <c r="F75" s="70">
        <f t="shared" si="144"/>
        <v>0</v>
      </c>
      <c r="G75" s="152">
        <f t="shared" si="117"/>
        <v>3.7299999999999995</v>
      </c>
      <c r="H75" s="153">
        <f>SUM(W75+Z75+AC75+AH75+AM75+AR75+AW75+BB75+AO75+AJ75+AY75)</f>
        <v>0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/>
      <c r="AP75" s="342"/>
      <c r="AQ75" s="171"/>
      <c r="AR75" s="173"/>
      <c r="AS75" s="173"/>
      <c r="AT75" s="174"/>
      <c r="AU75" s="320" t="e">
        <f t="shared" si="145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8"/>
      <c r="B76" s="476"/>
      <c r="C76" s="476"/>
      <c r="D76" s="129" t="s">
        <v>34</v>
      </c>
      <c r="E76" s="70">
        <f t="shared" si="143"/>
        <v>0</v>
      </c>
      <c r="F76" s="70">
        <f t="shared" si="144"/>
        <v>0</v>
      </c>
      <c r="G76" s="152">
        <f t="shared" si="117"/>
        <v>0</v>
      </c>
      <c r="H76" s="153">
        <f t="shared" si="111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/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6" t="s">
        <v>59</v>
      </c>
      <c r="B77" s="473" t="s">
        <v>60</v>
      </c>
      <c r="C77" s="473" t="s">
        <v>61</v>
      </c>
      <c r="D77" s="266" t="s">
        <v>37</v>
      </c>
      <c r="E77" s="262">
        <f>E79+E80+E82+E81+E83</f>
        <v>12.399999999999999</v>
      </c>
      <c r="F77" s="262">
        <f>F79+F80+F82+F81+F83</f>
        <v>0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</v>
      </c>
      <c r="AA77" s="319">
        <f>SUM(Z77/Y77*100)</f>
        <v>0</v>
      </c>
      <c r="AB77" s="176">
        <v>12.1</v>
      </c>
      <c r="AC77" s="176"/>
      <c r="AD77" s="176"/>
      <c r="AE77" s="176"/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7"/>
      <c r="B78" s="474"/>
      <c r="C78" s="474"/>
      <c r="D78" s="161" t="s">
        <v>29</v>
      </c>
      <c r="E78" s="70">
        <f t="shared" ref="E78:E83" si="146">J78+M78+P78+S78+V78+Y78+AB78+AG78+AL78+AQ78+AV78+BA78</f>
        <v>0</v>
      </c>
      <c r="F78" s="70">
        <f t="shared" ref="F78:F83" si="147">K78+N78+Q78+T78+W78+Z78+AE78+AJ78+AO78+AT78+AY78+BB78</f>
        <v>0</v>
      </c>
      <c r="G78" s="152">
        <f t="shared" si="117"/>
        <v>0</v>
      </c>
      <c r="H78" s="153">
        <f t="shared" si="111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/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7"/>
      <c r="B79" s="474"/>
      <c r="C79" s="474"/>
      <c r="D79" s="163" t="s">
        <v>30</v>
      </c>
      <c r="E79" s="70">
        <f t="shared" si="146"/>
        <v>8.6999999999999993</v>
      </c>
      <c r="F79" s="70">
        <f t="shared" si="147"/>
        <v>0</v>
      </c>
      <c r="G79" s="152">
        <f t="shared" si="117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48">SUM(Z79/Y79*100)</f>
        <v>#DIV/0!</v>
      </c>
      <c r="AB79" s="171">
        <v>8.6999999999999993</v>
      </c>
      <c r="AC79" s="173"/>
      <c r="AD79" s="173"/>
      <c r="AE79" s="174"/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7"/>
      <c r="B80" s="474"/>
      <c r="C80" s="474"/>
      <c r="D80" s="70" t="s">
        <v>31</v>
      </c>
      <c r="E80" s="70">
        <f t="shared" si="146"/>
        <v>0</v>
      </c>
      <c r="F80" s="70">
        <f t="shared" si="147"/>
        <v>0</v>
      </c>
      <c r="G80" s="152">
        <f t="shared" si="117"/>
        <v>0</v>
      </c>
      <c r="H80" s="153">
        <f t="shared" si="111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/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7"/>
      <c r="B81" s="474"/>
      <c r="C81" s="474"/>
      <c r="D81" s="70" t="s">
        <v>32</v>
      </c>
      <c r="E81" s="70">
        <f t="shared" si="146"/>
        <v>0</v>
      </c>
      <c r="F81" s="70">
        <f t="shared" si="147"/>
        <v>0</v>
      </c>
      <c r="G81" s="152">
        <f t="shared" si="117"/>
        <v>0</v>
      </c>
      <c r="H81" s="153">
        <f t="shared" si="111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/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7"/>
      <c r="B82" s="474"/>
      <c r="C82" s="474"/>
      <c r="D82" s="70" t="s">
        <v>33</v>
      </c>
      <c r="E82" s="70">
        <f t="shared" si="146"/>
        <v>3.6999999999999997</v>
      </c>
      <c r="F82" s="70">
        <f t="shared" si="147"/>
        <v>0</v>
      </c>
      <c r="G82" s="152">
        <f t="shared" si="117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/>
      <c r="AA82" s="320">
        <f t="shared" si="148"/>
        <v>0</v>
      </c>
      <c r="AB82" s="171">
        <v>3.4</v>
      </c>
      <c r="AC82" s="173"/>
      <c r="AD82" s="173"/>
      <c r="AE82" s="174"/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8"/>
      <c r="B83" s="476"/>
      <c r="C83" s="476"/>
      <c r="D83" s="129" t="s">
        <v>34</v>
      </c>
      <c r="E83" s="70">
        <f t="shared" si="146"/>
        <v>0</v>
      </c>
      <c r="F83" s="70">
        <f t="shared" si="147"/>
        <v>0</v>
      </c>
      <c r="G83" s="152">
        <f t="shared" si="117"/>
        <v>0</v>
      </c>
      <c r="H83" s="153">
        <f t="shared" si="111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/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6" t="s">
        <v>62</v>
      </c>
      <c r="B84" s="473" t="s">
        <v>63</v>
      </c>
      <c r="C84" s="473" t="s">
        <v>64</v>
      </c>
      <c r="D84" s="266" t="s">
        <v>37</v>
      </c>
      <c r="E84" s="262">
        <f>E86+E87+E89+E88+E90</f>
        <v>12.399999999999999</v>
      </c>
      <c r="F84" s="262">
        <f>F86+F87+F89+F88+F90</f>
        <v>0</v>
      </c>
      <c r="G84" s="150">
        <f t="shared" si="117"/>
        <v>12.4</v>
      </c>
      <c r="H84" s="153">
        <f>SUM(W84+Z84+AC84+AH84+AM84+AR84+BB84+AW84+AT84+AY84+AE84+AJ84+AO84)</f>
        <v>0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/>
      <c r="AK84" s="291"/>
      <c r="AL84" s="176">
        <f>SUM(AL85:AL90)</f>
        <v>2.1</v>
      </c>
      <c r="AM84" s="176">
        <f t="shared" ref="AM84:AO84" si="149">SUM(AM85:AM90)</f>
        <v>0</v>
      </c>
      <c r="AN84" s="176">
        <f t="shared" si="149"/>
        <v>0</v>
      </c>
      <c r="AO84" s="176">
        <f t="shared" si="149"/>
        <v>0</v>
      </c>
      <c r="AP84" s="321">
        <f>SUM(AO84/AL84*100)</f>
        <v>0</v>
      </c>
      <c r="AQ84" s="176">
        <f t="shared" ref="AQ84" si="150">SUM(AQ85:AQ90)</f>
        <v>4.9000000000000004</v>
      </c>
      <c r="AR84" s="176"/>
      <c r="AS84" s="176"/>
      <c r="AT84" s="176">
        <f t="shared" ref="AT84" si="151">SUM(AT85:AT90)</f>
        <v>0</v>
      </c>
      <c r="AU84" s="319"/>
      <c r="AV84" s="174"/>
      <c r="AW84" s="174"/>
      <c r="AX84" s="174"/>
      <c r="AY84" s="174"/>
      <c r="AZ84" s="319"/>
      <c r="BA84" s="176">
        <f t="shared" ref="BA84:BB84" si="152">SUM(BA85:BA90)</f>
        <v>2.6</v>
      </c>
      <c r="BB84" s="176">
        <f t="shared" si="152"/>
        <v>0</v>
      </c>
      <c r="BC84" s="78"/>
      <c r="BD84" s="264"/>
    </row>
    <row r="85" spans="1:56" ht="36">
      <c r="A85" s="487"/>
      <c r="B85" s="474"/>
      <c r="C85" s="474"/>
      <c r="D85" s="161" t="s">
        <v>29</v>
      </c>
      <c r="E85" s="70">
        <f t="shared" ref="E85:E90" si="153">J85+M85+P85+S85+V85+Y85+AB85+AG85+AL85+AQ85+AV85+BA85</f>
        <v>0</v>
      </c>
      <c r="F85" s="70">
        <f t="shared" ref="F85:F90" si="154">K85+N85+Q85+T85+W85+Z85+AE85+AJ85+AO85+AT85+AY85+BB85</f>
        <v>0</v>
      </c>
      <c r="G85" s="152">
        <f t="shared" si="117"/>
        <v>0</v>
      </c>
      <c r="H85" s="153">
        <f t="shared" si="111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/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7"/>
      <c r="B86" s="474"/>
      <c r="C86" s="474"/>
      <c r="D86" s="163" t="s">
        <v>30</v>
      </c>
      <c r="E86" s="70">
        <f t="shared" si="153"/>
        <v>8.6999999999999993</v>
      </c>
      <c r="F86" s="70">
        <f t="shared" si="154"/>
        <v>0</v>
      </c>
      <c r="G86" s="152">
        <f t="shared" si="117"/>
        <v>8.6999999999999993</v>
      </c>
      <c r="H86" s="153">
        <f>SUM(W86+Z86+AC86+AH86+AM86+AR86+BB86+AW86+AT86+AY86+AE86+AJ86+AO86)</f>
        <v>0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/>
      <c r="AP86" s="342">
        <f t="shared" ref="AP86" si="155">SUM(AO86/AL86*100)</f>
        <v>0</v>
      </c>
      <c r="AQ86" s="171">
        <v>4.9000000000000004</v>
      </c>
      <c r="AR86" s="173"/>
      <c r="AS86" s="173"/>
      <c r="AT86" s="174"/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7"/>
      <c r="B87" s="474"/>
      <c r="C87" s="474"/>
      <c r="D87" s="70" t="s">
        <v>31</v>
      </c>
      <c r="E87" s="70">
        <f t="shared" si="153"/>
        <v>0</v>
      </c>
      <c r="F87" s="70">
        <f t="shared" si="154"/>
        <v>0</v>
      </c>
      <c r="G87" s="152">
        <f t="shared" si="117"/>
        <v>0</v>
      </c>
      <c r="H87" s="153">
        <f t="shared" si="111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/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7"/>
      <c r="B88" s="474"/>
      <c r="C88" s="474"/>
      <c r="D88" s="70" t="s">
        <v>32</v>
      </c>
      <c r="E88" s="70">
        <f t="shared" si="153"/>
        <v>0</v>
      </c>
      <c r="F88" s="70">
        <f t="shared" si="154"/>
        <v>0</v>
      </c>
      <c r="G88" s="152">
        <f t="shared" si="117"/>
        <v>0</v>
      </c>
      <c r="H88" s="153">
        <f t="shared" si="111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/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7"/>
      <c r="B89" s="474"/>
      <c r="C89" s="474"/>
      <c r="D89" s="70" t="s">
        <v>33</v>
      </c>
      <c r="E89" s="70">
        <f t="shared" si="153"/>
        <v>3.6999999999999997</v>
      </c>
      <c r="F89" s="70">
        <f t="shared" si="154"/>
        <v>0</v>
      </c>
      <c r="G89" s="152">
        <f t="shared" si="117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6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/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/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8"/>
      <c r="B90" s="476"/>
      <c r="C90" s="476"/>
      <c r="D90" s="129" t="s">
        <v>34</v>
      </c>
      <c r="E90" s="70">
        <f t="shared" si="153"/>
        <v>0</v>
      </c>
      <c r="F90" s="70">
        <f t="shared" si="154"/>
        <v>0</v>
      </c>
      <c r="G90" s="152">
        <f t="shared" si="117"/>
        <v>0</v>
      </c>
      <c r="H90" s="153">
        <f t="shared" si="111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/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6" t="s">
        <v>65</v>
      </c>
      <c r="B91" s="473" t="s">
        <v>66</v>
      </c>
      <c r="C91" s="473" t="s">
        <v>67</v>
      </c>
      <c r="D91" s="266" t="s">
        <v>37</v>
      </c>
      <c r="E91" s="262">
        <f>E93+E94+E96+E95+E97</f>
        <v>12.399999999999999</v>
      </c>
      <c r="F91" s="262">
        <f>F93+F94+F96+F95+F97</f>
        <v>0</v>
      </c>
      <c r="G91" s="150">
        <f t="shared" si="117"/>
        <v>12.399999999999999</v>
      </c>
      <c r="H91" s="153">
        <f>SUM(W91+Z91+AC91+AH91+AM91+AR91+BB91+AW91+AT91+AY91+AE91+AJ91+AO91)</f>
        <v>0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57">SUM(AJ92:AJ97)</f>
        <v>0</v>
      </c>
      <c r="AK91" s="291"/>
      <c r="AL91" s="174"/>
      <c r="AM91" s="174"/>
      <c r="AN91" s="174"/>
      <c r="AO91" s="174"/>
      <c r="AP91" s="319"/>
      <c r="AQ91" s="176">
        <f t="shared" ref="AQ91" si="158">SUM(AQ92:AQ97)</f>
        <v>3.8</v>
      </c>
      <c r="AR91" s="174">
        <f t="shared" ref="AR91:AT91" si="159">SUM(AR92:AR97)</f>
        <v>0</v>
      </c>
      <c r="AS91" s="174">
        <f t="shared" si="159"/>
        <v>0</v>
      </c>
      <c r="AT91" s="176">
        <f t="shared" si="159"/>
        <v>0</v>
      </c>
      <c r="AU91" s="319">
        <f>SUM(AT91/AQ91*100)</f>
        <v>0</v>
      </c>
      <c r="AV91" s="176">
        <f>SUM(AV92:AV97)</f>
        <v>3.7</v>
      </c>
      <c r="AW91" s="176">
        <f t="shared" ref="AW91:AY91" si="160">SUM(AW92:AW97)</f>
        <v>0</v>
      </c>
      <c r="AX91" s="176">
        <f t="shared" si="160"/>
        <v>0</v>
      </c>
      <c r="AY91" s="176">
        <f t="shared" si="160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487"/>
      <c r="B92" s="474"/>
      <c r="C92" s="474"/>
      <c r="D92" s="161" t="s">
        <v>29</v>
      </c>
      <c r="E92" s="70">
        <f t="shared" ref="E92:E97" si="161">J92+M92+P92+S92+V92+Y92+AB92+AG92+AL92+AQ92+AV92+BA92</f>
        <v>0</v>
      </c>
      <c r="F92" s="70">
        <f t="shared" ref="F92:F97" si="162">K92+N92+Q92+T92+W92+Z92+AE92+AJ92+AO92+AT92+AY92+BB92</f>
        <v>0</v>
      </c>
      <c r="G92" s="152">
        <f t="shared" si="117"/>
        <v>0</v>
      </c>
      <c r="H92" s="153">
        <f t="shared" ref="H92" si="163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7"/>
      <c r="B93" s="474"/>
      <c r="C93" s="474"/>
      <c r="D93" s="163" t="s">
        <v>30</v>
      </c>
      <c r="E93" s="70">
        <f t="shared" si="161"/>
        <v>8.6999999999999993</v>
      </c>
      <c r="F93" s="70">
        <f t="shared" si="162"/>
        <v>0</v>
      </c>
      <c r="G93" s="152">
        <f t="shared" si="117"/>
        <v>8.6999999999999993</v>
      </c>
      <c r="H93" s="153">
        <f>SUM(W93+Z93+AC93+AH93+AM93+AR93+BB93+AW93+AT93+AY93+AE93+AJ93+AO93)</f>
        <v>0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/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/>
      <c r="AU93" s="320">
        <f t="shared" ref="AU93" si="164">SUM(AT93/AQ93*100)</f>
        <v>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7"/>
      <c r="B94" s="474"/>
      <c r="C94" s="474"/>
      <c r="D94" s="70" t="s">
        <v>31</v>
      </c>
      <c r="E94" s="70">
        <f t="shared" si="161"/>
        <v>0</v>
      </c>
      <c r="F94" s="70">
        <f t="shared" si="162"/>
        <v>0</v>
      </c>
      <c r="G94" s="152">
        <f t="shared" si="117"/>
        <v>0</v>
      </c>
      <c r="H94" s="153">
        <f t="shared" ref="H94:H97" si="165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7"/>
      <c r="B95" s="474"/>
      <c r="C95" s="474"/>
      <c r="D95" s="70" t="s">
        <v>32</v>
      </c>
      <c r="E95" s="70">
        <f t="shared" si="161"/>
        <v>0</v>
      </c>
      <c r="F95" s="70">
        <f t="shared" si="162"/>
        <v>0</v>
      </c>
      <c r="G95" s="152">
        <f t="shared" si="117"/>
        <v>0</v>
      </c>
      <c r="H95" s="153">
        <f t="shared" si="165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7"/>
      <c r="B96" s="474"/>
      <c r="C96" s="474"/>
      <c r="D96" s="70" t="s">
        <v>33</v>
      </c>
      <c r="E96" s="70">
        <f t="shared" si="161"/>
        <v>3.7</v>
      </c>
      <c r="F96" s="70">
        <f t="shared" si="162"/>
        <v>0</v>
      </c>
      <c r="G96" s="152">
        <f t="shared" si="117"/>
        <v>3.7</v>
      </c>
      <c r="H96" s="153">
        <f t="shared" si="165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6">SUM(AY96/AV96*100)</f>
        <v>0</v>
      </c>
      <c r="BA96" s="171"/>
      <c r="BB96" s="174"/>
      <c r="BC96" s="133"/>
      <c r="BD96" s="135"/>
    </row>
    <row r="97" spans="1:56" ht="33" customHeight="1" thickBot="1">
      <c r="A97" s="488"/>
      <c r="B97" s="476"/>
      <c r="C97" s="476"/>
      <c r="D97" s="129" t="s">
        <v>34</v>
      </c>
      <c r="E97" s="70">
        <f t="shared" si="161"/>
        <v>0</v>
      </c>
      <c r="F97" s="70">
        <f t="shared" si="162"/>
        <v>0</v>
      </c>
      <c r="G97" s="152">
        <f t="shared" si="117"/>
        <v>0</v>
      </c>
      <c r="H97" s="153">
        <f t="shared" si="165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489"/>
      <c r="B98" s="471" t="s">
        <v>68</v>
      </c>
      <c r="C98" s="473"/>
      <c r="D98" s="274" t="s">
        <v>37</v>
      </c>
      <c r="E98" s="275">
        <f>E100+E101+E103+E102+E104</f>
        <v>2</v>
      </c>
      <c r="F98" s="275">
        <f>F100+F101+F103+F102+F104</f>
        <v>0</v>
      </c>
      <c r="G98" s="276">
        <v>276.84399999999999</v>
      </c>
      <c r="H98" s="277">
        <f t="shared" si="111"/>
        <v>0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0</v>
      </c>
      <c r="AA98" s="260">
        <f>SUM(Z98/Y98*100)</f>
        <v>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6"/>
    </row>
    <row r="99" spans="1:56" ht="35.25" customHeight="1">
      <c r="A99" s="490"/>
      <c r="B99" s="472"/>
      <c r="C99" s="474"/>
      <c r="D99" s="161" t="s">
        <v>29</v>
      </c>
      <c r="E99" s="70">
        <f t="shared" ref="E99:E104" si="167">J99+M99+P99+S99+V99+Y99+AB99+AG99+AL99+AQ99+AV99+BA99</f>
        <v>0</v>
      </c>
      <c r="F99" s="70">
        <f t="shared" ref="F99:F104" si="168">K99+N99+Q99+T99+W99+Z99+AE99+AJ99+AO99+AT99+AY99+BB99</f>
        <v>0</v>
      </c>
      <c r="G99" s="152">
        <v>0</v>
      </c>
      <c r="H99" s="153">
        <f t="shared" si="111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69">SUM(Y36)</f>
        <v>0</v>
      </c>
      <c r="Z99" s="60">
        <f t="shared" si="169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7"/>
    </row>
    <row r="100" spans="1:56" ht="37.5" customHeight="1">
      <c r="A100" s="490"/>
      <c r="B100" s="472"/>
      <c r="C100" s="474"/>
      <c r="D100" s="163" t="s">
        <v>30</v>
      </c>
      <c r="E100" s="70">
        <f t="shared" si="167"/>
        <v>0</v>
      </c>
      <c r="F100" s="70">
        <f t="shared" si="168"/>
        <v>0</v>
      </c>
      <c r="G100" s="152">
        <v>193.8</v>
      </c>
      <c r="H100" s="153">
        <f t="shared" si="111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69"/>
        <v>0</v>
      </c>
      <c r="Z100" s="60">
        <f t="shared" si="169"/>
        <v>0</v>
      </c>
      <c r="AA100" s="260" t="e">
        <f t="shared" ref="AA100:AA103" si="170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7"/>
    </row>
    <row r="101" spans="1:56" ht="36" customHeight="1">
      <c r="A101" s="490"/>
      <c r="B101" s="472"/>
      <c r="C101" s="474"/>
      <c r="D101" s="70" t="s">
        <v>31</v>
      </c>
      <c r="E101" s="70">
        <f t="shared" si="167"/>
        <v>0</v>
      </c>
      <c r="F101" s="70">
        <f t="shared" si="168"/>
        <v>0</v>
      </c>
      <c r="G101" s="152">
        <v>0</v>
      </c>
      <c r="H101" s="153">
        <f t="shared" si="111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69"/>
        <v>0</v>
      </c>
      <c r="Z101" s="60">
        <f t="shared" si="169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7"/>
    </row>
    <row r="102" spans="1:56" ht="30" customHeight="1">
      <c r="A102" s="490"/>
      <c r="B102" s="472"/>
      <c r="C102" s="474"/>
      <c r="D102" s="70" t="s">
        <v>32</v>
      </c>
      <c r="E102" s="70">
        <f t="shared" si="167"/>
        <v>0</v>
      </c>
      <c r="F102" s="70">
        <f t="shared" si="168"/>
        <v>0</v>
      </c>
      <c r="G102" s="152">
        <v>0</v>
      </c>
      <c r="H102" s="153">
        <f t="shared" ref="H102:H104" si="171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69"/>
        <v>0</v>
      </c>
      <c r="Z102" s="60">
        <f t="shared" si="169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7"/>
    </row>
    <row r="103" spans="1:56" ht="27.75" customHeight="1">
      <c r="A103" s="490"/>
      <c r="B103" s="472"/>
      <c r="C103" s="474"/>
      <c r="D103" s="70" t="s">
        <v>33</v>
      </c>
      <c r="E103" s="70">
        <f t="shared" si="167"/>
        <v>2</v>
      </c>
      <c r="F103" s="70">
        <f t="shared" si="168"/>
        <v>0</v>
      </c>
      <c r="G103" s="152">
        <v>83</v>
      </c>
      <c r="H103" s="153">
        <f t="shared" si="171"/>
        <v>0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69"/>
        <v>0</v>
      </c>
      <c r="AA103" s="260">
        <f t="shared" si="170"/>
        <v>0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7"/>
    </row>
    <row r="104" spans="1:56" ht="38.25" customHeight="1">
      <c r="A104" s="490"/>
      <c r="B104" s="472"/>
      <c r="C104" s="474"/>
      <c r="D104" s="135" t="s">
        <v>34</v>
      </c>
      <c r="E104" s="70">
        <f t="shared" si="167"/>
        <v>0</v>
      </c>
      <c r="F104" s="70">
        <f t="shared" si="168"/>
        <v>0</v>
      </c>
      <c r="G104" s="152">
        <v>0</v>
      </c>
      <c r="H104" s="153">
        <f t="shared" si="171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69"/>
        <v>0</v>
      </c>
      <c r="Z104" s="60">
        <f t="shared" si="169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7"/>
    </row>
    <row r="105" spans="1:56" ht="23.25" hidden="1" customHeight="1">
      <c r="A105" s="491" t="s">
        <v>69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3"/>
    </row>
    <row r="106" spans="1:56" ht="18.600000000000001" thickBot="1">
      <c r="A106" s="483" t="s">
        <v>70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5"/>
    </row>
    <row r="107" spans="1:56" s="285" customFormat="1" ht="22.5" customHeight="1">
      <c r="A107" s="469" t="s">
        <v>71</v>
      </c>
      <c r="B107" s="473" t="s">
        <v>80</v>
      </c>
      <c r="C107" s="473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15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15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2">SUM(Q114+Q122)</f>
        <v>7.2</v>
      </c>
      <c r="R107" s="260">
        <f>SUM(Q107/P107*100)</f>
        <v>100</v>
      </c>
      <c r="S107" s="127">
        <f t="shared" si="172"/>
        <v>0</v>
      </c>
      <c r="T107" s="251">
        <f t="shared" si="172"/>
        <v>0</v>
      </c>
      <c r="U107" s="127" t="e">
        <f>SUM(T107/S107*100)</f>
        <v>#DIV/0!</v>
      </c>
      <c r="V107" s="251">
        <f t="shared" si="172"/>
        <v>7.8</v>
      </c>
      <c r="W107" s="127">
        <f t="shared" si="172"/>
        <v>7.8</v>
      </c>
      <c r="X107" s="260">
        <f>SUM(W107/V107*100)</f>
        <v>100</v>
      </c>
      <c r="Y107" s="127">
        <f t="shared" si="172"/>
        <v>18.899999999999999</v>
      </c>
      <c r="Z107" s="127">
        <f t="shared" si="172"/>
        <v>0</v>
      </c>
      <c r="AA107" s="260">
        <f>SUM(Z107/Y107*100)</f>
        <v>0</v>
      </c>
      <c r="AB107" s="127">
        <f t="shared" si="172"/>
        <v>22.9</v>
      </c>
      <c r="AC107" s="251">
        <f t="shared" si="172"/>
        <v>0</v>
      </c>
      <c r="AD107" s="251">
        <f t="shared" si="172"/>
        <v>0</v>
      </c>
      <c r="AE107" s="251">
        <f t="shared" si="172"/>
        <v>0</v>
      </c>
      <c r="AF107" s="260">
        <f>SUM(AE107/AB107*100)</f>
        <v>0</v>
      </c>
      <c r="AG107" s="251">
        <f t="shared" si="172"/>
        <v>112.3</v>
      </c>
      <c r="AH107" s="251">
        <f t="shared" si="172"/>
        <v>0</v>
      </c>
      <c r="AI107" s="251">
        <f t="shared" si="172"/>
        <v>0</v>
      </c>
      <c r="AJ107" s="127">
        <f t="shared" si="172"/>
        <v>0</v>
      </c>
      <c r="AK107" s="289">
        <f>SUM(AJ107/AG107*100)</f>
        <v>0</v>
      </c>
      <c r="AL107" s="127">
        <f t="shared" si="172"/>
        <v>124</v>
      </c>
      <c r="AM107" s="251">
        <f t="shared" si="172"/>
        <v>0</v>
      </c>
      <c r="AN107" s="251">
        <f t="shared" si="172"/>
        <v>0</v>
      </c>
      <c r="AO107" s="430">
        <f t="shared" si="172"/>
        <v>0</v>
      </c>
      <c r="AP107" s="260">
        <f>SUM(AO107/AL107*100)</f>
        <v>0</v>
      </c>
      <c r="AQ107" s="127">
        <f t="shared" si="172"/>
        <v>97.4</v>
      </c>
      <c r="AR107" s="251">
        <f t="shared" si="172"/>
        <v>0</v>
      </c>
      <c r="AS107" s="251">
        <f t="shared" si="172"/>
        <v>0</v>
      </c>
      <c r="AT107" s="127">
        <f t="shared" si="172"/>
        <v>0</v>
      </c>
      <c r="AU107" s="260">
        <f>SUM(AT107/AQ107*100)</f>
        <v>0</v>
      </c>
      <c r="AV107" s="127">
        <f t="shared" si="172"/>
        <v>74.900000000000006</v>
      </c>
      <c r="AW107" s="251">
        <f t="shared" si="172"/>
        <v>0</v>
      </c>
      <c r="AX107" s="251">
        <f t="shared" si="172"/>
        <v>0</v>
      </c>
      <c r="AY107" s="441">
        <f t="shared" si="172"/>
        <v>0</v>
      </c>
      <c r="AZ107" s="260">
        <f>SUM(AY107/AV107*100)</f>
        <v>0</v>
      </c>
      <c r="BA107" s="127">
        <f t="shared" si="172"/>
        <v>76.8</v>
      </c>
      <c r="BB107" s="127">
        <f t="shared" si="172"/>
        <v>0</v>
      </c>
      <c r="BC107" s="251">
        <f>SUM(BB107/BA107*100)</f>
        <v>0</v>
      </c>
      <c r="BD107" s="477"/>
    </row>
    <row r="108" spans="1:56" ht="35.25" customHeight="1">
      <c r="A108" s="470"/>
      <c r="B108" s="474"/>
      <c r="C108" s="474"/>
      <c r="D108" s="161" t="s">
        <v>29</v>
      </c>
      <c r="E108" s="70">
        <f t="shared" ref="E108:E113" si="173">J108+M108+P108+S108+V108+Y108+AB108+AG108+AL108+AQ108+AV108+BA108</f>
        <v>0</v>
      </c>
      <c r="F108" s="70">
        <f t="shared" ref="F108:F113" si="174">K108+N108+Q108+T108+W108+Z108+AE108+AJ108+AO108+AT108+AY108+BB108</f>
        <v>0</v>
      </c>
      <c r="G108" s="130">
        <f t="shared" ref="G108:H135" si="175">SUM(J108+M108+P108+S108+V108+Y108+AB108+AG108+AL108+AQ108+AV108+BA108)</f>
        <v>0</v>
      </c>
      <c r="H108" s="153">
        <f t="shared" ref="H108:H113" si="176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77">SUM(W108/V108*100)</f>
        <v>#DIV/0!</v>
      </c>
      <c r="Y108" s="92">
        <f>SUM(Y115+Y123)</f>
        <v>0</v>
      </c>
      <c r="Z108" s="60">
        <f t="shared" ref="Z108" si="178">SUM(Z115+Z123)</f>
        <v>0</v>
      </c>
      <c r="AA108" s="260"/>
      <c r="AB108" s="77">
        <v>0</v>
      </c>
      <c r="AC108" s="80"/>
      <c r="AD108" s="81"/>
      <c r="AE108" s="78">
        <f t="shared" ref="AE108:AE113" si="179">SUM(AE115+AE123)</f>
        <v>0</v>
      </c>
      <c r="AF108" s="260"/>
      <c r="AG108" s="132">
        <v>0</v>
      </c>
      <c r="AH108" s="80"/>
      <c r="AI108" s="81"/>
      <c r="AJ108" s="78">
        <f t="shared" ref="AJ108:AJ113" si="180">SUM(AJ115+AJ123)</f>
        <v>0</v>
      </c>
      <c r="AK108" s="289"/>
      <c r="AL108" s="82">
        <v>0</v>
      </c>
      <c r="AM108" s="80"/>
      <c r="AN108" s="81"/>
      <c r="AO108" s="78">
        <f t="shared" ref="AO108:AO113" si="181">SUM(AO115+AO123)</f>
        <v>0</v>
      </c>
      <c r="AP108" s="260"/>
      <c r="AQ108" s="132">
        <v>0</v>
      </c>
      <c r="AR108" s="80"/>
      <c r="AS108" s="81"/>
      <c r="AT108" s="78">
        <f t="shared" ref="AT108:AT113" si="182">SUM(AT115+AT123)</f>
        <v>0</v>
      </c>
      <c r="AU108" s="260"/>
      <c r="AV108" s="132">
        <v>0</v>
      </c>
      <c r="AW108" s="85"/>
      <c r="AX108" s="83"/>
      <c r="AY108" s="78">
        <f t="shared" ref="AY108:AY113" si="183">SUM(AY115+AY123)</f>
        <v>0</v>
      </c>
      <c r="AZ108" s="260"/>
      <c r="BA108" s="132">
        <v>0</v>
      </c>
      <c r="BB108" s="78">
        <f t="shared" ref="BB108:BB113" si="184">SUM(BB115+BB123)</f>
        <v>0</v>
      </c>
      <c r="BC108" s="251"/>
      <c r="BD108" s="478"/>
    </row>
    <row r="109" spans="1:56" ht="39" customHeight="1">
      <c r="A109" s="470"/>
      <c r="B109" s="474"/>
      <c r="C109" s="474"/>
      <c r="D109" s="163" t="s">
        <v>30</v>
      </c>
      <c r="E109" s="70">
        <f t="shared" si="173"/>
        <v>433.79999999999995</v>
      </c>
      <c r="F109" s="70">
        <f t="shared" si="174"/>
        <v>0</v>
      </c>
      <c r="G109" s="130">
        <f t="shared" si="175"/>
        <v>433.79999999999995</v>
      </c>
      <c r="H109" s="153">
        <f t="shared" ref="H109:H111" si="185">SUM(W109+Z109+AC109+AH109+AM109+AR109+AW109+BB109+T109+Q109+N109+K109+AE109+AJ109+AO109+AT109+AY109)</f>
        <v>0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6">SUM(Z116+Z124)</f>
        <v>0</v>
      </c>
      <c r="AA109" s="260">
        <f t="shared" ref="AA109:AA119" si="187">SUM(Z109/Y109*100)</f>
        <v>0</v>
      </c>
      <c r="AB109" s="92">
        <f>SUM(AB116+AB124)</f>
        <v>22.9</v>
      </c>
      <c r="AC109" s="92"/>
      <c r="AD109" s="92"/>
      <c r="AE109" s="78">
        <f t="shared" si="179"/>
        <v>0</v>
      </c>
      <c r="AF109" s="260">
        <f t="shared" ref="AF109:AF121" si="188">SUM(AE109/AB109*100)</f>
        <v>0</v>
      </c>
      <c r="AG109" s="92">
        <f>SUM(AG116+AG124)</f>
        <v>89.800000000000011</v>
      </c>
      <c r="AH109" s="137"/>
      <c r="AI109" s="137"/>
      <c r="AJ109" s="78">
        <f t="shared" si="180"/>
        <v>0</v>
      </c>
      <c r="AK109" s="289">
        <f t="shared" ref="AK109:AK121" si="189">SUM(AJ109/AG109*100)</f>
        <v>0</v>
      </c>
      <c r="AL109" s="92">
        <f>SUM(AL116+AL124)</f>
        <v>99.2</v>
      </c>
      <c r="AM109" s="97"/>
      <c r="AN109" s="97"/>
      <c r="AO109" s="421">
        <f t="shared" si="181"/>
        <v>0</v>
      </c>
      <c r="AP109" s="260">
        <f t="shared" ref="AP109:AP119" si="190">SUM(AO109/AL109*100)</f>
        <v>0</v>
      </c>
      <c r="AQ109" s="92">
        <f>SUM(AQ116+AQ124)</f>
        <v>78</v>
      </c>
      <c r="AR109" s="95"/>
      <c r="AS109" s="96"/>
      <c r="AT109" s="78">
        <f t="shared" si="182"/>
        <v>0</v>
      </c>
      <c r="AU109" s="260">
        <f t="shared" ref="AU109:AU127" si="191">SUM(AT109/AQ109*100)</f>
        <v>0</v>
      </c>
      <c r="AV109" s="92">
        <f>SUM(AV116+AV124)</f>
        <v>59.9</v>
      </c>
      <c r="AW109" s="95"/>
      <c r="AX109" s="96"/>
      <c r="AY109" s="429">
        <f t="shared" si="183"/>
        <v>0</v>
      </c>
      <c r="AZ109" s="260">
        <f t="shared" ref="AZ109:AZ119" si="192">SUM(AY109/AV109*100)</f>
        <v>0</v>
      </c>
      <c r="BA109" s="92">
        <f>SUM(BA116+BA124)</f>
        <v>65.099999999999994</v>
      </c>
      <c r="BB109" s="78">
        <f t="shared" si="184"/>
        <v>0</v>
      </c>
      <c r="BC109" s="251">
        <f t="shared" ref="BC109:BC119" si="193">SUM(BB109/BA109*100)</f>
        <v>0</v>
      </c>
      <c r="BD109" s="478"/>
    </row>
    <row r="110" spans="1:56" ht="43.5" customHeight="1">
      <c r="A110" s="470"/>
      <c r="B110" s="474"/>
      <c r="C110" s="474"/>
      <c r="D110" s="70" t="s">
        <v>31</v>
      </c>
      <c r="E110" s="70">
        <f t="shared" si="173"/>
        <v>0</v>
      </c>
      <c r="F110" s="70">
        <f t="shared" si="174"/>
        <v>0</v>
      </c>
      <c r="G110" s="130">
        <f t="shared" si="175"/>
        <v>0</v>
      </c>
      <c r="H110" s="153">
        <f t="shared" si="185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4">SUM(Y117+Y125)</f>
        <v>0</v>
      </c>
      <c r="Z110" s="60">
        <f t="shared" ref="Z110" si="195">SUM(Z117+Z125)</f>
        <v>0</v>
      </c>
      <c r="AA110" s="260"/>
      <c r="AB110" s="92">
        <f t="shared" ref="AB110:AB113" si="196">SUM(AB117+AB125)</f>
        <v>0</v>
      </c>
      <c r="AC110" s="92"/>
      <c r="AD110" s="92"/>
      <c r="AE110" s="78">
        <f t="shared" si="179"/>
        <v>0</v>
      </c>
      <c r="AF110" s="260"/>
      <c r="AG110" s="92">
        <f t="shared" ref="AG110:AG113" si="197">SUM(AG117+AG125)</f>
        <v>0</v>
      </c>
      <c r="AH110" s="137"/>
      <c r="AI110" s="137"/>
      <c r="AJ110" s="78">
        <f t="shared" si="180"/>
        <v>0</v>
      </c>
      <c r="AK110" s="289"/>
      <c r="AL110" s="92">
        <f t="shared" ref="AL110:AL113" si="198">SUM(AL117+AL125)</f>
        <v>0</v>
      </c>
      <c r="AM110" s="97"/>
      <c r="AN110" s="97"/>
      <c r="AO110" s="78">
        <f t="shared" si="181"/>
        <v>0</v>
      </c>
      <c r="AP110" s="260"/>
      <c r="AQ110" s="92">
        <f t="shared" ref="AQ110:AQ113" si="199">SUM(AQ117+AQ125)</f>
        <v>0</v>
      </c>
      <c r="AR110" s="95"/>
      <c r="AS110" s="96"/>
      <c r="AT110" s="78">
        <f t="shared" si="182"/>
        <v>0</v>
      </c>
      <c r="AU110" s="260"/>
      <c r="AV110" s="92">
        <f t="shared" ref="AV110:AV113" si="200">SUM(AV117+AV125)</f>
        <v>0</v>
      </c>
      <c r="AW110" s="100"/>
      <c r="AX110" s="99"/>
      <c r="AY110" s="78">
        <f t="shared" si="183"/>
        <v>0</v>
      </c>
      <c r="AZ110" s="260"/>
      <c r="BA110" s="92">
        <f t="shared" ref="BA110:BA113" si="201">SUM(BA117+BA125)</f>
        <v>0</v>
      </c>
      <c r="BB110" s="78">
        <f t="shared" si="184"/>
        <v>0</v>
      </c>
      <c r="BC110" s="251"/>
      <c r="BD110" s="478"/>
    </row>
    <row r="111" spans="1:56" ht="33" customHeight="1">
      <c r="A111" s="470"/>
      <c r="B111" s="474"/>
      <c r="C111" s="474"/>
      <c r="D111" s="70" t="s">
        <v>32</v>
      </c>
      <c r="E111" s="70">
        <f t="shared" si="173"/>
        <v>0</v>
      </c>
      <c r="F111" s="70">
        <f t="shared" si="174"/>
        <v>0</v>
      </c>
      <c r="G111" s="130">
        <f t="shared" si="175"/>
        <v>0</v>
      </c>
      <c r="H111" s="153">
        <f t="shared" si="185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4"/>
        <v>0</v>
      </c>
      <c r="Z111" s="60">
        <f t="shared" ref="Z111" si="202">SUM(Z118+Z126)</f>
        <v>0</v>
      </c>
      <c r="AA111" s="260"/>
      <c r="AB111" s="92">
        <f t="shared" si="196"/>
        <v>0</v>
      </c>
      <c r="AC111" s="113"/>
      <c r="AD111" s="141"/>
      <c r="AE111" s="78">
        <f t="shared" si="179"/>
        <v>0</v>
      </c>
      <c r="AF111" s="260"/>
      <c r="AG111" s="92">
        <f t="shared" si="197"/>
        <v>0</v>
      </c>
      <c r="AH111" s="113"/>
      <c r="AI111" s="141"/>
      <c r="AJ111" s="78">
        <f t="shared" si="180"/>
        <v>0</v>
      </c>
      <c r="AK111" s="289"/>
      <c r="AL111" s="92">
        <f t="shared" si="198"/>
        <v>0</v>
      </c>
      <c r="AM111" s="113"/>
      <c r="AN111" s="141"/>
      <c r="AO111" s="78">
        <f t="shared" si="181"/>
        <v>0</v>
      </c>
      <c r="AP111" s="260"/>
      <c r="AQ111" s="92">
        <f t="shared" si="199"/>
        <v>0</v>
      </c>
      <c r="AR111" s="113"/>
      <c r="AS111" s="141"/>
      <c r="AT111" s="78">
        <f t="shared" si="182"/>
        <v>0</v>
      </c>
      <c r="AU111" s="260"/>
      <c r="AV111" s="92">
        <f t="shared" si="200"/>
        <v>0</v>
      </c>
      <c r="AW111" s="116"/>
      <c r="AX111" s="114"/>
      <c r="AY111" s="78">
        <f t="shared" si="183"/>
        <v>0</v>
      </c>
      <c r="AZ111" s="260"/>
      <c r="BA111" s="92">
        <f t="shared" si="201"/>
        <v>0</v>
      </c>
      <c r="BB111" s="78">
        <f t="shared" si="184"/>
        <v>0</v>
      </c>
      <c r="BC111" s="251"/>
      <c r="BD111" s="478"/>
    </row>
    <row r="112" spans="1:56" ht="22.5" customHeight="1">
      <c r="A112" s="470"/>
      <c r="B112" s="474"/>
      <c r="C112" s="474"/>
      <c r="D112" s="70" t="s">
        <v>33</v>
      </c>
      <c r="E112" s="70">
        <f t="shared" si="173"/>
        <v>108.39999999999999</v>
      </c>
      <c r="F112" s="70">
        <f t="shared" si="174"/>
        <v>15</v>
      </c>
      <c r="G112" s="130">
        <f t="shared" si="175"/>
        <v>108.39999999999999</v>
      </c>
      <c r="H112" s="153">
        <f>SUM(W112+Z112+AC112+AH112+AM112+AR112+AW112+BB112+T112+Q112+N112+K112+AE112+AJ112+AO112+AT112+AY112)</f>
        <v>15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>
        <v>7.8</v>
      </c>
      <c r="X112" s="260">
        <f t="shared" si="177"/>
        <v>100</v>
      </c>
      <c r="Y112" s="92">
        <f t="shared" si="194"/>
        <v>0</v>
      </c>
      <c r="Z112" s="60">
        <f t="shared" ref="Z112" si="203">SUM(Z119+Z127)</f>
        <v>0</v>
      </c>
      <c r="AA112" s="260" t="e">
        <f t="shared" si="187"/>
        <v>#DIV/0!</v>
      </c>
      <c r="AB112" s="92">
        <f t="shared" si="196"/>
        <v>0</v>
      </c>
      <c r="AC112" s="113"/>
      <c r="AD112" s="141"/>
      <c r="AE112" s="78">
        <f t="shared" si="179"/>
        <v>0</v>
      </c>
      <c r="AF112" s="260" t="e">
        <f t="shared" si="188"/>
        <v>#DIV/0!</v>
      </c>
      <c r="AG112" s="92">
        <f t="shared" si="197"/>
        <v>22.5</v>
      </c>
      <c r="AH112" s="113"/>
      <c r="AI112" s="141"/>
      <c r="AJ112" s="78">
        <f t="shared" si="180"/>
        <v>0</v>
      </c>
      <c r="AK112" s="289">
        <f t="shared" si="189"/>
        <v>0</v>
      </c>
      <c r="AL112" s="92">
        <f t="shared" si="198"/>
        <v>24.8</v>
      </c>
      <c r="AM112" s="113"/>
      <c r="AN112" s="141"/>
      <c r="AO112" s="421">
        <f t="shared" si="181"/>
        <v>0</v>
      </c>
      <c r="AP112" s="260">
        <f t="shared" si="190"/>
        <v>0</v>
      </c>
      <c r="AQ112" s="92">
        <f t="shared" si="199"/>
        <v>19.399999999999999</v>
      </c>
      <c r="AR112" s="113"/>
      <c r="AS112" s="141"/>
      <c r="AT112" s="78">
        <f t="shared" si="182"/>
        <v>0</v>
      </c>
      <c r="AU112" s="260">
        <f t="shared" si="191"/>
        <v>0</v>
      </c>
      <c r="AV112" s="92">
        <f t="shared" si="200"/>
        <v>15</v>
      </c>
      <c r="AW112" s="116"/>
      <c r="AX112" s="114"/>
      <c r="AY112" s="429">
        <f t="shared" si="183"/>
        <v>0</v>
      </c>
      <c r="AZ112" s="260">
        <f t="shared" si="192"/>
        <v>0</v>
      </c>
      <c r="BA112" s="92">
        <f t="shared" si="201"/>
        <v>11.7</v>
      </c>
      <c r="BB112" s="78">
        <f t="shared" si="184"/>
        <v>0</v>
      </c>
      <c r="BC112" s="251">
        <f t="shared" si="193"/>
        <v>0</v>
      </c>
      <c r="BD112" s="478"/>
    </row>
    <row r="113" spans="1:56" ht="36.75" customHeight="1" thickBot="1">
      <c r="A113" s="475"/>
      <c r="B113" s="476"/>
      <c r="C113" s="476"/>
      <c r="D113" s="129" t="s">
        <v>34</v>
      </c>
      <c r="E113" s="70">
        <f t="shared" si="173"/>
        <v>0</v>
      </c>
      <c r="F113" s="70">
        <f t="shared" si="174"/>
        <v>0</v>
      </c>
      <c r="G113" s="130">
        <f t="shared" si="175"/>
        <v>0</v>
      </c>
      <c r="H113" s="153">
        <f t="shared" si="176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4"/>
        <v>0</v>
      </c>
      <c r="Z113" s="60">
        <f t="shared" ref="Z113" si="204">SUM(Z120+Z128)</f>
        <v>0</v>
      </c>
      <c r="AA113" s="260"/>
      <c r="AB113" s="92">
        <f t="shared" si="196"/>
        <v>0</v>
      </c>
      <c r="AC113" s="80"/>
      <c r="AD113" s="81"/>
      <c r="AE113" s="78">
        <f t="shared" si="179"/>
        <v>0</v>
      </c>
      <c r="AF113" s="260"/>
      <c r="AG113" s="92">
        <f t="shared" si="197"/>
        <v>0</v>
      </c>
      <c r="AH113" s="80"/>
      <c r="AI113" s="81"/>
      <c r="AJ113" s="78">
        <f t="shared" si="180"/>
        <v>0</v>
      </c>
      <c r="AK113" s="289"/>
      <c r="AL113" s="92">
        <f t="shared" si="198"/>
        <v>0</v>
      </c>
      <c r="AM113" s="80"/>
      <c r="AN113" s="81"/>
      <c r="AO113" s="78">
        <f t="shared" si="181"/>
        <v>0</v>
      </c>
      <c r="AP113" s="260"/>
      <c r="AQ113" s="92">
        <f t="shared" si="199"/>
        <v>0</v>
      </c>
      <c r="AR113" s="80"/>
      <c r="AS113" s="81"/>
      <c r="AT113" s="78">
        <f t="shared" si="182"/>
        <v>0</v>
      </c>
      <c r="AU113" s="260"/>
      <c r="AV113" s="92">
        <f t="shared" si="200"/>
        <v>0</v>
      </c>
      <c r="AW113" s="85"/>
      <c r="AX113" s="83"/>
      <c r="AY113" s="78">
        <f t="shared" si="183"/>
        <v>0</v>
      </c>
      <c r="AZ113" s="260"/>
      <c r="BA113" s="92">
        <f t="shared" si="201"/>
        <v>0</v>
      </c>
      <c r="BB113" s="78">
        <f t="shared" si="184"/>
        <v>0</v>
      </c>
      <c r="BC113" s="251"/>
      <c r="BD113" s="479"/>
    </row>
    <row r="114" spans="1:56" s="265" customFormat="1" ht="22.5" customHeight="1">
      <c r="A114" s="480"/>
      <c r="B114" s="473" t="s">
        <v>45</v>
      </c>
      <c r="C114" s="469"/>
      <c r="D114" s="261" t="s">
        <v>37</v>
      </c>
      <c r="E114" s="262">
        <f>E116+E117+E119+E118+E120</f>
        <v>416.99999999999989</v>
      </c>
      <c r="F114" s="262">
        <f>F116+F117+F119+F118+F120</f>
        <v>15</v>
      </c>
      <c r="G114" s="120">
        <f t="shared" si="175"/>
        <v>417.00000000000006</v>
      </c>
      <c r="H114" s="120">
        <f>SUM(K114+N114+Q114+T114+W114+Z114+AC114+AH114+AM114+AR114+AW114+BB114+AE114+AJ114+AT114+AY114+AO114)</f>
        <v>15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>
        <v>7.8</v>
      </c>
      <c r="X114" s="273">
        <f t="shared" si="177"/>
        <v>100</v>
      </c>
      <c r="Y114" s="60">
        <f>SUM(Y115:Y120)</f>
        <v>18.899999999999999</v>
      </c>
      <c r="Z114" s="57">
        <f>SUM(Z115:Z120)</f>
        <v>0</v>
      </c>
      <c r="AA114" s="273">
        <f t="shared" si="187"/>
        <v>0</v>
      </c>
      <c r="AB114" s="60">
        <f>SUM(AB115:AB120)</f>
        <v>22.9</v>
      </c>
      <c r="AC114" s="60">
        <f t="shared" ref="AC114:AD114" si="205">SUM(AC115:AC120)</f>
        <v>0</v>
      </c>
      <c r="AD114" s="60">
        <f t="shared" si="205"/>
        <v>0</v>
      </c>
      <c r="AE114" s="60"/>
      <c r="AF114" s="273">
        <f t="shared" si="188"/>
        <v>0</v>
      </c>
      <c r="AG114" s="60">
        <f>SUM(AG115:AG120)</f>
        <v>29.299999999999997</v>
      </c>
      <c r="AH114" s="60">
        <f t="shared" ref="AH114:AJ114" si="206">SUM(AH115:AH120)</f>
        <v>0</v>
      </c>
      <c r="AI114" s="60">
        <f t="shared" si="206"/>
        <v>0</v>
      </c>
      <c r="AJ114" s="60">
        <f t="shared" si="206"/>
        <v>0</v>
      </c>
      <c r="AK114" s="157">
        <f t="shared" si="189"/>
        <v>0</v>
      </c>
      <c r="AL114" s="304">
        <f>SUM(AL115:AL120)</f>
        <v>124</v>
      </c>
      <c r="AM114" s="304">
        <f t="shared" ref="AM114:AO114" si="207">SUM(AM115:AM120)</f>
        <v>0</v>
      </c>
      <c r="AN114" s="304">
        <f t="shared" si="207"/>
        <v>0</v>
      </c>
      <c r="AO114" s="424">
        <f t="shared" si="207"/>
        <v>0</v>
      </c>
      <c r="AP114" s="273">
        <f t="shared" si="190"/>
        <v>0</v>
      </c>
      <c r="AQ114" s="183">
        <f>SUM(AQ115:AQ120)</f>
        <v>55.2</v>
      </c>
      <c r="AR114" s="183">
        <f t="shared" ref="AR114:AT114" si="208">SUM(AR115:AR120)</f>
        <v>0</v>
      </c>
      <c r="AS114" s="183">
        <f t="shared" si="208"/>
        <v>0</v>
      </c>
      <c r="AT114" s="176">
        <f t="shared" si="208"/>
        <v>0</v>
      </c>
      <c r="AU114" s="273">
        <f t="shared" si="191"/>
        <v>0</v>
      </c>
      <c r="AV114" s="438">
        <f t="shared" ref="AV114:AY114" si="209">SUM(AV115:AV120)</f>
        <v>74.900000000000006</v>
      </c>
      <c r="AW114" s="183">
        <f t="shared" si="209"/>
        <v>0</v>
      </c>
      <c r="AX114" s="183">
        <f t="shared" si="209"/>
        <v>0</v>
      </c>
      <c r="AY114" s="438">
        <f t="shared" si="209"/>
        <v>0</v>
      </c>
      <c r="AZ114" s="273">
        <f t="shared" si="192"/>
        <v>0</v>
      </c>
      <c r="BA114" s="183">
        <f>SUM(BA115:BA120)</f>
        <v>76.8</v>
      </c>
      <c r="BB114" s="183">
        <f>SUM(BB115:BB120)</f>
        <v>0</v>
      </c>
      <c r="BC114" s="251">
        <f t="shared" si="193"/>
        <v>0</v>
      </c>
      <c r="BD114" s="477"/>
    </row>
    <row r="115" spans="1:56" ht="36.75" customHeight="1">
      <c r="A115" s="481"/>
      <c r="B115" s="474"/>
      <c r="C115" s="470"/>
      <c r="D115" s="161" t="s">
        <v>29</v>
      </c>
      <c r="E115" s="70">
        <f t="shared" ref="E115:E120" si="210">J115+M115+P115+S115+V115+Y115+AB115+AG115+AL115+AQ115+AV115+BA115</f>
        <v>0</v>
      </c>
      <c r="F115" s="70">
        <f t="shared" ref="F115:F120" si="211">K115+N115+Q115+T115+W115+Z115+AE115+AJ115+AO115+AT115+AY115+BB115</f>
        <v>0</v>
      </c>
      <c r="G115" s="130">
        <f t="shared" si="175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>
        <v>0</v>
      </c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8"/>
    </row>
    <row r="116" spans="1:56" ht="35.25" customHeight="1">
      <c r="A116" s="481"/>
      <c r="B116" s="474"/>
      <c r="C116" s="470"/>
      <c r="D116" s="163" t="s">
        <v>30</v>
      </c>
      <c r="E116" s="70">
        <f t="shared" si="210"/>
        <v>333.59999999999991</v>
      </c>
      <c r="F116" s="70">
        <f t="shared" si="211"/>
        <v>0</v>
      </c>
      <c r="G116" s="130">
        <f t="shared" si="175"/>
        <v>333.59999999999991</v>
      </c>
      <c r="H116" s="136">
        <f>SUM(K116+N116+Q116+T116+W116+Z116+AC116+AH116+AM116+AR116+AW116+BB116+AE116+AJ116+AT116+AY116+AO116)</f>
        <v>0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>
        <v>0</v>
      </c>
      <c r="X116" s="260"/>
      <c r="Y116" s="92">
        <v>18.899999999999999</v>
      </c>
      <c r="Z116" s="57"/>
      <c r="AA116" s="260">
        <f t="shared" si="187"/>
        <v>0</v>
      </c>
      <c r="AB116" s="77">
        <v>22.9</v>
      </c>
      <c r="AC116" s="95"/>
      <c r="AD116" s="96"/>
      <c r="AE116" s="78"/>
      <c r="AF116" s="260">
        <f t="shared" si="188"/>
        <v>0</v>
      </c>
      <c r="AG116" s="97">
        <v>23.4</v>
      </c>
      <c r="AH116" s="95"/>
      <c r="AI116" s="96"/>
      <c r="AJ116" s="78"/>
      <c r="AK116" s="289">
        <f t="shared" si="189"/>
        <v>0</v>
      </c>
      <c r="AL116" s="97">
        <v>99.2</v>
      </c>
      <c r="AM116" s="95"/>
      <c r="AN116" s="96"/>
      <c r="AO116" s="420"/>
      <c r="AP116" s="260">
        <f t="shared" si="190"/>
        <v>0</v>
      </c>
      <c r="AQ116" s="137">
        <v>44.2</v>
      </c>
      <c r="AR116" s="95"/>
      <c r="AS116" s="96"/>
      <c r="AT116" s="106"/>
      <c r="AU116" s="260">
        <f t="shared" si="191"/>
        <v>0</v>
      </c>
      <c r="AV116" s="137">
        <v>59.9</v>
      </c>
      <c r="AW116" s="95"/>
      <c r="AX116" s="96"/>
      <c r="AY116" s="439"/>
      <c r="AZ116" s="260">
        <f t="shared" si="192"/>
        <v>0</v>
      </c>
      <c r="BA116" s="137">
        <v>65.099999999999994</v>
      </c>
      <c r="BB116" s="93"/>
      <c r="BC116" s="251">
        <f t="shared" si="193"/>
        <v>0</v>
      </c>
      <c r="BD116" s="478"/>
    </row>
    <row r="117" spans="1:56" ht="42" customHeight="1">
      <c r="A117" s="481"/>
      <c r="B117" s="474"/>
      <c r="C117" s="470"/>
      <c r="D117" s="70" t="s">
        <v>31</v>
      </c>
      <c r="E117" s="70">
        <f t="shared" si="210"/>
        <v>0</v>
      </c>
      <c r="F117" s="70">
        <f t="shared" si="211"/>
        <v>0</v>
      </c>
      <c r="G117" s="130">
        <f t="shared" si="175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>
        <v>0</v>
      </c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8"/>
    </row>
    <row r="118" spans="1:56" ht="34.5" customHeight="1">
      <c r="A118" s="481"/>
      <c r="B118" s="474"/>
      <c r="C118" s="470"/>
      <c r="D118" s="70" t="s">
        <v>32</v>
      </c>
      <c r="E118" s="70">
        <f t="shared" si="210"/>
        <v>0</v>
      </c>
      <c r="F118" s="70">
        <f t="shared" si="211"/>
        <v>0</v>
      </c>
      <c r="G118" s="130">
        <f t="shared" si="175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>
        <v>0</v>
      </c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8"/>
    </row>
    <row r="119" spans="1:56" ht="22.5" customHeight="1">
      <c r="A119" s="481"/>
      <c r="B119" s="474"/>
      <c r="C119" s="470"/>
      <c r="D119" s="70" t="s">
        <v>33</v>
      </c>
      <c r="E119" s="70">
        <f t="shared" si="210"/>
        <v>83.4</v>
      </c>
      <c r="F119" s="70">
        <f t="shared" si="211"/>
        <v>15</v>
      </c>
      <c r="G119" s="130">
        <f t="shared" si="175"/>
        <v>83.4</v>
      </c>
      <c r="H119" s="136">
        <f>SUM(K119+N119+Q119+T119+W119+Z119+AC119+AH119+AM119+AR119+AW119+BB119+AE119+AJ119+AT119+AY119+AO119)</f>
        <v>15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>
        <v>7.8</v>
      </c>
      <c r="X119" s="260">
        <f t="shared" si="177"/>
        <v>100</v>
      </c>
      <c r="Y119" s="112">
        <v>0</v>
      </c>
      <c r="Z119" s="142"/>
      <c r="AA119" s="260" t="e">
        <f t="shared" si="187"/>
        <v>#DIV/0!</v>
      </c>
      <c r="AB119" s="112">
        <v>0</v>
      </c>
      <c r="AC119" s="113"/>
      <c r="AD119" s="141"/>
      <c r="AE119" s="78">
        <v>0</v>
      </c>
      <c r="AF119" s="260" t="e">
        <f t="shared" si="188"/>
        <v>#DIV/0!</v>
      </c>
      <c r="AG119" s="146">
        <v>5.9</v>
      </c>
      <c r="AH119" s="113"/>
      <c r="AI119" s="141"/>
      <c r="AJ119" s="78"/>
      <c r="AK119" s="289">
        <f t="shared" si="189"/>
        <v>0</v>
      </c>
      <c r="AL119" s="146">
        <v>24.8</v>
      </c>
      <c r="AM119" s="113"/>
      <c r="AN119" s="141"/>
      <c r="AO119" s="420"/>
      <c r="AP119" s="260">
        <f t="shared" si="190"/>
        <v>0</v>
      </c>
      <c r="AQ119" s="143">
        <v>11</v>
      </c>
      <c r="AR119" s="113"/>
      <c r="AS119" s="141"/>
      <c r="AT119" s="131"/>
      <c r="AU119" s="260">
        <f t="shared" si="191"/>
        <v>0</v>
      </c>
      <c r="AV119" s="143">
        <v>15</v>
      </c>
      <c r="AW119" s="116"/>
      <c r="AX119" s="114"/>
      <c r="AY119" s="440"/>
      <c r="AZ119" s="260">
        <f t="shared" si="192"/>
        <v>0</v>
      </c>
      <c r="BA119" s="143">
        <v>11.7</v>
      </c>
      <c r="BB119" s="142"/>
      <c r="BC119" s="251">
        <f t="shared" si="193"/>
        <v>0</v>
      </c>
      <c r="BD119" s="478"/>
    </row>
    <row r="120" spans="1:56" ht="34.5" customHeight="1" thickBot="1">
      <c r="A120" s="482"/>
      <c r="B120" s="476"/>
      <c r="C120" s="475"/>
      <c r="D120" s="129" t="s">
        <v>34</v>
      </c>
      <c r="E120" s="70">
        <f t="shared" si="210"/>
        <v>0</v>
      </c>
      <c r="F120" s="70">
        <f t="shared" si="211"/>
        <v>0</v>
      </c>
      <c r="G120" s="130">
        <f t="shared" si="175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>
        <v>0</v>
      </c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9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5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88"/>
        <v>#DIV/0!</v>
      </c>
      <c r="AG121" s="126"/>
      <c r="AH121" s="65"/>
      <c r="AI121" s="124"/>
      <c r="AJ121" s="183"/>
      <c r="AK121" s="289" t="e">
        <f t="shared" si="189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1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80"/>
      <c r="B122" s="473" t="s">
        <v>48</v>
      </c>
      <c r="C122" s="469"/>
      <c r="D122" s="261" t="s">
        <v>37</v>
      </c>
      <c r="E122" s="262">
        <f>E124+E125+E127+E126+E128</f>
        <v>125.2</v>
      </c>
      <c r="F122" s="262">
        <f>F124+F125+F127+F126+F128</f>
        <v>0</v>
      </c>
      <c r="G122" s="120">
        <f t="shared" si="175"/>
        <v>125.19999999999999</v>
      </c>
      <c r="H122" s="120">
        <f>SUM(K122+N122+Q122+T122+W122+Z122+AC122+AH122+AM122+AR122+AW122+BB122+AE122+AJ122+AT122+AY122)</f>
        <v>0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2">SUM(AJ123:AJ128)</f>
        <v>0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3">SUM(AR123:AR128)</f>
        <v>0</v>
      </c>
      <c r="AS122" s="183">
        <f t="shared" si="213"/>
        <v>0</v>
      </c>
      <c r="AT122" s="183">
        <f t="shared" si="213"/>
        <v>0</v>
      </c>
      <c r="AU122" s="273">
        <f t="shared" si="191"/>
        <v>0</v>
      </c>
      <c r="AV122" s="183"/>
      <c r="AW122" s="272"/>
      <c r="AX122" s="271"/>
      <c r="AY122" s="183"/>
      <c r="AZ122" s="273"/>
      <c r="BA122" s="183"/>
      <c r="BB122" s="60"/>
      <c r="BC122" s="60"/>
      <c r="BD122" s="477"/>
    </row>
    <row r="123" spans="1:56" ht="39.75" customHeight="1">
      <c r="A123" s="481"/>
      <c r="B123" s="474"/>
      <c r="C123" s="470"/>
      <c r="D123" s="161" t="s">
        <v>29</v>
      </c>
      <c r="E123" s="70">
        <f t="shared" ref="E123:E128" si="214">J123+M123+P123+S123+V123+Y123+AB123+AG123+AL123+AQ123+AV123+BA123</f>
        <v>0</v>
      </c>
      <c r="F123" s="70">
        <f t="shared" ref="F123:F128" si="215">K123+N123+Q123+T123+W123+Z123+AE123+AJ123+AO123+AT123+AY123+BB123</f>
        <v>0</v>
      </c>
      <c r="G123" s="130">
        <f t="shared" si="175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8"/>
    </row>
    <row r="124" spans="1:56" ht="37.5" customHeight="1">
      <c r="A124" s="481"/>
      <c r="B124" s="474"/>
      <c r="C124" s="470"/>
      <c r="D124" s="163" t="s">
        <v>30</v>
      </c>
      <c r="E124" s="70">
        <f t="shared" si="214"/>
        <v>100.2</v>
      </c>
      <c r="F124" s="70">
        <f t="shared" si="215"/>
        <v>0</v>
      </c>
      <c r="G124" s="130">
        <f t="shared" si="175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/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/>
      <c r="AU124" s="260">
        <f t="shared" si="191"/>
        <v>0</v>
      </c>
      <c r="AV124" s="137"/>
      <c r="AW124" s="95"/>
      <c r="AX124" s="96"/>
      <c r="AY124" s="106"/>
      <c r="AZ124" s="323"/>
      <c r="BA124" s="137"/>
      <c r="BB124" s="93"/>
      <c r="BC124" s="138"/>
      <c r="BD124" s="478"/>
    </row>
    <row r="125" spans="1:56" ht="37.5" customHeight="1">
      <c r="A125" s="481"/>
      <c r="B125" s="474"/>
      <c r="C125" s="470"/>
      <c r="D125" s="70" t="s">
        <v>31</v>
      </c>
      <c r="E125" s="70">
        <f t="shared" si="214"/>
        <v>0</v>
      </c>
      <c r="F125" s="70">
        <f t="shared" si="215"/>
        <v>0</v>
      </c>
      <c r="G125" s="130">
        <f t="shared" si="175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8"/>
    </row>
    <row r="126" spans="1:56" ht="36" customHeight="1">
      <c r="A126" s="481"/>
      <c r="B126" s="474"/>
      <c r="C126" s="470"/>
      <c r="D126" s="70" t="s">
        <v>32</v>
      </c>
      <c r="E126" s="70">
        <f t="shared" si="214"/>
        <v>0</v>
      </c>
      <c r="F126" s="70">
        <f t="shared" si="215"/>
        <v>0</v>
      </c>
      <c r="G126" s="130">
        <f t="shared" si="175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8"/>
    </row>
    <row r="127" spans="1:56" ht="22.5" customHeight="1">
      <c r="A127" s="481"/>
      <c r="B127" s="474"/>
      <c r="C127" s="470"/>
      <c r="D127" s="70" t="s">
        <v>33</v>
      </c>
      <c r="E127" s="70">
        <f t="shared" si="214"/>
        <v>25</v>
      </c>
      <c r="F127" s="70">
        <f t="shared" si="215"/>
        <v>0</v>
      </c>
      <c r="G127" s="130">
        <f t="shared" si="175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/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/>
      <c r="AU127" s="260">
        <f t="shared" si="191"/>
        <v>0</v>
      </c>
      <c r="AV127" s="143"/>
      <c r="AW127" s="116"/>
      <c r="AX127" s="114"/>
      <c r="AY127" s="131"/>
      <c r="AZ127" s="313"/>
      <c r="BA127" s="143"/>
      <c r="BB127" s="142"/>
      <c r="BC127" s="144"/>
      <c r="BD127" s="478"/>
    </row>
    <row r="128" spans="1:56" ht="34.950000000000003" customHeight="1" thickBot="1">
      <c r="A128" s="482"/>
      <c r="B128" s="476"/>
      <c r="C128" s="475"/>
      <c r="D128" s="129" t="s">
        <v>34</v>
      </c>
      <c r="E128" s="70">
        <f t="shared" si="214"/>
        <v>0</v>
      </c>
      <c r="F128" s="70">
        <f t="shared" si="215"/>
        <v>0</v>
      </c>
      <c r="G128" s="130">
        <f t="shared" si="175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9"/>
    </row>
    <row r="129" spans="1:56" s="285" customFormat="1" ht="21" customHeight="1" thickBot="1">
      <c r="A129" s="469"/>
      <c r="B129" s="471" t="s">
        <v>68</v>
      </c>
      <c r="C129" s="473"/>
      <c r="D129" s="274" t="s">
        <v>37</v>
      </c>
      <c r="E129" s="275">
        <f>E131+E132+E134+E133+E135</f>
        <v>555.74</v>
      </c>
      <c r="F129" s="275">
        <f>F131+F132+F134+F133+F135</f>
        <v>15</v>
      </c>
      <c r="G129" s="307">
        <f t="shared" si="175"/>
        <v>555.7399999999999</v>
      </c>
      <c r="H129" s="307">
        <f>SUM(K129+N129+Q129+T129+W129+Z129+AC129+AH129+AM129+AR129+AW129+BB129+AE129+AJ129+AO129+AT129+AY129)</f>
        <v>15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0</v>
      </c>
      <c r="AA129" s="260">
        <f>SUM(Z129/Y129*100)</f>
        <v>0</v>
      </c>
      <c r="AB129" s="127">
        <f>SUM(AB130:AB135)</f>
        <v>22.9</v>
      </c>
      <c r="AC129" s="127"/>
      <c r="AD129" s="127"/>
      <c r="AE129" s="138">
        <f t="shared" ref="AE129" si="216">SUM(AE114)</f>
        <v>0</v>
      </c>
      <c r="AF129" s="340">
        <f>SUM(AE129/AB129*100)</f>
        <v>0</v>
      </c>
      <c r="AG129" s="127">
        <f>SUM(AG130:AG135)</f>
        <v>29.299999999999997</v>
      </c>
      <c r="AH129" s="127">
        <f t="shared" ref="AH129:AJ129" si="217">SUM(AH130:AH135)</f>
        <v>0</v>
      </c>
      <c r="AI129" s="127">
        <f t="shared" si="217"/>
        <v>0</v>
      </c>
      <c r="AJ129" s="127">
        <f t="shared" si="217"/>
        <v>0</v>
      </c>
      <c r="AK129" s="340">
        <f>SUM(AJ129/AG129*100)</f>
        <v>0</v>
      </c>
      <c r="AL129" s="182">
        <f>SUM(AL130:AL135)</f>
        <v>124</v>
      </c>
      <c r="AM129" s="182">
        <f t="shared" ref="AM129:AO129" si="218">SUM(AM130:AM135)</f>
        <v>0</v>
      </c>
      <c r="AN129" s="182">
        <f t="shared" si="218"/>
        <v>0</v>
      </c>
      <c r="AO129" s="422">
        <f t="shared" si="218"/>
        <v>0</v>
      </c>
      <c r="AP129" s="340">
        <f>SUM(AO129/AL129*100)</f>
        <v>0</v>
      </c>
      <c r="AQ129" s="127">
        <f>SUM(AQ130:AQ135)</f>
        <v>193.94</v>
      </c>
      <c r="AR129" s="127">
        <f t="shared" ref="AR129:AT129" si="219">SUM(AR130:AR135)</f>
        <v>0</v>
      </c>
      <c r="AS129" s="127">
        <f t="shared" si="219"/>
        <v>0</v>
      </c>
      <c r="AT129" s="127">
        <f t="shared" si="219"/>
        <v>0</v>
      </c>
      <c r="AU129" s="340">
        <f>SUM(AT129/AQ129*100)</f>
        <v>0</v>
      </c>
      <c r="AV129" s="127">
        <f>SUM(AV130:AV135)</f>
        <v>74.900000000000006</v>
      </c>
      <c r="AW129" s="127">
        <f t="shared" ref="AW129:AY129" si="220">SUM(AW130:AW135)</f>
        <v>0</v>
      </c>
      <c r="AX129" s="127">
        <f t="shared" si="220"/>
        <v>0</v>
      </c>
      <c r="AY129" s="442">
        <f t="shared" si="220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6"/>
    </row>
    <row r="130" spans="1:56" ht="36.6" thickBot="1">
      <c r="A130" s="470"/>
      <c r="B130" s="472"/>
      <c r="C130" s="474"/>
      <c r="D130" s="161" t="s">
        <v>29</v>
      </c>
      <c r="E130" s="70">
        <f t="shared" ref="E130:E135" si="221">J130+M130+P130+S130+V130+Y130+AB130+AG130+AL130+AQ130+AV130+BA130</f>
        <v>0</v>
      </c>
      <c r="F130" s="70">
        <f t="shared" ref="F130:F135" si="222">K130+N130+Q130+T130+W130+Z130+AE130+AJ130+AO130+AT130+AY130+BB130</f>
        <v>0</v>
      </c>
      <c r="G130" s="130">
        <f t="shared" si="175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3">SUM(Y108)</f>
        <v>0</v>
      </c>
      <c r="Z130" s="253">
        <f t="shared" si="223"/>
        <v>0</v>
      </c>
      <c r="AA130" s="258"/>
      <c r="AB130" s="77">
        <v>0</v>
      </c>
      <c r="AC130" s="80"/>
      <c r="AD130" s="81"/>
      <c r="AE130" s="93">
        <f t="shared" ref="AE130" si="224">SUM(AE115)</f>
        <v>0</v>
      </c>
      <c r="AF130" s="340"/>
      <c r="AG130" s="77">
        <v>0</v>
      </c>
      <c r="AH130" s="80"/>
      <c r="AI130" s="81"/>
      <c r="AJ130" s="93">
        <f t="shared" ref="AH130:AJ131" si="225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7"/>
    </row>
    <row r="131" spans="1:56" ht="36.75" customHeight="1" thickBot="1">
      <c r="A131" s="470"/>
      <c r="B131" s="472"/>
      <c r="C131" s="474"/>
      <c r="D131" s="163" t="s">
        <v>30</v>
      </c>
      <c r="E131" s="70">
        <f t="shared" si="221"/>
        <v>446.9</v>
      </c>
      <c r="F131" s="70">
        <f t="shared" si="222"/>
        <v>0</v>
      </c>
      <c r="G131" s="130">
        <f t="shared" si="175"/>
        <v>446.9</v>
      </c>
      <c r="H131" s="136">
        <f>SUM(K131+N131+Q131+T131+W131+Z131+AC131+AH131+AM131+AR131+AW131+BB131+AE131+AJ131+AO131+AT131+AY131)</f>
        <v>0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3"/>
        <v>18.899999999999999</v>
      </c>
      <c r="Z131" s="253">
        <f t="shared" si="223"/>
        <v>0</v>
      </c>
      <c r="AA131" s="258">
        <f t="shared" ref="AA131:AA134" si="226">SUM(Z131/Y131*100)</f>
        <v>0</v>
      </c>
      <c r="AB131" s="92">
        <f>SUM(AB116)</f>
        <v>22.9</v>
      </c>
      <c r="AC131" s="92">
        <f t="shared" ref="AC131:AE131" si="227">SUM(AC116)</f>
        <v>0</v>
      </c>
      <c r="AD131" s="92">
        <f t="shared" si="227"/>
        <v>0</v>
      </c>
      <c r="AE131" s="93">
        <f t="shared" si="227"/>
        <v>0</v>
      </c>
      <c r="AF131" s="340">
        <f t="shared" ref="AF131:AF134" si="228">SUM(AE131/AB131*100)</f>
        <v>0</v>
      </c>
      <c r="AG131" s="92">
        <f>SUM(AG116)</f>
        <v>23.4</v>
      </c>
      <c r="AH131" s="92">
        <f t="shared" si="225"/>
        <v>0</v>
      </c>
      <c r="AI131" s="92">
        <f t="shared" si="225"/>
        <v>0</v>
      </c>
      <c r="AJ131" s="93">
        <f t="shared" si="225"/>
        <v>0</v>
      </c>
      <c r="AK131" s="340">
        <f t="shared" ref="AK131:AK134" si="229">SUM(AJ131/AG131*100)</f>
        <v>0</v>
      </c>
      <c r="AL131" s="97">
        <v>99.2</v>
      </c>
      <c r="AM131" s="97"/>
      <c r="AN131" s="97"/>
      <c r="AO131" s="423">
        <f>SUM(AO116)</f>
        <v>0</v>
      </c>
      <c r="AP131" s="340">
        <f t="shared" ref="AP131:AP134" si="230">SUM(AO131/AL131*100)</f>
        <v>0</v>
      </c>
      <c r="AQ131" s="92">
        <v>157.5</v>
      </c>
      <c r="AR131" s="95"/>
      <c r="AS131" s="99"/>
      <c r="AT131" s="106">
        <f>SUM(AT124+AT116)</f>
        <v>0</v>
      </c>
      <c r="AU131" s="340">
        <f t="shared" ref="AU131:AU134" si="231">SUM(AT131/AQ131*100)</f>
        <v>0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2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3">SUM(BB131/BA131*100)</f>
        <v>0</v>
      </c>
      <c r="BD131" s="467"/>
    </row>
    <row r="132" spans="1:56" ht="38.25" customHeight="1" thickBot="1">
      <c r="A132" s="470"/>
      <c r="B132" s="472"/>
      <c r="C132" s="474"/>
      <c r="D132" s="70" t="s">
        <v>31</v>
      </c>
      <c r="E132" s="70">
        <f t="shared" si="221"/>
        <v>0</v>
      </c>
      <c r="F132" s="70">
        <f t="shared" si="222"/>
        <v>0</v>
      </c>
      <c r="G132" s="130">
        <f t="shared" si="175"/>
        <v>0</v>
      </c>
      <c r="H132" s="136">
        <f t="shared" si="175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3"/>
        <v>0</v>
      </c>
      <c r="Z132" s="253">
        <f t="shared" si="223"/>
        <v>0</v>
      </c>
      <c r="AA132" s="258"/>
      <c r="AB132" s="77">
        <v>0</v>
      </c>
      <c r="AC132" s="77"/>
      <c r="AD132" s="77"/>
      <c r="AE132" s="93">
        <f t="shared" ref="AE132" si="234">SUM(AE117)</f>
        <v>0</v>
      </c>
      <c r="AF132" s="340"/>
      <c r="AG132" s="92">
        <f t="shared" ref="AG132:AG135" si="235">SUM(AG117)</f>
        <v>0</v>
      </c>
      <c r="AH132" s="77"/>
      <c r="AI132" s="77"/>
      <c r="AJ132" s="93">
        <f t="shared" ref="AJ132" si="236">SUM(AJ117)</f>
        <v>0</v>
      </c>
      <c r="AK132" s="340"/>
      <c r="AL132" s="97">
        <v>0</v>
      </c>
      <c r="AM132" s="97"/>
      <c r="AN132" s="97"/>
      <c r="AO132" s="98">
        <f t="shared" ref="AO132:AO135" si="237">SUM(AO117)</f>
        <v>0</v>
      </c>
      <c r="AP132" s="340"/>
      <c r="AQ132" s="92">
        <v>0</v>
      </c>
      <c r="AR132" s="95"/>
      <c r="AS132" s="99"/>
      <c r="AT132" s="106">
        <f t="shared" ref="AT132:AT135" si="238">SUM(AT125+AT117)</f>
        <v>0</v>
      </c>
      <c r="AU132" s="340"/>
      <c r="AV132" s="92">
        <v>0</v>
      </c>
      <c r="AW132" s="100"/>
      <c r="AX132" s="100"/>
      <c r="AY132" s="106">
        <f t="shared" ref="AY132:AY135" si="239">SUM(AY117)</f>
        <v>0</v>
      </c>
      <c r="AZ132" s="340"/>
      <c r="BA132" s="92">
        <v>0</v>
      </c>
      <c r="BB132" s="106">
        <f t="shared" ref="BB132:BB135" si="240">SUM(BB117)</f>
        <v>0</v>
      </c>
      <c r="BC132" s="340"/>
      <c r="BD132" s="467"/>
    </row>
    <row r="133" spans="1:56" ht="33.75" customHeight="1" thickBot="1">
      <c r="A133" s="470"/>
      <c r="B133" s="472"/>
      <c r="C133" s="474"/>
      <c r="D133" s="70" t="s">
        <v>32</v>
      </c>
      <c r="E133" s="70">
        <f t="shared" si="221"/>
        <v>0</v>
      </c>
      <c r="F133" s="70">
        <f t="shared" si="222"/>
        <v>0</v>
      </c>
      <c r="G133" s="130">
        <f t="shared" si="175"/>
        <v>0</v>
      </c>
      <c r="H133" s="136">
        <f t="shared" si="175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3"/>
        <v>0</v>
      </c>
      <c r="Z133" s="253">
        <f t="shared" si="223"/>
        <v>0</v>
      </c>
      <c r="AA133" s="258"/>
      <c r="AB133" s="112">
        <v>0</v>
      </c>
      <c r="AC133" s="113"/>
      <c r="AD133" s="141"/>
      <c r="AE133" s="93">
        <f t="shared" ref="AE133" si="241">SUM(AE118)</f>
        <v>0</v>
      </c>
      <c r="AF133" s="340"/>
      <c r="AG133" s="92">
        <f t="shared" si="235"/>
        <v>0</v>
      </c>
      <c r="AH133" s="113"/>
      <c r="AI133" s="141"/>
      <c r="AJ133" s="93">
        <f t="shared" ref="AJ133" si="242">SUM(AJ118)</f>
        <v>0</v>
      </c>
      <c r="AK133" s="340"/>
      <c r="AL133" s="146">
        <v>0</v>
      </c>
      <c r="AM133" s="113"/>
      <c r="AN133" s="114"/>
      <c r="AO133" s="98">
        <f t="shared" si="237"/>
        <v>0</v>
      </c>
      <c r="AP133" s="340"/>
      <c r="AQ133" s="112">
        <v>0</v>
      </c>
      <c r="AR133" s="113"/>
      <c r="AS133" s="114"/>
      <c r="AT133" s="106">
        <f t="shared" si="238"/>
        <v>0</v>
      </c>
      <c r="AU133" s="340"/>
      <c r="AV133" s="112">
        <v>0</v>
      </c>
      <c r="AW133" s="116"/>
      <c r="AX133" s="116"/>
      <c r="AY133" s="106">
        <f t="shared" si="239"/>
        <v>0</v>
      </c>
      <c r="AZ133" s="340"/>
      <c r="BA133" s="112">
        <v>0</v>
      </c>
      <c r="BB133" s="106">
        <f t="shared" si="240"/>
        <v>0</v>
      </c>
      <c r="BC133" s="340"/>
      <c r="BD133" s="467"/>
    </row>
    <row r="134" spans="1:56" ht="21" customHeight="1" thickBot="1">
      <c r="A134" s="470"/>
      <c r="B134" s="472"/>
      <c r="C134" s="474"/>
      <c r="D134" s="70" t="s">
        <v>33</v>
      </c>
      <c r="E134" s="70">
        <f t="shared" si="221"/>
        <v>108.84</v>
      </c>
      <c r="F134" s="70">
        <f t="shared" si="222"/>
        <v>15</v>
      </c>
      <c r="G134" s="130">
        <f>SUM(J134+M134+P134+S134+V134+Y134+AB134+AG134+AL134+AQ134+AV134+BA134)</f>
        <v>108.84</v>
      </c>
      <c r="H134" s="136">
        <f t="shared" si="175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3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4">SUM(W134/V134*100)</f>
        <v>100</v>
      </c>
      <c r="Y134" s="252">
        <f t="shared" si="223"/>
        <v>0</v>
      </c>
      <c r="Z134" s="253">
        <f t="shared" si="223"/>
        <v>0</v>
      </c>
      <c r="AA134" s="258" t="e">
        <f t="shared" si="226"/>
        <v>#DIV/0!</v>
      </c>
      <c r="AB134" s="112">
        <v>0</v>
      </c>
      <c r="AC134" s="113"/>
      <c r="AD134" s="141"/>
      <c r="AE134" s="93">
        <f t="shared" ref="AE134" si="245">SUM(AE119)</f>
        <v>0</v>
      </c>
      <c r="AF134" s="340" t="e">
        <f t="shared" si="228"/>
        <v>#DIV/0!</v>
      </c>
      <c r="AG134" s="92">
        <f t="shared" si="235"/>
        <v>5.9</v>
      </c>
      <c r="AH134" s="113"/>
      <c r="AI134" s="141"/>
      <c r="AJ134" s="93">
        <f t="shared" ref="AJ134" si="246">SUM(AJ119)</f>
        <v>0</v>
      </c>
      <c r="AK134" s="340">
        <f t="shared" si="229"/>
        <v>0</v>
      </c>
      <c r="AL134" s="146">
        <v>24.8</v>
      </c>
      <c r="AM134" s="113"/>
      <c r="AN134" s="114"/>
      <c r="AO134" s="423">
        <f t="shared" si="237"/>
        <v>0</v>
      </c>
      <c r="AP134" s="340">
        <f t="shared" si="230"/>
        <v>0</v>
      </c>
      <c r="AQ134" s="112">
        <v>36.44</v>
      </c>
      <c r="AR134" s="113"/>
      <c r="AS134" s="114"/>
      <c r="AT134" s="106">
        <f t="shared" si="238"/>
        <v>0</v>
      </c>
      <c r="AU134" s="340">
        <f t="shared" si="231"/>
        <v>0</v>
      </c>
      <c r="AV134" s="112">
        <v>15</v>
      </c>
      <c r="AW134" s="116"/>
      <c r="AX134" s="116"/>
      <c r="AY134" s="443">
        <f t="shared" si="239"/>
        <v>0</v>
      </c>
      <c r="AZ134" s="340">
        <f t="shared" si="232"/>
        <v>0</v>
      </c>
      <c r="BA134" s="112">
        <v>11.7</v>
      </c>
      <c r="BB134" s="106">
        <f t="shared" si="240"/>
        <v>0</v>
      </c>
      <c r="BC134" s="340">
        <f t="shared" si="233"/>
        <v>0</v>
      </c>
      <c r="BD134" s="467"/>
    </row>
    <row r="135" spans="1:56" ht="31.5" customHeight="1">
      <c r="A135" s="470"/>
      <c r="B135" s="472"/>
      <c r="C135" s="474"/>
      <c r="D135" s="135" t="s">
        <v>34</v>
      </c>
      <c r="E135" s="70">
        <f t="shared" si="221"/>
        <v>0</v>
      </c>
      <c r="F135" s="70">
        <f t="shared" si="222"/>
        <v>0</v>
      </c>
      <c r="G135" s="130">
        <f t="shared" si="175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3"/>
        <v>0</v>
      </c>
      <c r="Z135" s="253">
        <f t="shared" si="223"/>
        <v>0</v>
      </c>
      <c r="AA135" s="258"/>
      <c r="AB135" s="77">
        <v>0</v>
      </c>
      <c r="AC135" s="80"/>
      <c r="AD135" s="81"/>
      <c r="AE135" s="93">
        <f t="shared" ref="AE135" si="247">SUM(AE120)</f>
        <v>0</v>
      </c>
      <c r="AF135" s="340"/>
      <c r="AG135" s="92">
        <f t="shared" si="235"/>
        <v>0</v>
      </c>
      <c r="AH135" s="80"/>
      <c r="AI135" s="81"/>
      <c r="AJ135" s="93">
        <f t="shared" ref="AJ135" si="248">SUM(AJ120)</f>
        <v>0</v>
      </c>
      <c r="AK135" s="340"/>
      <c r="AL135" s="82">
        <v>0</v>
      </c>
      <c r="AM135" s="113"/>
      <c r="AN135" s="114"/>
      <c r="AO135" s="98">
        <f t="shared" si="237"/>
        <v>0</v>
      </c>
      <c r="AP135" s="340"/>
      <c r="AQ135" s="77">
        <v>0</v>
      </c>
      <c r="AR135" s="113"/>
      <c r="AS135" s="114"/>
      <c r="AT135" s="106">
        <f t="shared" si="238"/>
        <v>0</v>
      </c>
      <c r="AU135" s="340"/>
      <c r="AV135" s="77">
        <v>0</v>
      </c>
      <c r="AW135" s="116"/>
      <c r="AX135" s="116"/>
      <c r="AY135" s="106">
        <f t="shared" si="239"/>
        <v>0</v>
      </c>
      <c r="AZ135" s="340"/>
      <c r="BA135" s="77">
        <v>0</v>
      </c>
      <c r="BB135" s="106">
        <f t="shared" si="240"/>
        <v>0</v>
      </c>
      <c r="BC135" s="340"/>
      <c r="BD135" s="468"/>
    </row>
    <row r="136" spans="1:56" ht="0.75" customHeight="1">
      <c r="A136" s="451" t="s">
        <v>72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2"/>
      <c r="AS136" s="452"/>
      <c r="AT136" s="452"/>
      <c r="AU136" s="452"/>
      <c r="AV136" s="452"/>
      <c r="AW136" s="452"/>
      <c r="AX136" s="452"/>
      <c r="AY136" s="452"/>
      <c r="AZ136" s="452"/>
      <c r="BA136" s="452"/>
      <c r="BB136" s="452"/>
      <c r="BC136" s="452"/>
      <c r="BD136" s="453"/>
    </row>
    <row r="137" spans="1:56" ht="22.5" customHeight="1" thickBot="1">
      <c r="A137" s="454" t="s">
        <v>73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6"/>
    </row>
    <row r="138" spans="1:56" ht="21" customHeight="1">
      <c r="A138" s="457" t="s">
        <v>74</v>
      </c>
      <c r="B138" s="458"/>
      <c r="C138" s="459"/>
      <c r="D138" s="119" t="s">
        <v>37</v>
      </c>
      <c r="E138" s="48">
        <f>E140+E141+E143+E142+E144</f>
        <v>819.13</v>
      </c>
      <c r="F138" s="48">
        <f>F140+F141+F143+F142+F144</f>
        <v>43.4</v>
      </c>
      <c r="G138" s="164">
        <f>SUM(G139:G144)</f>
        <v>819.13</v>
      </c>
      <c r="H138" s="136">
        <f t="shared" ref="H138:H139" si="249">SUM(K138+N138+Q138+T138+W138+Z138+AC138+AH138+AM138+AR138+AW138+BB138+AE138+AJ138+AO138+AT138+AY138)</f>
        <v>43.4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36.199999999999996</v>
      </c>
      <c r="X138" s="260"/>
      <c r="Y138" s="77">
        <f t="shared" ref="Q138:BC140" si="250">SUM(Y10)</f>
        <v>21.2</v>
      </c>
      <c r="Z138" s="77">
        <f t="shared" si="250"/>
        <v>0</v>
      </c>
      <c r="AA138" s="77">
        <f t="shared" si="250"/>
        <v>0</v>
      </c>
      <c r="AB138" s="77">
        <f t="shared" si="250"/>
        <v>67.3</v>
      </c>
      <c r="AC138" s="77">
        <f t="shared" si="250"/>
        <v>0</v>
      </c>
      <c r="AD138" s="77">
        <f t="shared" si="250"/>
        <v>0</v>
      </c>
      <c r="AE138" s="78">
        <f t="shared" si="250"/>
        <v>0</v>
      </c>
      <c r="AF138" s="77">
        <f t="shared" si="250"/>
        <v>0</v>
      </c>
      <c r="AG138" s="77">
        <f t="shared" si="250"/>
        <v>163.5</v>
      </c>
      <c r="AH138" s="77">
        <f t="shared" si="250"/>
        <v>0</v>
      </c>
      <c r="AI138" s="77">
        <f t="shared" si="250"/>
        <v>0</v>
      </c>
      <c r="AJ138" s="78">
        <f t="shared" si="250"/>
        <v>0</v>
      </c>
      <c r="AK138" s="133">
        <f t="shared" si="250"/>
        <v>0</v>
      </c>
      <c r="AL138" s="77">
        <f t="shared" si="250"/>
        <v>143.63</v>
      </c>
      <c r="AM138" s="77">
        <f t="shared" si="250"/>
        <v>0</v>
      </c>
      <c r="AN138" s="77">
        <f t="shared" si="250"/>
        <v>0</v>
      </c>
      <c r="AO138" s="428">
        <f t="shared" si="250"/>
        <v>0</v>
      </c>
      <c r="AP138" s="133">
        <f t="shared" si="250"/>
        <v>0</v>
      </c>
      <c r="AQ138" s="77">
        <f t="shared" si="250"/>
        <v>106.1</v>
      </c>
      <c r="AR138" s="77">
        <f t="shared" si="250"/>
        <v>0</v>
      </c>
      <c r="AS138" s="77">
        <f t="shared" si="250"/>
        <v>0</v>
      </c>
      <c r="AT138" s="428">
        <f t="shared" si="250"/>
        <v>0</v>
      </c>
      <c r="AU138" s="133">
        <f t="shared" si="250"/>
        <v>0</v>
      </c>
      <c r="AV138" s="77">
        <f t="shared" si="250"/>
        <v>166.3</v>
      </c>
      <c r="AW138" s="77">
        <f t="shared" si="250"/>
        <v>0</v>
      </c>
      <c r="AX138" s="77">
        <f t="shared" si="250"/>
        <v>0</v>
      </c>
      <c r="AY138" s="444">
        <f t="shared" si="250"/>
        <v>0</v>
      </c>
      <c r="AZ138" s="133">
        <f t="shared" si="250"/>
        <v>0</v>
      </c>
      <c r="BA138" s="77">
        <f t="shared" si="250"/>
        <v>97.299999999999983</v>
      </c>
      <c r="BB138" s="78">
        <f t="shared" si="250"/>
        <v>0</v>
      </c>
      <c r="BC138" s="133">
        <f t="shared" ref="BC138" si="251">SUM(BC10)</f>
        <v>0</v>
      </c>
      <c r="BD138" s="466"/>
    </row>
    <row r="139" spans="1:56" ht="36">
      <c r="A139" s="460"/>
      <c r="B139" s="461"/>
      <c r="C139" s="462"/>
      <c r="D139" s="129" t="s">
        <v>29</v>
      </c>
      <c r="E139" s="70">
        <f t="shared" ref="E139:E144" si="252">J139+M139+P139+S139+V139+Y139+AB139+AG139+AL139+AQ139+AV139+BA139</f>
        <v>0</v>
      </c>
      <c r="F139" s="70">
        <f t="shared" ref="F139:F144" si="253">K139+N139+Q139+T139+W139+Z139+AE139+AJ139+AO139+AT139+AY139+BB139</f>
        <v>0</v>
      </c>
      <c r="G139" s="164">
        <f t="shared" ref="G139" si="254">SUM(G11)</f>
        <v>0</v>
      </c>
      <c r="H139" s="136">
        <f t="shared" si="249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5">SUM(BC11)</f>
        <v>0</v>
      </c>
      <c r="BD139" s="467"/>
    </row>
    <row r="140" spans="1:56" ht="42.75" customHeight="1">
      <c r="A140" s="460"/>
      <c r="B140" s="461"/>
      <c r="C140" s="462"/>
      <c r="D140" s="69" t="s">
        <v>30</v>
      </c>
      <c r="E140" s="70">
        <f t="shared" si="252"/>
        <v>627.70000000000005</v>
      </c>
      <c r="F140" s="70">
        <f t="shared" si="253"/>
        <v>28.4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28.4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0"/>
        <v>0</v>
      </c>
      <c r="R140" s="133">
        <f t="shared" si="250"/>
        <v>0</v>
      </c>
      <c r="S140" s="77">
        <f t="shared" si="250"/>
        <v>0</v>
      </c>
      <c r="T140" s="78">
        <f t="shared" si="250"/>
        <v>0</v>
      </c>
      <c r="U140" s="133">
        <f t="shared" si="250"/>
        <v>0</v>
      </c>
      <c r="V140" s="77">
        <f t="shared" si="250"/>
        <v>28.4</v>
      </c>
      <c r="W140" s="78">
        <f t="shared" si="250"/>
        <v>28.4</v>
      </c>
      <c r="X140" s="133">
        <f t="shared" si="250"/>
        <v>100</v>
      </c>
      <c r="Y140" s="77">
        <f t="shared" si="250"/>
        <v>18.899999999999999</v>
      </c>
      <c r="Z140" s="78">
        <f t="shared" si="250"/>
        <v>0</v>
      </c>
      <c r="AA140" s="133">
        <f t="shared" si="250"/>
        <v>0</v>
      </c>
      <c r="AB140" s="77">
        <f t="shared" si="250"/>
        <v>56.3</v>
      </c>
      <c r="AC140" s="77">
        <f t="shared" si="250"/>
        <v>0</v>
      </c>
      <c r="AD140" s="77">
        <f t="shared" si="250"/>
        <v>0</v>
      </c>
      <c r="AE140" s="78">
        <f t="shared" si="250"/>
        <v>0</v>
      </c>
      <c r="AF140" s="133">
        <f t="shared" si="250"/>
        <v>0</v>
      </c>
      <c r="AG140" s="77">
        <f t="shared" si="250"/>
        <v>126.4</v>
      </c>
      <c r="AH140" s="77">
        <f t="shared" si="250"/>
        <v>0</v>
      </c>
      <c r="AI140" s="77">
        <f t="shared" si="250"/>
        <v>0</v>
      </c>
      <c r="AJ140" s="78">
        <f t="shared" si="250"/>
        <v>0</v>
      </c>
      <c r="AK140" s="133">
        <f t="shared" si="250"/>
        <v>0</v>
      </c>
      <c r="AL140" s="77">
        <f t="shared" si="250"/>
        <v>111.8</v>
      </c>
      <c r="AM140" s="77">
        <f t="shared" si="250"/>
        <v>0</v>
      </c>
      <c r="AN140" s="77">
        <f t="shared" si="250"/>
        <v>0</v>
      </c>
      <c r="AO140" s="428">
        <f t="shared" si="250"/>
        <v>0</v>
      </c>
      <c r="AP140" s="133">
        <f t="shared" si="250"/>
        <v>0</v>
      </c>
      <c r="AQ140" s="77">
        <f t="shared" si="250"/>
        <v>86.7</v>
      </c>
      <c r="AR140" s="77">
        <f t="shared" si="250"/>
        <v>0</v>
      </c>
      <c r="AS140" s="77">
        <f t="shared" si="250"/>
        <v>0</v>
      </c>
      <c r="AT140" s="78">
        <f t="shared" si="250"/>
        <v>0</v>
      </c>
      <c r="AU140" s="133">
        <f t="shared" si="250"/>
        <v>0</v>
      </c>
      <c r="AV140" s="77">
        <f t="shared" si="250"/>
        <v>119.5</v>
      </c>
      <c r="AW140" s="77">
        <f t="shared" si="250"/>
        <v>0</v>
      </c>
      <c r="AX140" s="77">
        <f t="shared" si="250"/>
        <v>0</v>
      </c>
      <c r="AY140" s="444">
        <f t="shared" si="250"/>
        <v>0</v>
      </c>
      <c r="AZ140" s="133">
        <f t="shared" si="250"/>
        <v>0</v>
      </c>
      <c r="BA140" s="77">
        <f t="shared" si="250"/>
        <v>79.699999999999989</v>
      </c>
      <c r="BB140" s="78">
        <f t="shared" si="250"/>
        <v>0</v>
      </c>
      <c r="BC140" s="133">
        <f t="shared" si="250"/>
        <v>0</v>
      </c>
      <c r="BD140" s="467"/>
    </row>
    <row r="141" spans="1:56" ht="20.25" customHeight="1">
      <c r="A141" s="460"/>
      <c r="B141" s="461"/>
      <c r="C141" s="462"/>
      <c r="D141" s="70" t="s">
        <v>31</v>
      </c>
      <c r="E141" s="70">
        <f t="shared" si="252"/>
        <v>0</v>
      </c>
      <c r="F141" s="70">
        <f t="shared" si="253"/>
        <v>0</v>
      </c>
      <c r="G141" s="164">
        <f t="shared" ref="G141:G144" si="256">SUM(J141+M141+P141+S141+V141+Y141+AB141+AG141+AL141+AQ141+AV141+BA141)</f>
        <v>0</v>
      </c>
      <c r="H141" s="136">
        <f t="shared" ref="H141:H143" si="257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7"/>
    </row>
    <row r="142" spans="1:56" ht="39" customHeight="1">
      <c r="A142" s="460"/>
      <c r="B142" s="461"/>
      <c r="C142" s="462"/>
      <c r="D142" s="70" t="s">
        <v>32</v>
      </c>
      <c r="E142" s="70">
        <f t="shared" si="252"/>
        <v>0</v>
      </c>
      <c r="F142" s="70">
        <f t="shared" si="253"/>
        <v>0</v>
      </c>
      <c r="G142" s="164">
        <f t="shared" si="256"/>
        <v>0</v>
      </c>
      <c r="H142" s="136">
        <f t="shared" si="257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7"/>
    </row>
    <row r="143" spans="1:56" ht="20.25" customHeight="1">
      <c r="A143" s="460"/>
      <c r="B143" s="461"/>
      <c r="C143" s="462"/>
      <c r="D143" s="70" t="s">
        <v>33</v>
      </c>
      <c r="E143" s="70">
        <f t="shared" si="252"/>
        <v>191.42999999999998</v>
      </c>
      <c r="F143" s="70">
        <f t="shared" si="253"/>
        <v>15</v>
      </c>
      <c r="G143" s="164">
        <f t="shared" si="256"/>
        <v>191.42999999999998</v>
      </c>
      <c r="H143" s="136">
        <f t="shared" si="257"/>
        <v>15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58">SUM(Q15)</f>
        <v>7.2</v>
      </c>
      <c r="R143" s="133">
        <f t="shared" si="258"/>
        <v>100</v>
      </c>
      <c r="S143" s="77">
        <f t="shared" si="258"/>
        <v>0</v>
      </c>
      <c r="T143" s="78">
        <f t="shared" si="258"/>
        <v>0</v>
      </c>
      <c r="U143" s="133">
        <f t="shared" si="258"/>
        <v>0</v>
      </c>
      <c r="V143" s="77">
        <f t="shared" si="258"/>
        <v>18.2</v>
      </c>
      <c r="W143" s="78">
        <f t="shared" si="258"/>
        <v>7.8</v>
      </c>
      <c r="X143" s="133">
        <f t="shared" si="258"/>
        <v>42.857142857142861</v>
      </c>
      <c r="Y143" s="77">
        <f t="shared" si="258"/>
        <v>2.2999999999999998</v>
      </c>
      <c r="Z143" s="78">
        <f t="shared" si="258"/>
        <v>0</v>
      </c>
      <c r="AA143" s="133">
        <f t="shared" si="258"/>
        <v>0</v>
      </c>
      <c r="AB143" s="77">
        <f t="shared" si="258"/>
        <v>11</v>
      </c>
      <c r="AC143" s="77">
        <f t="shared" si="258"/>
        <v>0</v>
      </c>
      <c r="AD143" s="77">
        <f t="shared" si="258"/>
        <v>0</v>
      </c>
      <c r="AE143" s="78">
        <f t="shared" si="258"/>
        <v>0</v>
      </c>
      <c r="AF143" s="133">
        <f t="shared" si="258"/>
        <v>0</v>
      </c>
      <c r="AG143" s="77">
        <f t="shared" si="258"/>
        <v>37.1</v>
      </c>
      <c r="AH143" s="77">
        <f t="shared" si="258"/>
        <v>0</v>
      </c>
      <c r="AI143" s="77">
        <f t="shared" si="258"/>
        <v>0</v>
      </c>
      <c r="AJ143" s="78">
        <f t="shared" si="258"/>
        <v>0</v>
      </c>
      <c r="AK143" s="133">
        <f t="shared" si="258"/>
        <v>0</v>
      </c>
      <c r="AL143" s="77">
        <f t="shared" si="258"/>
        <v>31.83</v>
      </c>
      <c r="AM143" s="77">
        <f t="shared" si="258"/>
        <v>0</v>
      </c>
      <c r="AN143" s="77">
        <f t="shared" si="258"/>
        <v>0</v>
      </c>
      <c r="AO143" s="429">
        <f t="shared" si="258"/>
        <v>0</v>
      </c>
      <c r="AP143" s="133">
        <f t="shared" si="258"/>
        <v>0</v>
      </c>
      <c r="AQ143" s="77">
        <f t="shared" si="258"/>
        <v>19.399999999999999</v>
      </c>
      <c r="AR143" s="77">
        <f t="shared" si="258"/>
        <v>0</v>
      </c>
      <c r="AS143" s="77">
        <f t="shared" si="258"/>
        <v>0</v>
      </c>
      <c r="AT143" s="78">
        <f t="shared" si="258"/>
        <v>0</v>
      </c>
      <c r="AU143" s="133">
        <f t="shared" si="258"/>
        <v>0</v>
      </c>
      <c r="AV143" s="77">
        <f t="shared" si="258"/>
        <v>46.8</v>
      </c>
      <c r="AW143" s="77">
        <f t="shared" si="258"/>
        <v>0</v>
      </c>
      <c r="AX143" s="77">
        <f t="shared" si="258"/>
        <v>0</v>
      </c>
      <c r="AY143" s="444">
        <f t="shared" si="258"/>
        <v>0</v>
      </c>
      <c r="AZ143" s="133">
        <f t="shared" si="258"/>
        <v>0</v>
      </c>
      <c r="BA143" s="77">
        <f t="shared" si="258"/>
        <v>17.600000000000001</v>
      </c>
      <c r="BB143" s="78">
        <f t="shared" si="258"/>
        <v>0</v>
      </c>
      <c r="BC143" s="133">
        <f t="shared" si="258"/>
        <v>0</v>
      </c>
      <c r="BD143" s="467"/>
    </row>
    <row r="144" spans="1:56" ht="20.25" customHeight="1" thickBot="1">
      <c r="A144" s="463"/>
      <c r="B144" s="464"/>
      <c r="C144" s="465"/>
      <c r="D144" s="129" t="s">
        <v>34</v>
      </c>
      <c r="E144" s="70">
        <f t="shared" si="252"/>
        <v>0</v>
      </c>
      <c r="F144" s="70">
        <f t="shared" si="253"/>
        <v>0</v>
      </c>
      <c r="G144" s="164">
        <f t="shared" si="256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8"/>
    </row>
    <row r="145" spans="1:56" s="210" customFormat="1" ht="12.75" customHeight="1">
      <c r="A145" s="446"/>
      <c r="B145" s="446"/>
      <c r="C145" s="446"/>
      <c r="D145" s="446"/>
      <c r="E145" s="446"/>
      <c r="F145" s="446"/>
      <c r="G145" s="446"/>
      <c r="H145" s="447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/>
      <c r="AQ148" s="448"/>
      <c r="AR148" s="448"/>
      <c r="AS148" s="448"/>
      <c r="AT148" s="448"/>
      <c r="AU148" s="448"/>
      <c r="AV148" s="448"/>
      <c r="AW148" s="448"/>
      <c r="AX148" s="448"/>
      <c r="AY148" s="448"/>
      <c r="AZ148" s="448"/>
      <c r="BA148" s="448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9" t="s">
        <v>130</v>
      </c>
      <c r="C151" s="450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8" t="s">
        <v>78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68" zoomScaleNormal="68" workbookViewId="0">
      <selection activeCell="O11" sqref="O11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7" t="s">
        <v>82</v>
      </c>
      <c r="AG1" s="557"/>
      <c r="AH1" s="557"/>
      <c r="AI1" s="557"/>
      <c r="AJ1" s="557"/>
      <c r="AK1" s="557"/>
      <c r="AL1" s="557"/>
      <c r="AM1" s="557"/>
      <c r="AN1" s="557"/>
    </row>
    <row r="2" spans="1:43" s="348" customFormat="1" ht="15.75" customHeight="1">
      <c r="A2" s="558" t="s">
        <v>125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9" t="s">
        <v>4</v>
      </c>
      <c r="B5" s="561" t="s">
        <v>83</v>
      </c>
      <c r="C5" s="561" t="s">
        <v>84</v>
      </c>
      <c r="D5" s="563" t="s">
        <v>99</v>
      </c>
      <c r="E5" s="565" t="s">
        <v>99</v>
      </c>
      <c r="F5" s="566"/>
      <c r="G5" s="566"/>
      <c r="H5" s="569" t="s">
        <v>9</v>
      </c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/>
    </row>
    <row r="6" spans="1:43" s="350" customFormat="1" ht="66.75" customHeight="1">
      <c r="A6" s="560"/>
      <c r="B6" s="562"/>
      <c r="C6" s="562"/>
      <c r="D6" s="564"/>
      <c r="E6" s="567"/>
      <c r="F6" s="568"/>
      <c r="G6" s="568"/>
      <c r="H6" s="572" t="s">
        <v>13</v>
      </c>
      <c r="I6" s="572"/>
      <c r="J6" s="572"/>
      <c r="K6" s="572" t="s">
        <v>14</v>
      </c>
      <c r="L6" s="572"/>
      <c r="M6" s="572"/>
      <c r="N6" s="572" t="s">
        <v>15</v>
      </c>
      <c r="O6" s="572"/>
      <c r="P6" s="572"/>
      <c r="Q6" s="572" t="s">
        <v>16</v>
      </c>
      <c r="R6" s="572"/>
      <c r="S6" s="572"/>
      <c r="T6" s="572" t="s">
        <v>17</v>
      </c>
      <c r="U6" s="572"/>
      <c r="V6" s="572"/>
      <c r="W6" s="572" t="s">
        <v>18</v>
      </c>
      <c r="X6" s="572"/>
      <c r="Y6" s="572"/>
      <c r="Z6" s="572" t="s">
        <v>19</v>
      </c>
      <c r="AA6" s="572"/>
      <c r="AB6" s="572"/>
      <c r="AC6" s="572" t="s">
        <v>20</v>
      </c>
      <c r="AD6" s="572"/>
      <c r="AE6" s="572"/>
      <c r="AF6" s="572" t="s">
        <v>21</v>
      </c>
      <c r="AG6" s="572"/>
      <c r="AH6" s="572"/>
      <c r="AI6" s="572" t="s">
        <v>22</v>
      </c>
      <c r="AJ6" s="572"/>
      <c r="AK6" s="572"/>
      <c r="AL6" s="572" t="s">
        <v>23</v>
      </c>
      <c r="AM6" s="572"/>
      <c r="AN6" s="572"/>
      <c r="AO6" s="572" t="s">
        <v>24</v>
      </c>
      <c r="AP6" s="572"/>
      <c r="AQ6" s="573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7" t="s">
        <v>85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9" t="s">
        <v>86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4" t="s">
        <v>87</v>
      </c>
      <c r="B26" s="575"/>
      <c r="C26" s="575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6" t="s">
        <v>131</v>
      </c>
      <c r="B29" s="576"/>
      <c r="C29" s="576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11" sqref="C11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 t="s">
        <v>133</v>
      </c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46.6</v>
      </c>
    </row>
    <row r="11" spans="1:3" ht="24.75" customHeight="1">
      <c r="A11" s="395" t="s">
        <v>114</v>
      </c>
      <c r="B11" s="396" t="s">
        <v>115</v>
      </c>
      <c r="C11" s="397">
        <v>2</v>
      </c>
    </row>
    <row r="12" spans="1:3" ht="46.8">
      <c r="A12" s="395" t="s">
        <v>116</v>
      </c>
      <c r="B12" s="399" t="s">
        <v>117</v>
      </c>
      <c r="C12" s="397"/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2" t="s">
        <v>122</v>
      </c>
      <c r="B15" s="594" t="s">
        <v>123</v>
      </c>
      <c r="C15" s="397" t="s">
        <v>132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4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2016-12-21T13:51:50Z</dcterms:modified>
</cp:coreProperties>
</file>