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552" windowWidth="15576" windowHeight="1038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исполнение на 31.12.2016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5'!$A$1:$C$40</definedName>
    <definedName name="_xlnm.Print_Area" localSheetId="3">'Финансирование таб.3'!$A$1:$BC$813</definedName>
  </definedNames>
  <calcPr calcId="124519"/>
</workbook>
</file>

<file path=xl/calcChain.xml><?xml version="1.0" encoding="utf-8"?>
<calcChain xmlns="http://schemas.openxmlformats.org/spreadsheetml/2006/main">
  <c r="AQ33" i="5"/>
  <c r="AQ34"/>
  <c r="AQ35"/>
  <c r="AQ36"/>
  <c r="AQ37"/>
  <c r="AQ38"/>
  <c r="AQ39"/>
  <c r="AQ40"/>
  <c r="AQ41"/>
  <c r="AQ42"/>
  <c r="AQ43"/>
  <c r="AQ44"/>
  <c r="AQ45"/>
  <c r="AQ46"/>
  <c r="AQ47"/>
  <c r="AQ32"/>
  <c r="AQ25"/>
  <c r="AQ26"/>
  <c r="AQ27"/>
  <c r="AQ28"/>
  <c r="AQ29"/>
  <c r="AQ30"/>
  <c r="AQ24"/>
  <c r="AQ17"/>
  <c r="AQ18"/>
  <c r="AQ19"/>
  <c r="AQ20"/>
  <c r="AQ21"/>
  <c r="AQ22"/>
  <c r="AQ16"/>
  <c r="AQ9"/>
  <c r="AQ10"/>
  <c r="AQ11"/>
  <c r="AQ12"/>
  <c r="AQ13"/>
  <c r="AQ8"/>
  <c r="G33"/>
  <c r="G34"/>
  <c r="G35"/>
  <c r="G36"/>
  <c r="G37"/>
  <c r="G38"/>
  <c r="G39"/>
  <c r="G40"/>
  <c r="G41"/>
  <c r="G42"/>
  <c r="G43"/>
  <c r="G44"/>
  <c r="G45"/>
  <c r="G46"/>
  <c r="G47"/>
  <c r="F33"/>
  <c r="F34"/>
  <c r="F35"/>
  <c r="F36"/>
  <c r="F37"/>
  <c r="F38"/>
  <c r="F39"/>
  <c r="F40"/>
  <c r="F41"/>
  <c r="F42"/>
  <c r="F43"/>
  <c r="F44"/>
  <c r="F45"/>
  <c r="F46"/>
  <c r="F47"/>
  <c r="G32"/>
  <c r="F32"/>
  <c r="G25"/>
  <c r="G26"/>
  <c r="G27"/>
  <c r="G28"/>
  <c r="G29"/>
  <c r="G30"/>
  <c r="F25"/>
  <c r="F26"/>
  <c r="F27"/>
  <c r="F28"/>
  <c r="F29"/>
  <c r="F30"/>
  <c r="G24"/>
  <c r="F24"/>
  <c r="G17"/>
  <c r="G18"/>
  <c r="G19"/>
  <c r="G20"/>
  <c r="G21"/>
  <c r="G22"/>
  <c r="G16"/>
  <c r="F17"/>
  <c r="F18"/>
  <c r="F19"/>
  <c r="F20"/>
  <c r="F21"/>
  <c r="F22"/>
  <c r="F16"/>
  <c r="G9"/>
  <c r="G10"/>
  <c r="G11"/>
  <c r="G12"/>
  <c r="G13"/>
  <c r="F9"/>
  <c r="F10"/>
  <c r="F11"/>
  <c r="F12"/>
  <c r="F13"/>
  <c r="F8"/>
  <c r="G8" s="1"/>
  <c r="F21" i="13" l="1"/>
  <c r="D821" l="1"/>
  <c r="AZ798" i="14" l="1"/>
  <c r="BA794"/>
  <c r="BA801" s="1"/>
  <c r="AZ794"/>
  <c r="AZ801" s="1"/>
  <c r="AY794"/>
  <c r="AY801" s="1"/>
  <c r="AX794"/>
  <c r="AX801" s="1"/>
  <c r="AW794"/>
  <c r="AW801" s="1"/>
  <c r="AV794"/>
  <c r="AV801" s="1"/>
  <c r="AT794"/>
  <c r="AT801" s="1"/>
  <c r="AS794"/>
  <c r="AS801" s="1"/>
  <c r="AR794"/>
  <c r="AR801" s="1"/>
  <c r="AQ794"/>
  <c r="AQ801" s="1"/>
  <c r="AP794"/>
  <c r="AP801" s="1"/>
  <c r="AO794"/>
  <c r="AO801" s="1"/>
  <c r="AN794"/>
  <c r="AN801" s="1"/>
  <c r="AM794"/>
  <c r="AM801" s="1"/>
  <c r="AL794"/>
  <c r="AL801" s="1"/>
  <c r="AK794"/>
  <c r="AK801" s="1"/>
  <c r="AJ794"/>
  <c r="AJ801" s="1"/>
  <c r="AI794"/>
  <c r="AI801" s="1"/>
  <c r="AH794"/>
  <c r="AH801" s="1"/>
  <c r="AG794"/>
  <c r="AG801" s="1"/>
  <c r="AF794"/>
  <c r="AF801" s="1"/>
  <c r="AE794"/>
  <c r="AE801" s="1"/>
  <c r="AD794"/>
  <c r="AD801" s="1"/>
  <c r="AC794"/>
  <c r="AC801" s="1"/>
  <c r="AB794"/>
  <c r="AB801" s="1"/>
  <c r="AA794"/>
  <c r="AA801" s="1"/>
  <c r="Z794"/>
  <c r="Z801" s="1"/>
  <c r="Y794"/>
  <c r="Y801" s="1"/>
  <c r="X794"/>
  <c r="X801" s="1"/>
  <c r="W794"/>
  <c r="W801" s="1"/>
  <c r="V794"/>
  <c r="V801" s="1"/>
  <c r="U794"/>
  <c r="U801" s="1"/>
  <c r="T794"/>
  <c r="T801" s="1"/>
  <c r="S794"/>
  <c r="S801" s="1"/>
  <c r="R794"/>
  <c r="R801" s="1"/>
  <c r="Q794"/>
  <c r="Q801" s="1"/>
  <c r="P794"/>
  <c r="P801" s="1"/>
  <c r="O794"/>
  <c r="O801" s="1"/>
  <c r="N794"/>
  <c r="N801" s="1"/>
  <c r="M794"/>
  <c r="M801" s="1"/>
  <c r="L794"/>
  <c r="L801" s="1"/>
  <c r="K794"/>
  <c r="K801" s="1"/>
  <c r="J794"/>
  <c r="J801" s="1"/>
  <c r="I794"/>
  <c r="I801" s="1"/>
  <c r="H794"/>
  <c r="H801" s="1"/>
  <c r="BA793"/>
  <c r="BA800" s="1"/>
  <c r="AZ793"/>
  <c r="AZ800" s="1"/>
  <c r="AY793"/>
  <c r="AY800" s="1"/>
  <c r="AX793"/>
  <c r="AX800" s="1"/>
  <c r="AW793"/>
  <c r="AW800" s="1"/>
  <c r="AV793"/>
  <c r="AV800" s="1"/>
  <c r="AT793"/>
  <c r="AT800" s="1"/>
  <c r="AS793"/>
  <c r="AS800" s="1"/>
  <c r="AR793"/>
  <c r="AR800" s="1"/>
  <c r="AQ793"/>
  <c r="AQ800" s="1"/>
  <c r="AP793"/>
  <c r="AP800" s="1"/>
  <c r="AO793"/>
  <c r="AO800" s="1"/>
  <c r="AN793"/>
  <c r="AN800" s="1"/>
  <c r="AM793"/>
  <c r="AM800" s="1"/>
  <c r="AL793"/>
  <c r="AL800" s="1"/>
  <c r="AK793"/>
  <c r="AK800" s="1"/>
  <c r="AJ793"/>
  <c r="AJ800" s="1"/>
  <c r="AI793"/>
  <c r="AI800" s="1"/>
  <c r="AH793"/>
  <c r="AH800" s="1"/>
  <c r="AG793"/>
  <c r="AG800" s="1"/>
  <c r="AF793"/>
  <c r="AF800" s="1"/>
  <c r="AE793"/>
  <c r="AE800" s="1"/>
  <c r="AD793"/>
  <c r="AD800" s="1"/>
  <c r="AC793"/>
  <c r="AC800" s="1"/>
  <c r="AB793"/>
  <c r="AB800" s="1"/>
  <c r="AA793"/>
  <c r="AA800" s="1"/>
  <c r="Z793"/>
  <c r="Z800" s="1"/>
  <c r="Y793"/>
  <c r="Y800" s="1"/>
  <c r="X793"/>
  <c r="X800" s="1"/>
  <c r="W793"/>
  <c r="W800" s="1"/>
  <c r="V793"/>
  <c r="V800" s="1"/>
  <c r="U793"/>
  <c r="U800" s="1"/>
  <c r="T793"/>
  <c r="T800" s="1"/>
  <c r="S793"/>
  <c r="S800" s="1"/>
  <c r="R793"/>
  <c r="R800" s="1"/>
  <c r="Q793"/>
  <c r="Q800" s="1"/>
  <c r="P793"/>
  <c r="P800" s="1"/>
  <c r="O793"/>
  <c r="O800" s="1"/>
  <c r="N793"/>
  <c r="N800" s="1"/>
  <c r="M793"/>
  <c r="M800" s="1"/>
  <c r="L793"/>
  <c r="L800" s="1"/>
  <c r="K793"/>
  <c r="K800" s="1"/>
  <c r="J793"/>
  <c r="J800" s="1"/>
  <c r="I793"/>
  <c r="I800" s="1"/>
  <c r="H793"/>
  <c r="H800" s="1"/>
  <c r="BA792"/>
  <c r="BA799" s="1"/>
  <c r="AZ792"/>
  <c r="AZ799" s="1"/>
  <c r="AY792"/>
  <c r="AY799" s="1"/>
  <c r="AX792"/>
  <c r="AX799" s="1"/>
  <c r="AW792"/>
  <c r="AW799" s="1"/>
  <c r="AV792"/>
  <c r="AV799" s="1"/>
  <c r="AT792"/>
  <c r="AT799" s="1"/>
  <c r="AS792"/>
  <c r="AS799" s="1"/>
  <c r="AR792"/>
  <c r="AR799" s="1"/>
  <c r="AQ792"/>
  <c r="AQ799" s="1"/>
  <c r="AP792"/>
  <c r="AP799" s="1"/>
  <c r="AO792"/>
  <c r="AO799" s="1"/>
  <c r="AN792"/>
  <c r="AN799" s="1"/>
  <c r="AM792"/>
  <c r="AM799" s="1"/>
  <c r="AL792"/>
  <c r="AL799" s="1"/>
  <c r="AK792"/>
  <c r="AK799" s="1"/>
  <c r="AJ792"/>
  <c r="AJ799" s="1"/>
  <c r="AI792"/>
  <c r="AI799" s="1"/>
  <c r="AH792"/>
  <c r="AH799" s="1"/>
  <c r="AG792"/>
  <c r="AG799" s="1"/>
  <c r="AF792"/>
  <c r="AF799" s="1"/>
  <c r="AE792"/>
  <c r="AE799" s="1"/>
  <c r="AD792"/>
  <c r="AD799" s="1"/>
  <c r="AC792"/>
  <c r="AC799" s="1"/>
  <c r="AB792"/>
  <c r="AB799" s="1"/>
  <c r="AA792"/>
  <c r="AA799" s="1"/>
  <c r="Z792"/>
  <c r="Z799" s="1"/>
  <c r="Y792"/>
  <c r="Y799" s="1"/>
  <c r="X792"/>
  <c r="X799" s="1"/>
  <c r="W792"/>
  <c r="W799" s="1"/>
  <c r="V792"/>
  <c r="V799" s="1"/>
  <c r="U792"/>
  <c r="U799" s="1"/>
  <c r="T792"/>
  <c r="T799" s="1"/>
  <c r="S792"/>
  <c r="S799" s="1"/>
  <c r="R792"/>
  <c r="R799" s="1"/>
  <c r="Q792"/>
  <c r="Q799" s="1"/>
  <c r="P792"/>
  <c r="P799" s="1"/>
  <c r="O792"/>
  <c r="O799" s="1"/>
  <c r="N792"/>
  <c r="N799" s="1"/>
  <c r="M792"/>
  <c r="M799" s="1"/>
  <c r="L792"/>
  <c r="L799" s="1"/>
  <c r="K792"/>
  <c r="K799" s="1"/>
  <c r="J792"/>
  <c r="J799" s="1"/>
  <c r="I792"/>
  <c r="I799" s="1"/>
  <c r="H792"/>
  <c r="H799" s="1"/>
  <c r="BA791"/>
  <c r="BA798" s="1"/>
  <c r="AY791"/>
  <c r="AY798" s="1"/>
  <c r="AX791"/>
  <c r="AX798" s="1"/>
  <c r="AW791"/>
  <c r="AW798" s="1"/>
  <c r="AV791"/>
  <c r="AV798" s="1"/>
  <c r="AU791"/>
  <c r="AU798" s="1"/>
  <c r="AT791"/>
  <c r="AT798" s="1"/>
  <c r="AS791"/>
  <c r="AS798" s="1"/>
  <c r="AR791"/>
  <c r="AR798" s="1"/>
  <c r="AQ791"/>
  <c r="AQ798" s="1"/>
  <c r="AP791"/>
  <c r="AP798" s="1"/>
  <c r="AO791"/>
  <c r="AO798" s="1"/>
  <c r="AN791"/>
  <c r="AN798" s="1"/>
  <c r="AM791"/>
  <c r="AM798" s="1"/>
  <c r="AL791"/>
  <c r="AK791"/>
  <c r="AK798" s="1"/>
  <c r="AJ791"/>
  <c r="AI791"/>
  <c r="AI798" s="1"/>
  <c r="AH791"/>
  <c r="AH798" s="1"/>
  <c r="AG791"/>
  <c r="AG798" s="1"/>
  <c r="AF791"/>
  <c r="AF798" s="1"/>
  <c r="AE791"/>
  <c r="AE798" s="1"/>
  <c r="AD791"/>
  <c r="AD798" s="1"/>
  <c r="AC791"/>
  <c r="AC798" s="1"/>
  <c r="AB791"/>
  <c r="AA791"/>
  <c r="AA798" s="1"/>
  <c r="Z791"/>
  <c r="Y791"/>
  <c r="Y798" s="1"/>
  <c r="X791"/>
  <c r="X798" s="1"/>
  <c r="W791"/>
  <c r="W798" s="1"/>
  <c r="V791"/>
  <c r="V798" s="1"/>
  <c r="T791"/>
  <c r="T798" s="1"/>
  <c r="S791"/>
  <c r="S798" s="1"/>
  <c r="R791"/>
  <c r="R798" s="1"/>
  <c r="Q791"/>
  <c r="Q798" s="1"/>
  <c r="P791"/>
  <c r="P798" s="1"/>
  <c r="O791"/>
  <c r="O798" s="1"/>
  <c r="N791"/>
  <c r="N798" s="1"/>
  <c r="M791"/>
  <c r="M798" s="1"/>
  <c r="L791"/>
  <c r="L798" s="1"/>
  <c r="K791"/>
  <c r="K798" s="1"/>
  <c r="J791"/>
  <c r="J798" s="1"/>
  <c r="I791"/>
  <c r="I798" s="1"/>
  <c r="H791"/>
  <c r="H798" s="1"/>
  <c r="BA790"/>
  <c r="BA797" s="1"/>
  <c r="AZ790"/>
  <c r="AZ797" s="1"/>
  <c r="AY790"/>
  <c r="AY797" s="1"/>
  <c r="AX790"/>
  <c r="AX797" s="1"/>
  <c r="AW790"/>
  <c r="AW797" s="1"/>
  <c r="AV790"/>
  <c r="AV797" s="1"/>
  <c r="AU790"/>
  <c r="AU797" s="1"/>
  <c r="AT790"/>
  <c r="AT797" s="1"/>
  <c r="AS790"/>
  <c r="AS797" s="1"/>
  <c r="AR790"/>
  <c r="AR797" s="1"/>
  <c r="AQ790"/>
  <c r="AQ797" s="1"/>
  <c r="AP790"/>
  <c r="AP797" s="1"/>
  <c r="AO790"/>
  <c r="AO797" s="1"/>
  <c r="AN790"/>
  <c r="AN797" s="1"/>
  <c r="AM790"/>
  <c r="AM797" s="1"/>
  <c r="AL790"/>
  <c r="AL797" s="1"/>
  <c r="AK790"/>
  <c r="AK797" s="1"/>
  <c r="AJ790"/>
  <c r="AJ797" s="1"/>
  <c r="AI790"/>
  <c r="AI797" s="1"/>
  <c r="AH790"/>
  <c r="AH797" s="1"/>
  <c r="AG790"/>
  <c r="AG797" s="1"/>
  <c r="AF790"/>
  <c r="AF797" s="1"/>
  <c r="AE790"/>
  <c r="AE797" s="1"/>
  <c r="AD790"/>
  <c r="AD797" s="1"/>
  <c r="AC790"/>
  <c r="AC797" s="1"/>
  <c r="AB790"/>
  <c r="AB797" s="1"/>
  <c r="AA790"/>
  <c r="AA797" s="1"/>
  <c r="Z790"/>
  <c r="Z797" s="1"/>
  <c r="Y790"/>
  <c r="Y797" s="1"/>
  <c r="X790"/>
  <c r="X797" s="1"/>
  <c r="W790"/>
  <c r="W797" s="1"/>
  <c r="V790"/>
  <c r="V797" s="1"/>
  <c r="U790"/>
  <c r="U797" s="1"/>
  <c r="T790"/>
  <c r="T797" s="1"/>
  <c r="S790"/>
  <c r="S797" s="1"/>
  <c r="R790"/>
  <c r="R797" s="1"/>
  <c r="Q790"/>
  <c r="Q797" s="1"/>
  <c r="P790"/>
  <c r="P797" s="1"/>
  <c r="O790"/>
  <c r="O797" s="1"/>
  <c r="N790"/>
  <c r="N797" s="1"/>
  <c r="M790"/>
  <c r="M797" s="1"/>
  <c r="L790"/>
  <c r="L797" s="1"/>
  <c r="K790"/>
  <c r="K797" s="1"/>
  <c r="J790"/>
  <c r="J797" s="1"/>
  <c r="I790"/>
  <c r="I797" s="1"/>
  <c r="H790"/>
  <c r="H797" s="1"/>
  <c r="BA789"/>
  <c r="BA796" s="1"/>
  <c r="AZ789"/>
  <c r="AZ796" s="1"/>
  <c r="AY789"/>
  <c r="AX789"/>
  <c r="AX796" s="1"/>
  <c r="AW789"/>
  <c r="AW796" s="1"/>
  <c r="AW795" s="1"/>
  <c r="AV789"/>
  <c r="AV796" s="1"/>
  <c r="AU789"/>
  <c r="AU796" s="1"/>
  <c r="AU795" s="1"/>
  <c r="AT789"/>
  <c r="AT796" s="1"/>
  <c r="AS789"/>
  <c r="AS796" s="1"/>
  <c r="AR789"/>
  <c r="AR796" s="1"/>
  <c r="AQ789"/>
  <c r="AP789"/>
  <c r="AP796" s="1"/>
  <c r="AO789"/>
  <c r="AN789"/>
  <c r="AN796" s="1"/>
  <c r="AM789"/>
  <c r="AM796" s="1"/>
  <c r="AM795" s="1"/>
  <c r="AL789"/>
  <c r="AL796" s="1"/>
  <c r="AK789"/>
  <c r="AK796" s="1"/>
  <c r="AK795" s="1"/>
  <c r="AJ789"/>
  <c r="AJ796" s="1"/>
  <c r="AI789"/>
  <c r="AI796" s="1"/>
  <c r="AH789"/>
  <c r="AH796" s="1"/>
  <c r="AG789"/>
  <c r="AF789"/>
  <c r="AF796" s="1"/>
  <c r="AE789"/>
  <c r="AD789"/>
  <c r="AD796" s="1"/>
  <c r="AC789"/>
  <c r="AC796" s="1"/>
  <c r="AC795" s="1"/>
  <c r="AB789"/>
  <c r="AB796" s="1"/>
  <c r="AA789"/>
  <c r="AA796" s="1"/>
  <c r="AA795" s="1"/>
  <c r="Z789"/>
  <c r="Z796" s="1"/>
  <c r="Y789"/>
  <c r="Y796" s="1"/>
  <c r="X789"/>
  <c r="X796" s="1"/>
  <c r="W789"/>
  <c r="V789"/>
  <c r="V796" s="1"/>
  <c r="U789"/>
  <c r="U796" s="1"/>
  <c r="T789"/>
  <c r="T796" s="1"/>
  <c r="S789"/>
  <c r="S796" s="1"/>
  <c r="R789"/>
  <c r="R796" s="1"/>
  <c r="Q789"/>
  <c r="Q796" s="1"/>
  <c r="Q795" s="1"/>
  <c r="P789"/>
  <c r="P796" s="1"/>
  <c r="O789"/>
  <c r="O796" s="1"/>
  <c r="O795" s="1"/>
  <c r="N789"/>
  <c r="N796" s="1"/>
  <c r="M789"/>
  <c r="M796" s="1"/>
  <c r="L789"/>
  <c r="L796" s="1"/>
  <c r="K789"/>
  <c r="K796" s="1"/>
  <c r="K795" s="1"/>
  <c r="J789"/>
  <c r="J796" s="1"/>
  <c r="I789"/>
  <c r="I796" s="1"/>
  <c r="H789"/>
  <c r="H796" s="1"/>
  <c r="AZ788"/>
  <c r="AU788"/>
  <c r="AR788"/>
  <c r="AP788"/>
  <c r="AK788"/>
  <c r="AH788"/>
  <c r="AF788"/>
  <c r="AA788"/>
  <c r="X788"/>
  <c r="T788"/>
  <c r="N788"/>
  <c r="F787"/>
  <c r="E787"/>
  <c r="F786"/>
  <c r="E786"/>
  <c r="F785"/>
  <c r="E785"/>
  <c r="U784"/>
  <c r="U791" s="1"/>
  <c r="E784"/>
  <c r="F783"/>
  <c r="E783"/>
  <c r="F782"/>
  <c r="E782"/>
  <c r="AZ781"/>
  <c r="AY781"/>
  <c r="AW781"/>
  <c r="AV781"/>
  <c r="AU781"/>
  <c r="AT781"/>
  <c r="AR781"/>
  <c r="AQ781"/>
  <c r="AP781"/>
  <c r="AO781"/>
  <c r="AM781"/>
  <c r="AL781"/>
  <c r="AK781"/>
  <c r="AJ781"/>
  <c r="AH781"/>
  <c r="AG781"/>
  <c r="AF781"/>
  <c r="AE781"/>
  <c r="AC781"/>
  <c r="AB781"/>
  <c r="AA781"/>
  <c r="Z781"/>
  <c r="X781"/>
  <c r="W781"/>
  <c r="T781"/>
  <c r="R781"/>
  <c r="Q781"/>
  <c r="O781"/>
  <c r="N781"/>
  <c r="L781"/>
  <c r="K781"/>
  <c r="I781"/>
  <c r="H781"/>
  <c r="E781" s="1"/>
  <c r="BA772"/>
  <c r="BA779" s="1"/>
  <c r="AZ772"/>
  <c r="AY772"/>
  <c r="AY779" s="1"/>
  <c r="AX772"/>
  <c r="AW772"/>
  <c r="AW779" s="1"/>
  <c r="AV772"/>
  <c r="AT772"/>
  <c r="AT779" s="1"/>
  <c r="AS772"/>
  <c r="AR772"/>
  <c r="AR779" s="1"/>
  <c r="AQ772"/>
  <c r="AP772"/>
  <c r="AP779" s="1"/>
  <c r="AO772"/>
  <c r="AN772"/>
  <c r="AN779" s="1"/>
  <c r="AM772"/>
  <c r="AL772"/>
  <c r="AL779" s="1"/>
  <c r="AK772"/>
  <c r="AJ772"/>
  <c r="AJ779" s="1"/>
  <c r="AI772"/>
  <c r="AH772"/>
  <c r="AH779" s="1"/>
  <c r="AG772"/>
  <c r="AF772"/>
  <c r="AF779" s="1"/>
  <c r="AE772"/>
  <c r="AD772"/>
  <c r="AD779" s="1"/>
  <c r="AC772"/>
  <c r="AB772"/>
  <c r="AB779" s="1"/>
  <c r="AA772"/>
  <c r="Z772"/>
  <c r="Z779" s="1"/>
  <c r="Y772"/>
  <c r="X772"/>
  <c r="X779" s="1"/>
  <c r="W772"/>
  <c r="V772"/>
  <c r="V779" s="1"/>
  <c r="U772"/>
  <c r="T772"/>
  <c r="T779" s="1"/>
  <c r="S772"/>
  <c r="R772"/>
  <c r="R779" s="1"/>
  <c r="Q772"/>
  <c r="P772"/>
  <c r="P779" s="1"/>
  <c r="O772"/>
  <c r="N772"/>
  <c r="N779" s="1"/>
  <c r="M772"/>
  <c r="L772"/>
  <c r="L779" s="1"/>
  <c r="K772"/>
  <c r="J772"/>
  <c r="J779" s="1"/>
  <c r="I772"/>
  <c r="H772"/>
  <c r="H779" s="1"/>
  <c r="BA771"/>
  <c r="AZ771"/>
  <c r="AZ778" s="1"/>
  <c r="AY771"/>
  <c r="AX771"/>
  <c r="AX778" s="1"/>
  <c r="AW771"/>
  <c r="AV771"/>
  <c r="AV778" s="1"/>
  <c r="AT771"/>
  <c r="AS771"/>
  <c r="AS778" s="1"/>
  <c r="AR771"/>
  <c r="AQ771"/>
  <c r="AQ778" s="1"/>
  <c r="AP771"/>
  <c r="AO771"/>
  <c r="AO778" s="1"/>
  <c r="AN771"/>
  <c r="AM771"/>
  <c r="AM778" s="1"/>
  <c r="AL771"/>
  <c r="AK771"/>
  <c r="AK778" s="1"/>
  <c r="AJ771"/>
  <c r="AI771"/>
  <c r="AI778" s="1"/>
  <c r="AH771"/>
  <c r="AG771"/>
  <c r="AG778" s="1"/>
  <c r="AF771"/>
  <c r="AE771"/>
  <c r="AE778" s="1"/>
  <c r="AD771"/>
  <c r="AC771"/>
  <c r="AC778" s="1"/>
  <c r="AB771"/>
  <c r="AA771"/>
  <c r="AA778" s="1"/>
  <c r="Z771"/>
  <c r="Y771"/>
  <c r="Y778" s="1"/>
  <c r="X771"/>
  <c r="W771"/>
  <c r="W778" s="1"/>
  <c r="V771"/>
  <c r="U771"/>
  <c r="U778" s="1"/>
  <c r="T771"/>
  <c r="S771"/>
  <c r="S778" s="1"/>
  <c r="R771"/>
  <c r="Q771"/>
  <c r="Q778" s="1"/>
  <c r="P771"/>
  <c r="O771"/>
  <c r="O778" s="1"/>
  <c r="N771"/>
  <c r="M771"/>
  <c r="M778" s="1"/>
  <c r="L771"/>
  <c r="K771"/>
  <c r="K778" s="1"/>
  <c r="J771"/>
  <c r="I771"/>
  <c r="I778" s="1"/>
  <c r="H771"/>
  <c r="F765"/>
  <c r="E765"/>
  <c r="F764"/>
  <c r="E764"/>
  <c r="F763"/>
  <c r="E763"/>
  <c r="F762"/>
  <c r="E762"/>
  <c r="F761"/>
  <c r="E761"/>
  <c r="F760"/>
  <c r="E760"/>
  <c r="AZ759"/>
  <c r="AY759"/>
  <c r="AW759"/>
  <c r="AV759"/>
  <c r="AT759"/>
  <c r="AR759"/>
  <c r="AQ759"/>
  <c r="AP759"/>
  <c r="AO759"/>
  <c r="AM759"/>
  <c r="AL759"/>
  <c r="AK759"/>
  <c r="AJ759"/>
  <c r="AH759"/>
  <c r="AG759"/>
  <c r="AF759"/>
  <c r="AE759"/>
  <c r="AC759"/>
  <c r="AB759"/>
  <c r="AA759"/>
  <c r="Z759"/>
  <c r="X759"/>
  <c r="W759"/>
  <c r="U759"/>
  <c r="T759"/>
  <c r="R759"/>
  <c r="Q759"/>
  <c r="O759"/>
  <c r="N759"/>
  <c r="L759"/>
  <c r="K759"/>
  <c r="I759"/>
  <c r="H759"/>
  <c r="E759" s="1"/>
  <c r="F758"/>
  <c r="E758"/>
  <c r="F757"/>
  <c r="E757"/>
  <c r="F756"/>
  <c r="E756"/>
  <c r="F755"/>
  <c r="E755"/>
  <c r="F754"/>
  <c r="E754"/>
  <c r="F753"/>
  <c r="E753"/>
  <c r="AZ752"/>
  <c r="AY752"/>
  <c r="AW752"/>
  <c r="AV752"/>
  <c r="AU752"/>
  <c r="AT752"/>
  <c r="AR752"/>
  <c r="AQ752"/>
  <c r="AP752"/>
  <c r="AO752"/>
  <c r="AM752"/>
  <c r="AL752"/>
  <c r="AK752"/>
  <c r="AJ752"/>
  <c r="AH752"/>
  <c r="AG752"/>
  <c r="AF752"/>
  <c r="AE752"/>
  <c r="AC752"/>
  <c r="AB752"/>
  <c r="AA752"/>
  <c r="Z752"/>
  <c r="X752"/>
  <c r="W752"/>
  <c r="U752"/>
  <c r="T752"/>
  <c r="R752"/>
  <c r="Q752"/>
  <c r="O752"/>
  <c r="N752"/>
  <c r="L752"/>
  <c r="K752"/>
  <c r="I752"/>
  <c r="H752"/>
  <c r="F752"/>
  <c r="E752"/>
  <c r="F751"/>
  <c r="E751"/>
  <c r="F750"/>
  <c r="E750"/>
  <c r="F749"/>
  <c r="E749"/>
  <c r="F748"/>
  <c r="E748"/>
  <c r="F747"/>
  <c r="E747"/>
  <c r="F746"/>
  <c r="E746"/>
  <c r="AZ745"/>
  <c r="AY745"/>
  <c r="AW745"/>
  <c r="AV745"/>
  <c r="AT745"/>
  <c r="AR745"/>
  <c r="AQ745"/>
  <c r="AP745"/>
  <c r="AO745"/>
  <c r="AM745"/>
  <c r="AL745"/>
  <c r="AK745"/>
  <c r="AJ745"/>
  <c r="AH745"/>
  <c r="AG745"/>
  <c r="AF745"/>
  <c r="AE745"/>
  <c r="AC745"/>
  <c r="AB745"/>
  <c r="AA745"/>
  <c r="Z745"/>
  <c r="X745"/>
  <c r="W745"/>
  <c r="U745"/>
  <c r="T745"/>
  <c r="R745"/>
  <c r="Q745"/>
  <c r="O745"/>
  <c r="N745"/>
  <c r="L745"/>
  <c r="K745"/>
  <c r="I745"/>
  <c r="H745"/>
  <c r="F744"/>
  <c r="E744"/>
  <c r="F743"/>
  <c r="E743"/>
  <c r="F742"/>
  <c r="E742"/>
  <c r="F741"/>
  <c r="E741"/>
  <c r="F740"/>
  <c r="E740"/>
  <c r="F739"/>
  <c r="E739"/>
  <c r="AZ738"/>
  <c r="AY738"/>
  <c r="AW738"/>
  <c r="AV738"/>
  <c r="AU738"/>
  <c r="AT738"/>
  <c r="AR738"/>
  <c r="AQ738"/>
  <c r="AP738"/>
  <c r="AO738"/>
  <c r="AM738"/>
  <c r="AL738"/>
  <c r="AK738"/>
  <c r="AJ738"/>
  <c r="AH738"/>
  <c r="AG738"/>
  <c r="AF738"/>
  <c r="AE738"/>
  <c r="AC738"/>
  <c r="AB738"/>
  <c r="AA738"/>
  <c r="Z738"/>
  <c r="X738"/>
  <c r="W738"/>
  <c r="U738"/>
  <c r="T738"/>
  <c r="R738"/>
  <c r="Q738"/>
  <c r="O738"/>
  <c r="N738"/>
  <c r="L738"/>
  <c r="K738"/>
  <c r="I738"/>
  <c r="H738"/>
  <c r="F738"/>
  <c r="E738"/>
  <c r="F737"/>
  <c r="E737"/>
  <c r="F736"/>
  <c r="E736"/>
  <c r="F735"/>
  <c r="E735"/>
  <c r="F734"/>
  <c r="E734"/>
  <c r="F733"/>
  <c r="E733"/>
  <c r="F732"/>
  <c r="E732"/>
  <c r="AZ731"/>
  <c r="AY731"/>
  <c r="AW731"/>
  <c r="AV731"/>
  <c r="AT731"/>
  <c r="AR731"/>
  <c r="AQ731"/>
  <c r="AP731"/>
  <c r="AO731"/>
  <c r="AM731"/>
  <c r="AL731"/>
  <c r="AK731"/>
  <c r="AJ731"/>
  <c r="AH731"/>
  <c r="AG731"/>
  <c r="AF731"/>
  <c r="AE731"/>
  <c r="AC731"/>
  <c r="AB731"/>
  <c r="AA731"/>
  <c r="Z731"/>
  <c r="X731"/>
  <c r="W731"/>
  <c r="U731"/>
  <c r="T731"/>
  <c r="R731"/>
  <c r="Q731"/>
  <c r="O731"/>
  <c r="N731"/>
  <c r="L731"/>
  <c r="K731"/>
  <c r="I731"/>
  <c r="H731"/>
  <c r="E731" s="1"/>
  <c r="F730"/>
  <c r="E730"/>
  <c r="F729"/>
  <c r="E729"/>
  <c r="BA728"/>
  <c r="BA770" s="1"/>
  <c r="AZ728"/>
  <c r="AZ770" s="1"/>
  <c r="AY728"/>
  <c r="AY770" s="1"/>
  <c r="AX728"/>
  <c r="AX770" s="1"/>
  <c r="AW728"/>
  <c r="AW770" s="1"/>
  <c r="AV728"/>
  <c r="AV770" s="1"/>
  <c r="AU728"/>
  <c r="AT728"/>
  <c r="AT770" s="1"/>
  <c r="AS728"/>
  <c r="AS770" s="1"/>
  <c r="AR728"/>
  <c r="AR770" s="1"/>
  <c r="AQ728"/>
  <c r="AQ770" s="1"/>
  <c r="AP728"/>
  <c r="AP770" s="1"/>
  <c r="AO728"/>
  <c r="AO770" s="1"/>
  <c r="AN728"/>
  <c r="AN770" s="1"/>
  <c r="AM728"/>
  <c r="AM770" s="1"/>
  <c r="AL728"/>
  <c r="AL770" s="1"/>
  <c r="AK728"/>
  <c r="AK770" s="1"/>
  <c r="AJ728"/>
  <c r="AJ770" s="1"/>
  <c r="AI728"/>
  <c r="AI770" s="1"/>
  <c r="AH728"/>
  <c r="AH770" s="1"/>
  <c r="AG728"/>
  <c r="AG770" s="1"/>
  <c r="AF728"/>
  <c r="AF770" s="1"/>
  <c r="AE728"/>
  <c r="AE770" s="1"/>
  <c r="AD728"/>
  <c r="AD770" s="1"/>
  <c r="AC728"/>
  <c r="AC770" s="1"/>
  <c r="AB728"/>
  <c r="AB770" s="1"/>
  <c r="AA728"/>
  <c r="AA770" s="1"/>
  <c r="Z728"/>
  <c r="Z770" s="1"/>
  <c r="Y728"/>
  <c r="Y770" s="1"/>
  <c r="X728"/>
  <c r="X770" s="1"/>
  <c r="W728"/>
  <c r="W770" s="1"/>
  <c r="V728"/>
  <c r="V770" s="1"/>
  <c r="U728"/>
  <c r="U770" s="1"/>
  <c r="T728"/>
  <c r="T770" s="1"/>
  <c r="S728"/>
  <c r="S770" s="1"/>
  <c r="R728"/>
  <c r="R770" s="1"/>
  <c r="Q728"/>
  <c r="Q770" s="1"/>
  <c r="P728"/>
  <c r="P770" s="1"/>
  <c r="O728"/>
  <c r="O770" s="1"/>
  <c r="N728"/>
  <c r="N770" s="1"/>
  <c r="M728"/>
  <c r="M770" s="1"/>
  <c r="L728"/>
  <c r="L770" s="1"/>
  <c r="K728"/>
  <c r="K770" s="1"/>
  <c r="J728"/>
  <c r="J770" s="1"/>
  <c r="I728"/>
  <c r="I770" s="1"/>
  <c r="H728"/>
  <c r="H770" s="1"/>
  <c r="BA727"/>
  <c r="BA769" s="1"/>
  <c r="AZ727"/>
  <c r="AY727"/>
  <c r="AY769" s="1"/>
  <c r="AX727"/>
  <c r="AX769" s="1"/>
  <c r="AW727"/>
  <c r="AW769" s="1"/>
  <c r="AV727"/>
  <c r="AU727"/>
  <c r="AU769" s="1"/>
  <c r="AT727"/>
  <c r="AT769" s="1"/>
  <c r="AS727"/>
  <c r="AS769" s="1"/>
  <c r="AR727"/>
  <c r="AQ727"/>
  <c r="AQ769" s="1"/>
  <c r="AP727"/>
  <c r="AP769" s="1"/>
  <c r="AO727"/>
  <c r="AO769" s="1"/>
  <c r="AN727"/>
  <c r="AN769" s="1"/>
  <c r="AM727"/>
  <c r="AM769" s="1"/>
  <c r="AL727"/>
  <c r="AL769" s="1"/>
  <c r="AK727"/>
  <c r="AK769" s="1"/>
  <c r="AJ727"/>
  <c r="AI727"/>
  <c r="AI769" s="1"/>
  <c r="AH727"/>
  <c r="AH769" s="1"/>
  <c r="AG727"/>
  <c r="AG769" s="1"/>
  <c r="AF727"/>
  <c r="AF769" s="1"/>
  <c r="AE727"/>
  <c r="AE769" s="1"/>
  <c r="AD727"/>
  <c r="AD769" s="1"/>
  <c r="AC727"/>
  <c r="AC769" s="1"/>
  <c r="AB727"/>
  <c r="AB769" s="1"/>
  <c r="AA727"/>
  <c r="AA769" s="1"/>
  <c r="Z727"/>
  <c r="Y727"/>
  <c r="Y769" s="1"/>
  <c r="X727"/>
  <c r="X769" s="1"/>
  <c r="W727"/>
  <c r="W769" s="1"/>
  <c r="V727"/>
  <c r="V769" s="1"/>
  <c r="U727"/>
  <c r="U769" s="1"/>
  <c r="T727"/>
  <c r="S727"/>
  <c r="S769" s="1"/>
  <c r="R727"/>
  <c r="R769" s="1"/>
  <c r="Q727"/>
  <c r="Q769" s="1"/>
  <c r="P727"/>
  <c r="P769" s="1"/>
  <c r="O727"/>
  <c r="O769" s="1"/>
  <c r="N727"/>
  <c r="M727"/>
  <c r="M769" s="1"/>
  <c r="L727"/>
  <c r="L769" s="1"/>
  <c r="K727"/>
  <c r="K769" s="1"/>
  <c r="J727"/>
  <c r="J769" s="1"/>
  <c r="I727"/>
  <c r="I769" s="1"/>
  <c r="H727"/>
  <c r="BA726"/>
  <c r="BA768" s="1"/>
  <c r="AZ726"/>
  <c r="AZ768" s="1"/>
  <c r="AY726"/>
  <c r="AY768" s="1"/>
  <c r="AX726"/>
  <c r="AX768" s="1"/>
  <c r="AW726"/>
  <c r="AW768" s="1"/>
  <c r="AV726"/>
  <c r="AV768" s="1"/>
  <c r="AU726"/>
  <c r="AU768" s="1"/>
  <c r="AT726"/>
  <c r="AT768" s="1"/>
  <c r="AS726"/>
  <c r="AS768" s="1"/>
  <c r="AR726"/>
  <c r="AR768" s="1"/>
  <c r="AQ726"/>
  <c r="AQ768" s="1"/>
  <c r="AP726"/>
  <c r="AP768" s="1"/>
  <c r="AO726"/>
  <c r="AO768" s="1"/>
  <c r="AN726"/>
  <c r="AN768" s="1"/>
  <c r="AM726"/>
  <c r="AM768" s="1"/>
  <c r="AL726"/>
  <c r="AL768" s="1"/>
  <c r="AK726"/>
  <c r="AK768" s="1"/>
  <c r="AJ726"/>
  <c r="AJ768" s="1"/>
  <c r="AI726"/>
  <c r="AI768" s="1"/>
  <c r="AH726"/>
  <c r="AH768" s="1"/>
  <c r="AG726"/>
  <c r="AG768" s="1"/>
  <c r="AF726"/>
  <c r="AF768" s="1"/>
  <c r="AE726"/>
  <c r="AE768" s="1"/>
  <c r="AD726"/>
  <c r="AD768" s="1"/>
  <c r="AC726"/>
  <c r="AC768" s="1"/>
  <c r="AB726"/>
  <c r="AB768" s="1"/>
  <c r="AA726"/>
  <c r="AA768" s="1"/>
  <c r="Z726"/>
  <c r="Z768" s="1"/>
  <c r="Y726"/>
  <c r="Y768" s="1"/>
  <c r="X726"/>
  <c r="X768" s="1"/>
  <c r="W726"/>
  <c r="W768" s="1"/>
  <c r="V726"/>
  <c r="V768" s="1"/>
  <c r="U726"/>
  <c r="U768" s="1"/>
  <c r="T726"/>
  <c r="T768" s="1"/>
  <c r="S726"/>
  <c r="S768" s="1"/>
  <c r="R726"/>
  <c r="R768" s="1"/>
  <c r="Q726"/>
  <c r="Q768" s="1"/>
  <c r="P726"/>
  <c r="P768" s="1"/>
  <c r="O726"/>
  <c r="O768" s="1"/>
  <c r="N726"/>
  <c r="N768" s="1"/>
  <c r="M726"/>
  <c r="M768" s="1"/>
  <c r="L726"/>
  <c r="L768" s="1"/>
  <c r="K726"/>
  <c r="K768" s="1"/>
  <c r="J726"/>
  <c r="J768" s="1"/>
  <c r="I726"/>
  <c r="I768" s="1"/>
  <c r="H726"/>
  <c r="H768" s="1"/>
  <c r="BA725"/>
  <c r="BA767" s="1"/>
  <c r="AZ725"/>
  <c r="AZ767" s="1"/>
  <c r="AY725"/>
  <c r="AY767" s="1"/>
  <c r="AX725"/>
  <c r="AX767" s="1"/>
  <c r="AW725"/>
  <c r="AW767" s="1"/>
  <c r="AV725"/>
  <c r="AV767" s="1"/>
  <c r="AU725"/>
  <c r="AU767" s="1"/>
  <c r="AT725"/>
  <c r="AT767" s="1"/>
  <c r="AS725"/>
  <c r="AS767" s="1"/>
  <c r="AR725"/>
  <c r="AR767" s="1"/>
  <c r="AQ725"/>
  <c r="AQ767" s="1"/>
  <c r="AP725"/>
  <c r="AP767" s="1"/>
  <c r="AO725"/>
  <c r="AN725"/>
  <c r="AN767" s="1"/>
  <c r="AM725"/>
  <c r="AM767" s="1"/>
  <c r="AL725"/>
  <c r="AL767" s="1"/>
  <c r="AK725"/>
  <c r="AK767" s="1"/>
  <c r="AJ725"/>
  <c r="AJ767" s="1"/>
  <c r="AI725"/>
  <c r="AI767" s="1"/>
  <c r="AH725"/>
  <c r="AH767" s="1"/>
  <c r="AG725"/>
  <c r="AG767" s="1"/>
  <c r="AF725"/>
  <c r="AF767" s="1"/>
  <c r="AE725"/>
  <c r="AD725"/>
  <c r="AD767" s="1"/>
  <c r="AC725"/>
  <c r="AC767" s="1"/>
  <c r="AB725"/>
  <c r="AB767" s="1"/>
  <c r="AA725"/>
  <c r="AA767" s="1"/>
  <c r="Z725"/>
  <c r="Z767" s="1"/>
  <c r="Y725"/>
  <c r="Y767" s="1"/>
  <c r="X725"/>
  <c r="X767" s="1"/>
  <c r="W725"/>
  <c r="W767" s="1"/>
  <c r="V725"/>
  <c r="V767" s="1"/>
  <c r="U725"/>
  <c r="U767" s="1"/>
  <c r="U766" s="1"/>
  <c r="T725"/>
  <c r="T767" s="1"/>
  <c r="S725"/>
  <c r="S767" s="1"/>
  <c r="R725"/>
  <c r="R767" s="1"/>
  <c r="Q725"/>
  <c r="Q767" s="1"/>
  <c r="P725"/>
  <c r="P767" s="1"/>
  <c r="O725"/>
  <c r="O767" s="1"/>
  <c r="O766" s="1"/>
  <c r="N725"/>
  <c r="N767" s="1"/>
  <c r="M725"/>
  <c r="M767" s="1"/>
  <c r="L725"/>
  <c r="L767" s="1"/>
  <c r="K725"/>
  <c r="K767" s="1"/>
  <c r="J725"/>
  <c r="J767" s="1"/>
  <c r="I725"/>
  <c r="I767" s="1"/>
  <c r="I766" s="1"/>
  <c r="H725"/>
  <c r="H767" s="1"/>
  <c r="AY724"/>
  <c r="AT724"/>
  <c r="AQ724"/>
  <c r="AL724"/>
  <c r="AG724"/>
  <c r="AB724"/>
  <c r="W724"/>
  <c r="Q724"/>
  <c r="K724"/>
  <c r="BA718"/>
  <c r="AZ718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H718"/>
  <c r="E718" s="1"/>
  <c r="BA714"/>
  <c r="AX714"/>
  <c r="AS714"/>
  <c r="AN714"/>
  <c r="AI714"/>
  <c r="AD714"/>
  <c r="Y714"/>
  <c r="V714"/>
  <c r="S714"/>
  <c r="P714"/>
  <c r="M714"/>
  <c r="J714"/>
  <c r="BA713"/>
  <c r="BA720" s="1"/>
  <c r="AZ713"/>
  <c r="AZ720" s="1"/>
  <c r="AY713"/>
  <c r="AY720" s="1"/>
  <c r="AX713"/>
  <c r="AX720" s="1"/>
  <c r="AW713"/>
  <c r="AW720" s="1"/>
  <c r="AV713"/>
  <c r="AV720" s="1"/>
  <c r="AU713"/>
  <c r="AU720" s="1"/>
  <c r="AT713"/>
  <c r="AT720" s="1"/>
  <c r="AS713"/>
  <c r="AS720" s="1"/>
  <c r="AR713"/>
  <c r="AR720" s="1"/>
  <c r="AQ713"/>
  <c r="AQ720" s="1"/>
  <c r="AP713"/>
  <c r="AP720" s="1"/>
  <c r="AO713"/>
  <c r="AO720" s="1"/>
  <c r="AN713"/>
  <c r="AN720" s="1"/>
  <c r="AM713"/>
  <c r="AM720" s="1"/>
  <c r="AL713"/>
  <c r="AL720" s="1"/>
  <c r="AK713"/>
  <c r="AK720" s="1"/>
  <c r="AJ713"/>
  <c r="AJ720" s="1"/>
  <c r="AI713"/>
  <c r="AI720" s="1"/>
  <c r="AH713"/>
  <c r="AH720" s="1"/>
  <c r="AG713"/>
  <c r="AG720" s="1"/>
  <c r="AF713"/>
  <c r="AF720" s="1"/>
  <c r="AE713"/>
  <c r="AE720" s="1"/>
  <c r="AD713"/>
  <c r="AD720" s="1"/>
  <c r="AC713"/>
  <c r="AC720" s="1"/>
  <c r="AB713"/>
  <c r="AB720" s="1"/>
  <c r="AA713"/>
  <c r="AA720" s="1"/>
  <c r="Z713"/>
  <c r="Z720" s="1"/>
  <c r="Y713"/>
  <c r="Y720" s="1"/>
  <c r="X713"/>
  <c r="X720" s="1"/>
  <c r="W713"/>
  <c r="W720" s="1"/>
  <c r="V713"/>
  <c r="V720" s="1"/>
  <c r="U713"/>
  <c r="U720" s="1"/>
  <c r="T713"/>
  <c r="T720" s="1"/>
  <c r="S713"/>
  <c r="S720" s="1"/>
  <c r="R713"/>
  <c r="R720" s="1"/>
  <c r="Q713"/>
  <c r="Q720" s="1"/>
  <c r="P713"/>
  <c r="P720" s="1"/>
  <c r="O713"/>
  <c r="O720" s="1"/>
  <c r="N713"/>
  <c r="N720" s="1"/>
  <c r="M713"/>
  <c r="M720" s="1"/>
  <c r="L713"/>
  <c r="L720" s="1"/>
  <c r="K713"/>
  <c r="K720" s="1"/>
  <c r="J713"/>
  <c r="J720" s="1"/>
  <c r="I713"/>
  <c r="I720" s="1"/>
  <c r="H713"/>
  <c r="H720" s="1"/>
  <c r="BA712"/>
  <c r="BA719" s="1"/>
  <c r="AZ712"/>
  <c r="AZ719" s="1"/>
  <c r="AY712"/>
  <c r="AY719" s="1"/>
  <c r="AX712"/>
  <c r="AX719" s="1"/>
  <c r="AW712"/>
  <c r="AW719" s="1"/>
  <c r="AV712"/>
  <c r="AV719" s="1"/>
  <c r="AU712"/>
  <c r="AU719" s="1"/>
  <c r="AT712"/>
  <c r="AT719" s="1"/>
  <c r="AS712"/>
  <c r="AS719" s="1"/>
  <c r="AR712"/>
  <c r="AR719" s="1"/>
  <c r="AQ712"/>
  <c r="AQ719" s="1"/>
  <c r="AP712"/>
  <c r="AP719" s="1"/>
  <c r="AO712"/>
  <c r="AO719" s="1"/>
  <c r="AN712"/>
  <c r="AN719" s="1"/>
  <c r="AM712"/>
  <c r="AM719" s="1"/>
  <c r="AL712"/>
  <c r="AL719" s="1"/>
  <c r="AK712"/>
  <c r="AK719" s="1"/>
  <c r="AJ712"/>
  <c r="AJ719" s="1"/>
  <c r="AI712"/>
  <c r="AI719" s="1"/>
  <c r="AH712"/>
  <c r="AH719" s="1"/>
  <c r="AG712"/>
  <c r="AG719" s="1"/>
  <c r="AF712"/>
  <c r="AF719" s="1"/>
  <c r="AE712"/>
  <c r="AE719" s="1"/>
  <c r="AD712"/>
  <c r="AD719" s="1"/>
  <c r="AC712"/>
  <c r="AC719" s="1"/>
  <c r="AB712"/>
  <c r="AB719" s="1"/>
  <c r="AA712"/>
  <c r="AA719" s="1"/>
  <c r="Z712"/>
  <c r="Z719" s="1"/>
  <c r="Y712"/>
  <c r="Y719" s="1"/>
  <c r="X712"/>
  <c r="X719" s="1"/>
  <c r="W712"/>
  <c r="W719" s="1"/>
  <c r="V712"/>
  <c r="V719" s="1"/>
  <c r="U712"/>
  <c r="U719" s="1"/>
  <c r="T712"/>
  <c r="T719" s="1"/>
  <c r="S712"/>
  <c r="S719" s="1"/>
  <c r="R712"/>
  <c r="R719" s="1"/>
  <c r="Q712"/>
  <c r="Q719" s="1"/>
  <c r="P712"/>
  <c r="P719" s="1"/>
  <c r="O712"/>
  <c r="O719" s="1"/>
  <c r="N712"/>
  <c r="N719" s="1"/>
  <c r="M712"/>
  <c r="M719" s="1"/>
  <c r="L712"/>
  <c r="L719" s="1"/>
  <c r="K712"/>
  <c r="K719" s="1"/>
  <c r="J712"/>
  <c r="J719" s="1"/>
  <c r="I712"/>
  <c r="I719" s="1"/>
  <c r="H712"/>
  <c r="H719" s="1"/>
  <c r="F711"/>
  <c r="E711"/>
  <c r="BA710"/>
  <c r="BA717" s="1"/>
  <c r="AX710"/>
  <c r="AX717" s="1"/>
  <c r="AW710"/>
  <c r="AW717" s="1"/>
  <c r="AV710"/>
  <c r="AV717" s="1"/>
  <c r="AU710"/>
  <c r="AU717" s="1"/>
  <c r="AT710"/>
  <c r="AT717" s="1"/>
  <c r="AS710"/>
  <c r="AS717" s="1"/>
  <c r="AR710"/>
  <c r="AR717" s="1"/>
  <c r="AQ710"/>
  <c r="AQ717" s="1"/>
  <c r="AP710"/>
  <c r="AP717" s="1"/>
  <c r="AO710"/>
  <c r="AO717" s="1"/>
  <c r="AN710"/>
  <c r="AN717" s="1"/>
  <c r="AM710"/>
  <c r="AM717" s="1"/>
  <c r="AL710"/>
  <c r="AL717" s="1"/>
  <c r="AK710"/>
  <c r="AK717" s="1"/>
  <c r="AJ710"/>
  <c r="AJ717" s="1"/>
  <c r="AI710"/>
  <c r="AI717" s="1"/>
  <c r="AH710"/>
  <c r="AH717" s="1"/>
  <c r="AG710"/>
  <c r="AG717" s="1"/>
  <c r="AF710"/>
  <c r="AF717" s="1"/>
  <c r="AE710"/>
  <c r="AE717" s="1"/>
  <c r="AD710"/>
  <c r="AD717" s="1"/>
  <c r="AC710"/>
  <c r="AC717" s="1"/>
  <c r="AB710"/>
  <c r="AB717" s="1"/>
  <c r="AA710"/>
  <c r="AA717" s="1"/>
  <c r="Z710"/>
  <c r="Z717" s="1"/>
  <c r="Y710"/>
  <c r="Y717" s="1"/>
  <c r="X710"/>
  <c r="X717" s="1"/>
  <c r="W710"/>
  <c r="W717" s="1"/>
  <c r="V710"/>
  <c r="V717" s="1"/>
  <c r="T710"/>
  <c r="T717" s="1"/>
  <c r="S710"/>
  <c r="S717" s="1"/>
  <c r="Q710"/>
  <c r="Q717" s="1"/>
  <c r="P710"/>
  <c r="P717" s="1"/>
  <c r="O710"/>
  <c r="O717" s="1"/>
  <c r="N710"/>
  <c r="N717" s="1"/>
  <c r="M710"/>
  <c r="M717" s="1"/>
  <c r="L710"/>
  <c r="L717" s="1"/>
  <c r="K710"/>
  <c r="K717" s="1"/>
  <c r="J710"/>
  <c r="J717" s="1"/>
  <c r="I710"/>
  <c r="I717" s="1"/>
  <c r="H710"/>
  <c r="H717" s="1"/>
  <c r="BA709"/>
  <c r="BA716" s="1"/>
  <c r="AX709"/>
  <c r="AX716" s="1"/>
  <c r="AW709"/>
  <c r="AW716" s="1"/>
  <c r="AV709"/>
  <c r="AV716" s="1"/>
  <c r="AU709"/>
  <c r="AU716" s="1"/>
  <c r="AT709"/>
  <c r="AT716" s="1"/>
  <c r="AS709"/>
  <c r="AS716" s="1"/>
  <c r="AR709"/>
  <c r="AR716" s="1"/>
  <c r="AQ709"/>
  <c r="AQ716" s="1"/>
  <c r="AP709"/>
  <c r="AP716" s="1"/>
  <c r="AO709"/>
  <c r="AO716" s="1"/>
  <c r="AN709"/>
  <c r="AN716" s="1"/>
  <c r="AM709"/>
  <c r="AM716" s="1"/>
  <c r="AL709"/>
  <c r="AL716" s="1"/>
  <c r="AK709"/>
  <c r="AK716" s="1"/>
  <c r="AJ709"/>
  <c r="AJ716" s="1"/>
  <c r="AI709"/>
  <c r="AI716" s="1"/>
  <c r="AH709"/>
  <c r="AH716" s="1"/>
  <c r="AG709"/>
  <c r="AG716" s="1"/>
  <c r="AF709"/>
  <c r="AF716" s="1"/>
  <c r="AE709"/>
  <c r="AE716" s="1"/>
  <c r="AD709"/>
  <c r="AD716" s="1"/>
  <c r="AC709"/>
  <c r="AC716" s="1"/>
  <c r="AB709"/>
  <c r="AB716" s="1"/>
  <c r="AA709"/>
  <c r="AA716" s="1"/>
  <c r="Z709"/>
  <c r="Z716" s="1"/>
  <c r="Y709"/>
  <c r="Y716" s="1"/>
  <c r="X709"/>
  <c r="X716" s="1"/>
  <c r="W709"/>
  <c r="W716" s="1"/>
  <c r="V709"/>
  <c r="V716" s="1"/>
  <c r="T709"/>
  <c r="T716" s="1"/>
  <c r="S709"/>
  <c r="S716" s="1"/>
  <c r="Q709"/>
  <c r="Q716" s="1"/>
  <c r="P709"/>
  <c r="P716" s="1"/>
  <c r="O709"/>
  <c r="O716" s="1"/>
  <c r="N709"/>
  <c r="N716" s="1"/>
  <c r="M709"/>
  <c r="M716" s="1"/>
  <c r="L709"/>
  <c r="L716" s="1"/>
  <c r="K709"/>
  <c r="K716" s="1"/>
  <c r="J709"/>
  <c r="J716" s="1"/>
  <c r="I709"/>
  <c r="I716" s="1"/>
  <c r="H709"/>
  <c r="H716" s="1"/>
  <c r="BA708"/>
  <c r="BA715" s="1"/>
  <c r="AZ708"/>
  <c r="AZ715" s="1"/>
  <c r="AY708"/>
  <c r="AY715" s="1"/>
  <c r="AX708"/>
  <c r="AX715" s="1"/>
  <c r="AW708"/>
  <c r="AW715" s="1"/>
  <c r="AV708"/>
  <c r="AV715" s="1"/>
  <c r="AU708"/>
  <c r="AU715" s="1"/>
  <c r="AT708"/>
  <c r="AS708"/>
  <c r="AS715" s="1"/>
  <c r="AR708"/>
  <c r="AR715" s="1"/>
  <c r="AQ708"/>
  <c r="AQ715" s="1"/>
  <c r="AP708"/>
  <c r="AO708"/>
  <c r="AO715" s="1"/>
  <c r="AN708"/>
  <c r="AN715" s="1"/>
  <c r="AM708"/>
  <c r="AM715" s="1"/>
  <c r="AL708"/>
  <c r="AL715" s="1"/>
  <c r="AK708"/>
  <c r="AK715" s="1"/>
  <c r="AJ708"/>
  <c r="AI708"/>
  <c r="AI715" s="1"/>
  <c r="AH708"/>
  <c r="AH715" s="1"/>
  <c r="AG708"/>
  <c r="AG715" s="1"/>
  <c r="AF708"/>
  <c r="AE708"/>
  <c r="AE715" s="1"/>
  <c r="AD708"/>
  <c r="AD715" s="1"/>
  <c r="AC708"/>
  <c r="AC715" s="1"/>
  <c r="AB708"/>
  <c r="AB715" s="1"/>
  <c r="AA708"/>
  <c r="AA715" s="1"/>
  <c r="Z708"/>
  <c r="Y708"/>
  <c r="Y715" s="1"/>
  <c r="X708"/>
  <c r="X715" s="1"/>
  <c r="W708"/>
  <c r="W715" s="1"/>
  <c r="V708"/>
  <c r="V715" s="1"/>
  <c r="U708"/>
  <c r="U715" s="1"/>
  <c r="T708"/>
  <c r="S708"/>
  <c r="S715" s="1"/>
  <c r="R708"/>
  <c r="R715" s="1"/>
  <c r="Q708"/>
  <c r="Q715" s="1"/>
  <c r="P708"/>
  <c r="P715" s="1"/>
  <c r="O708"/>
  <c r="O715" s="1"/>
  <c r="N708"/>
  <c r="N715" s="1"/>
  <c r="M708"/>
  <c r="M715" s="1"/>
  <c r="L708"/>
  <c r="K708"/>
  <c r="K715" s="1"/>
  <c r="J708"/>
  <c r="J715" s="1"/>
  <c r="I708"/>
  <c r="I715" s="1"/>
  <c r="H708"/>
  <c r="AR707"/>
  <c r="AR714" s="1"/>
  <c r="AH707"/>
  <c r="AH714" s="1"/>
  <c r="I707"/>
  <c r="I714" s="1"/>
  <c r="F706"/>
  <c r="E706"/>
  <c r="F705"/>
  <c r="E705"/>
  <c r="F704"/>
  <c r="E704"/>
  <c r="AZ703"/>
  <c r="AZ710" s="1"/>
  <c r="AZ717" s="1"/>
  <c r="AY703"/>
  <c r="E703" s="1"/>
  <c r="U703"/>
  <c r="R703"/>
  <c r="R710" s="1"/>
  <c r="R717" s="1"/>
  <c r="AZ702"/>
  <c r="AZ700" s="1"/>
  <c r="AY702"/>
  <c r="E702" s="1"/>
  <c r="U702"/>
  <c r="R702"/>
  <c r="F701"/>
  <c r="E701"/>
  <c r="AW700"/>
  <c r="AV700"/>
  <c r="AU700"/>
  <c r="AT700"/>
  <c r="AR700"/>
  <c r="AQ700"/>
  <c r="AP700"/>
  <c r="AO700"/>
  <c r="AM700"/>
  <c r="AL700"/>
  <c r="AK700"/>
  <c r="AJ700"/>
  <c r="AH700"/>
  <c r="AG700"/>
  <c r="AF700"/>
  <c r="AE700"/>
  <c r="AC700"/>
  <c r="AB700"/>
  <c r="AA700"/>
  <c r="Z700"/>
  <c r="X700"/>
  <c r="W700"/>
  <c r="T700"/>
  <c r="Q700"/>
  <c r="O700"/>
  <c r="N700"/>
  <c r="L700"/>
  <c r="K700"/>
  <c r="I700"/>
  <c r="H700"/>
  <c r="F699"/>
  <c r="E699"/>
  <c r="F698"/>
  <c r="E698"/>
  <c r="F697"/>
  <c r="E697"/>
  <c r="F696"/>
  <c r="E696"/>
  <c r="AY695"/>
  <c r="U695"/>
  <c r="R695"/>
  <c r="F694"/>
  <c r="E694"/>
  <c r="AZ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F693" s="1"/>
  <c r="H693"/>
  <c r="BA692"/>
  <c r="AZ692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E692"/>
  <c r="AD692"/>
  <c r="AC692"/>
  <c r="AB692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BA691"/>
  <c r="AZ691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E691"/>
  <c r="AD691"/>
  <c r="AC691"/>
  <c r="AB691"/>
  <c r="AA691"/>
  <c r="Z691"/>
  <c r="Y691"/>
  <c r="X691"/>
  <c r="W691"/>
  <c r="V691"/>
  <c r="U691"/>
  <c r="T691"/>
  <c r="S691"/>
  <c r="R691"/>
  <c r="Q691"/>
  <c r="P691"/>
  <c r="O691"/>
  <c r="N691"/>
  <c r="M691"/>
  <c r="L691"/>
  <c r="K691"/>
  <c r="J691"/>
  <c r="I691"/>
  <c r="H691"/>
  <c r="BA690"/>
  <c r="AZ690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E690"/>
  <c r="AD690"/>
  <c r="AC690"/>
  <c r="AB690"/>
  <c r="AA690"/>
  <c r="Z690"/>
  <c r="Y690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BA689"/>
  <c r="AZ689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E689"/>
  <c r="AD689"/>
  <c r="AC689"/>
  <c r="AB689"/>
  <c r="AA689"/>
  <c r="Z689"/>
  <c r="Y689"/>
  <c r="X689"/>
  <c r="W689"/>
  <c r="V689"/>
  <c r="T689"/>
  <c r="S689"/>
  <c r="R689"/>
  <c r="Q689"/>
  <c r="P689"/>
  <c r="O689"/>
  <c r="N689"/>
  <c r="M689"/>
  <c r="L689"/>
  <c r="K689"/>
  <c r="J689"/>
  <c r="I689"/>
  <c r="H689"/>
  <c r="BA688"/>
  <c r="AZ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E688"/>
  <c r="AD688"/>
  <c r="AC688"/>
  <c r="AB688"/>
  <c r="AA688"/>
  <c r="Z688"/>
  <c r="Y688"/>
  <c r="X688"/>
  <c r="W688"/>
  <c r="V688"/>
  <c r="T688"/>
  <c r="S688"/>
  <c r="R688"/>
  <c r="Q688"/>
  <c r="P688"/>
  <c r="O688"/>
  <c r="N688"/>
  <c r="M688"/>
  <c r="L688"/>
  <c r="K688"/>
  <c r="J688"/>
  <c r="I688"/>
  <c r="H688"/>
  <c r="BA687"/>
  <c r="AZ687"/>
  <c r="AZ686" s="1"/>
  <c r="AY687"/>
  <c r="AX687"/>
  <c r="AW687"/>
  <c r="AV687"/>
  <c r="AV686" s="1"/>
  <c r="AU687"/>
  <c r="AT687"/>
  <c r="AT686" s="1"/>
  <c r="AS687"/>
  <c r="AR687"/>
  <c r="AR686" s="1"/>
  <c r="AQ687"/>
  <c r="AP687"/>
  <c r="AP686" s="1"/>
  <c r="AO687"/>
  <c r="AN687"/>
  <c r="AM687"/>
  <c r="AL687"/>
  <c r="AL686" s="1"/>
  <c r="AK687"/>
  <c r="AJ687"/>
  <c r="AJ686" s="1"/>
  <c r="AI687"/>
  <c r="AH687"/>
  <c r="AH686" s="1"/>
  <c r="AG687"/>
  <c r="AF687"/>
  <c r="AF686" s="1"/>
  <c r="AE687"/>
  <c r="AD687"/>
  <c r="AC687"/>
  <c r="AB687"/>
  <c r="AB686" s="1"/>
  <c r="AA687"/>
  <c r="Z687"/>
  <c r="Z686" s="1"/>
  <c r="Y687"/>
  <c r="X687"/>
  <c r="X686" s="1"/>
  <c r="W687"/>
  <c r="V687"/>
  <c r="U687"/>
  <c r="T687"/>
  <c r="T686" s="1"/>
  <c r="S687"/>
  <c r="R687"/>
  <c r="R686" s="1"/>
  <c r="Q687"/>
  <c r="P687"/>
  <c r="O687"/>
  <c r="N687"/>
  <c r="N686" s="1"/>
  <c r="M687"/>
  <c r="L687"/>
  <c r="F687" s="1"/>
  <c r="K687"/>
  <c r="J687"/>
  <c r="I687"/>
  <c r="H687"/>
  <c r="E687" s="1"/>
  <c r="F669"/>
  <c r="E669"/>
  <c r="F668"/>
  <c r="E668"/>
  <c r="F667"/>
  <c r="E667"/>
  <c r="AK666"/>
  <c r="AJ666"/>
  <c r="F666"/>
  <c r="E666"/>
  <c r="F665"/>
  <c r="E665"/>
  <c r="F664"/>
  <c r="E664"/>
  <c r="AZ663"/>
  <c r="AY663"/>
  <c r="AW663"/>
  <c r="AV663"/>
  <c r="AU663"/>
  <c r="AT663"/>
  <c r="AR663"/>
  <c r="AQ663"/>
  <c r="AP663"/>
  <c r="AO663"/>
  <c r="AM663"/>
  <c r="AL663"/>
  <c r="AK663"/>
  <c r="AJ663"/>
  <c r="AH663"/>
  <c r="AG663"/>
  <c r="AF663"/>
  <c r="AE663"/>
  <c r="AC663"/>
  <c r="AB663"/>
  <c r="AA663"/>
  <c r="Z663"/>
  <c r="X663"/>
  <c r="W663"/>
  <c r="U663"/>
  <c r="T663"/>
  <c r="R663"/>
  <c r="Q663"/>
  <c r="O663"/>
  <c r="N663"/>
  <c r="L663"/>
  <c r="K663"/>
  <c r="I663"/>
  <c r="H663"/>
  <c r="F663"/>
  <c r="E663"/>
  <c r="F662"/>
  <c r="E662"/>
  <c r="F661"/>
  <c r="E661"/>
  <c r="F660"/>
  <c r="E660"/>
  <c r="AK659"/>
  <c r="F659" s="1"/>
  <c r="AJ659"/>
  <c r="E659" s="1"/>
  <c r="F658"/>
  <c r="E658"/>
  <c r="F657"/>
  <c r="E657"/>
  <c r="AZ656"/>
  <c r="AY656"/>
  <c r="AW656"/>
  <c r="AV656"/>
  <c r="AU656"/>
  <c r="AT656"/>
  <c r="AR656"/>
  <c r="AQ656"/>
  <c r="AP656"/>
  <c r="AO656"/>
  <c r="AM656"/>
  <c r="AL656"/>
  <c r="AH656"/>
  <c r="AG656"/>
  <c r="AF656"/>
  <c r="AE656"/>
  <c r="AC656"/>
  <c r="AB656"/>
  <c r="AA656"/>
  <c r="Z656"/>
  <c r="X656"/>
  <c r="W656"/>
  <c r="U656"/>
  <c r="T656"/>
  <c r="R656"/>
  <c r="Q656"/>
  <c r="O656"/>
  <c r="N656"/>
  <c r="L656"/>
  <c r="K656"/>
  <c r="I656"/>
  <c r="H656"/>
  <c r="F655"/>
  <c r="E655"/>
  <c r="F654"/>
  <c r="E654"/>
  <c r="F653"/>
  <c r="E653"/>
  <c r="AK652"/>
  <c r="F652" s="1"/>
  <c r="AJ652"/>
  <c r="E652" s="1"/>
  <c r="F651"/>
  <c r="E651"/>
  <c r="F650"/>
  <c r="E650"/>
  <c r="AZ649"/>
  <c r="AY649"/>
  <c r="AW649"/>
  <c r="AV649"/>
  <c r="AU649"/>
  <c r="AT649"/>
  <c r="AR649"/>
  <c r="AQ649"/>
  <c r="AP649"/>
  <c r="AO649"/>
  <c r="AM649"/>
  <c r="AL649"/>
  <c r="AH649"/>
  <c r="AG649"/>
  <c r="AF649"/>
  <c r="AE649"/>
  <c r="AC649"/>
  <c r="AB649"/>
  <c r="AA649"/>
  <c r="Z649"/>
  <c r="X649"/>
  <c r="W649"/>
  <c r="U649"/>
  <c r="T649"/>
  <c r="R649"/>
  <c r="Q649"/>
  <c r="O649"/>
  <c r="N649"/>
  <c r="L649"/>
  <c r="K649"/>
  <c r="I649"/>
  <c r="H649"/>
  <c r="F648"/>
  <c r="E648"/>
  <c r="F647"/>
  <c r="E647"/>
  <c r="F646"/>
  <c r="E646"/>
  <c r="AK645"/>
  <c r="F645" s="1"/>
  <c r="AJ645"/>
  <c r="E645" s="1"/>
  <c r="F644"/>
  <c r="E644"/>
  <c r="F643"/>
  <c r="E643"/>
  <c r="AZ642"/>
  <c r="AY642"/>
  <c r="AW642"/>
  <c r="AV642"/>
  <c r="AU642"/>
  <c r="AT642"/>
  <c r="AR642"/>
  <c r="AQ642"/>
  <c r="AP642"/>
  <c r="AO642"/>
  <c r="AM642"/>
  <c r="AL642"/>
  <c r="AH642"/>
  <c r="AG642"/>
  <c r="AF642"/>
  <c r="AE642"/>
  <c r="AC642"/>
  <c r="AB642"/>
  <c r="AA642"/>
  <c r="Z642"/>
  <c r="X642"/>
  <c r="W642"/>
  <c r="U642"/>
  <c r="T642"/>
  <c r="R642"/>
  <c r="Q642"/>
  <c r="O642"/>
  <c r="N642"/>
  <c r="L642"/>
  <c r="K642"/>
  <c r="I642"/>
  <c r="H642"/>
  <c r="F641"/>
  <c r="E641"/>
  <c r="F640"/>
  <c r="E640"/>
  <c r="F639"/>
  <c r="E639"/>
  <c r="AK638"/>
  <c r="F638" s="1"/>
  <c r="AJ638"/>
  <c r="E638" s="1"/>
  <c r="F637"/>
  <c r="E637"/>
  <c r="F636"/>
  <c r="E636"/>
  <c r="AZ635"/>
  <c r="AY635"/>
  <c r="AW635"/>
  <c r="AV635"/>
  <c r="AU635"/>
  <c r="AT635"/>
  <c r="AR635"/>
  <c r="AQ635"/>
  <c r="AP635"/>
  <c r="AO635"/>
  <c r="AM635"/>
  <c r="AL635"/>
  <c r="AH635"/>
  <c r="AG635"/>
  <c r="AF635"/>
  <c r="AE635"/>
  <c r="AC635"/>
  <c r="AB635"/>
  <c r="AA635"/>
  <c r="Z635"/>
  <c r="X635"/>
  <c r="W635"/>
  <c r="U635"/>
  <c r="T635"/>
  <c r="R635"/>
  <c r="Q635"/>
  <c r="O635"/>
  <c r="N635"/>
  <c r="L635"/>
  <c r="K635"/>
  <c r="I635"/>
  <c r="H635"/>
  <c r="F634"/>
  <c r="E634"/>
  <c r="F633"/>
  <c r="E633"/>
  <c r="F632"/>
  <c r="E632"/>
  <c r="AK631"/>
  <c r="AJ631"/>
  <c r="F631"/>
  <c r="E631"/>
  <c r="F630"/>
  <c r="E630"/>
  <c r="F629"/>
  <c r="E629"/>
  <c r="AZ628"/>
  <c r="AY628"/>
  <c r="AW628"/>
  <c r="AV628"/>
  <c r="AU628"/>
  <c r="AT628"/>
  <c r="AR628"/>
  <c r="AQ628"/>
  <c r="AP628"/>
  <c r="AO628"/>
  <c r="AM628"/>
  <c r="AL628"/>
  <c r="AK628"/>
  <c r="AJ628"/>
  <c r="AH628"/>
  <c r="AG628"/>
  <c r="AF628"/>
  <c r="AE628"/>
  <c r="AC628"/>
  <c r="AB628"/>
  <c r="AA628"/>
  <c r="Z628"/>
  <c r="X628"/>
  <c r="W628"/>
  <c r="U628"/>
  <c r="T628"/>
  <c r="R628"/>
  <c r="Q628"/>
  <c r="O628"/>
  <c r="N628"/>
  <c r="L628"/>
  <c r="K628"/>
  <c r="I628"/>
  <c r="H628"/>
  <c r="F628"/>
  <c r="E628"/>
  <c r="F627"/>
  <c r="E627"/>
  <c r="F626"/>
  <c r="E626"/>
  <c r="F625"/>
  <c r="E625"/>
  <c r="AK624"/>
  <c r="F624" s="1"/>
  <c r="AJ624"/>
  <c r="E624" s="1"/>
  <c r="F623"/>
  <c r="E623"/>
  <c r="F622"/>
  <c r="E622"/>
  <c r="AZ621"/>
  <c r="AY621"/>
  <c r="AW621"/>
  <c r="AV621"/>
  <c r="AU621"/>
  <c r="AT621"/>
  <c r="AR621"/>
  <c r="AQ621"/>
  <c r="AP621"/>
  <c r="AO621"/>
  <c r="AM621"/>
  <c r="AL621"/>
  <c r="AH621"/>
  <c r="AG621"/>
  <c r="AF621"/>
  <c r="AE621"/>
  <c r="AC621"/>
  <c r="AB621"/>
  <c r="AA621"/>
  <c r="Z621"/>
  <c r="X621"/>
  <c r="W621"/>
  <c r="U621"/>
  <c r="T621"/>
  <c r="R621"/>
  <c r="Q621"/>
  <c r="O621"/>
  <c r="N621"/>
  <c r="L621"/>
  <c r="K621"/>
  <c r="I621"/>
  <c r="H621"/>
  <c r="F620"/>
  <c r="E620"/>
  <c r="F619"/>
  <c r="E619"/>
  <c r="F618"/>
  <c r="E618"/>
  <c r="AK617"/>
  <c r="F617" s="1"/>
  <c r="AJ617"/>
  <c r="E617" s="1"/>
  <c r="F616"/>
  <c r="E616"/>
  <c r="F615"/>
  <c r="E615"/>
  <c r="AZ614"/>
  <c r="AY614"/>
  <c r="AX614"/>
  <c r="AW614"/>
  <c r="AV614"/>
  <c r="AU614"/>
  <c r="AT614"/>
  <c r="AR614"/>
  <c r="AQ614"/>
  <c r="AP614"/>
  <c r="AO614"/>
  <c r="AM614"/>
  <c r="AL614"/>
  <c r="AH614"/>
  <c r="AG614"/>
  <c r="AF614"/>
  <c r="AE614"/>
  <c r="AC614"/>
  <c r="AB614"/>
  <c r="AA614"/>
  <c r="Z614"/>
  <c r="X614"/>
  <c r="W614"/>
  <c r="U614"/>
  <c r="T614"/>
  <c r="R614"/>
  <c r="Q614"/>
  <c r="O614"/>
  <c r="N614"/>
  <c r="L614"/>
  <c r="K614"/>
  <c r="I614"/>
  <c r="H614"/>
  <c r="F613"/>
  <c r="E613"/>
  <c r="F612"/>
  <c r="E612"/>
  <c r="F611"/>
  <c r="E611"/>
  <c r="F610"/>
  <c r="E610"/>
  <c r="F609"/>
  <c r="E609"/>
  <c r="F608"/>
  <c r="E608"/>
  <c r="AZ607"/>
  <c r="AY607"/>
  <c r="AW607"/>
  <c r="AV607"/>
  <c r="AU607"/>
  <c r="AT607"/>
  <c r="AR607"/>
  <c r="AQ607"/>
  <c r="AP607"/>
  <c r="AO607"/>
  <c r="AM607"/>
  <c r="AL607"/>
  <c r="AK607"/>
  <c r="AJ607"/>
  <c r="AH607"/>
  <c r="AG607"/>
  <c r="AF607"/>
  <c r="AE607"/>
  <c r="AC607"/>
  <c r="AB607"/>
  <c r="AA607"/>
  <c r="Z607"/>
  <c r="X607"/>
  <c r="W607"/>
  <c r="U607"/>
  <c r="T607"/>
  <c r="S607"/>
  <c r="R607"/>
  <c r="Q607"/>
  <c r="O607"/>
  <c r="N607"/>
  <c r="L607"/>
  <c r="K607"/>
  <c r="I607"/>
  <c r="H607"/>
  <c r="E607" s="1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F606" s="1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E604"/>
  <c r="AD604"/>
  <c r="AC604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H604"/>
  <c r="BA603"/>
  <c r="AZ603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BA602"/>
  <c r="AZ602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BA601"/>
  <c r="AZ601"/>
  <c r="AY601"/>
  <c r="AX601"/>
  <c r="AW601"/>
  <c r="AW600" s="1"/>
  <c r="AV601"/>
  <c r="AU601"/>
  <c r="AU600" s="1"/>
  <c r="AT601"/>
  <c r="AS601"/>
  <c r="AR601"/>
  <c r="AQ601"/>
  <c r="AQ600" s="1"/>
  <c r="AP601"/>
  <c r="AO601"/>
  <c r="AO600" s="1"/>
  <c r="AN601"/>
  <c r="AM601"/>
  <c r="AM600" s="1"/>
  <c r="AL601"/>
  <c r="AK601"/>
  <c r="AK600" s="1"/>
  <c r="AJ601"/>
  <c r="AI601"/>
  <c r="AH601"/>
  <c r="AG601"/>
  <c r="AG600" s="1"/>
  <c r="AF601"/>
  <c r="AE601"/>
  <c r="AD601"/>
  <c r="AC601"/>
  <c r="AC600" s="1"/>
  <c r="AB601"/>
  <c r="AA601"/>
  <c r="AA600" s="1"/>
  <c r="Z601"/>
  <c r="Y601"/>
  <c r="X601"/>
  <c r="W601"/>
  <c r="W600" s="1"/>
  <c r="V601"/>
  <c r="U601"/>
  <c r="U600" s="1"/>
  <c r="T601"/>
  <c r="S601"/>
  <c r="R601"/>
  <c r="Q601"/>
  <c r="Q600" s="1"/>
  <c r="P601"/>
  <c r="O601"/>
  <c r="O600" s="1"/>
  <c r="N601"/>
  <c r="N600" s="1"/>
  <c r="M601"/>
  <c r="L601"/>
  <c r="K601"/>
  <c r="K600" s="1"/>
  <c r="J601"/>
  <c r="I601"/>
  <c r="I600" s="1"/>
  <c r="H601"/>
  <c r="AY600"/>
  <c r="AV600"/>
  <c r="AT600"/>
  <c r="AL600"/>
  <c r="AJ600"/>
  <c r="AE600"/>
  <c r="AB600"/>
  <c r="Z600"/>
  <c r="F599"/>
  <c r="E599"/>
  <c r="F598"/>
  <c r="E598"/>
  <c r="F597"/>
  <c r="E597"/>
  <c r="F596"/>
  <c r="E596"/>
  <c r="F595"/>
  <c r="E595"/>
  <c r="F594"/>
  <c r="E594"/>
  <c r="AZ593"/>
  <c r="AY593"/>
  <c r="AW593"/>
  <c r="AV593"/>
  <c r="AU593"/>
  <c r="AT593"/>
  <c r="AR593"/>
  <c r="AQ593"/>
  <c r="AP593"/>
  <c r="AO593"/>
  <c r="AM593"/>
  <c r="AL593"/>
  <c r="AK593"/>
  <c r="AJ593"/>
  <c r="AH593"/>
  <c r="AG593"/>
  <c r="AF593"/>
  <c r="AE593"/>
  <c r="AC593"/>
  <c r="AB593"/>
  <c r="AA593"/>
  <c r="Z593"/>
  <c r="X593"/>
  <c r="W593"/>
  <c r="U593"/>
  <c r="T593"/>
  <c r="R593"/>
  <c r="Q593"/>
  <c r="O593"/>
  <c r="N593"/>
  <c r="L593"/>
  <c r="K593"/>
  <c r="I593"/>
  <c r="H593"/>
  <c r="E593" s="1"/>
  <c r="F593"/>
  <c r="F592"/>
  <c r="E592"/>
  <c r="F591"/>
  <c r="E591"/>
  <c r="F590"/>
  <c r="E590"/>
  <c r="Q589"/>
  <c r="R589" s="1"/>
  <c r="F589" s="1"/>
  <c r="F588"/>
  <c r="E588"/>
  <c r="F587"/>
  <c r="E587"/>
  <c r="AZ586"/>
  <c r="AY586"/>
  <c r="AW586"/>
  <c r="AV586"/>
  <c r="AU586"/>
  <c r="AT586"/>
  <c r="AR586"/>
  <c r="AQ586"/>
  <c r="AP586"/>
  <c r="AO586"/>
  <c r="AM586"/>
  <c r="AL586"/>
  <c r="AK586"/>
  <c r="AJ586"/>
  <c r="AH586"/>
  <c r="AG586"/>
  <c r="AF586"/>
  <c r="AE586"/>
  <c r="AC586"/>
  <c r="AB586"/>
  <c r="AA586"/>
  <c r="Z586"/>
  <c r="X586"/>
  <c r="W586"/>
  <c r="U586"/>
  <c r="T586"/>
  <c r="Q586"/>
  <c r="O586"/>
  <c r="N586"/>
  <c r="L586"/>
  <c r="K586"/>
  <c r="I586"/>
  <c r="H586"/>
  <c r="F585"/>
  <c r="E585"/>
  <c r="F584"/>
  <c r="E584"/>
  <c r="F583"/>
  <c r="E583"/>
  <c r="Q582"/>
  <c r="R582" s="1"/>
  <c r="F582" s="1"/>
  <c r="F581"/>
  <c r="E581"/>
  <c r="F580"/>
  <c r="E580"/>
  <c r="AZ579"/>
  <c r="AY579"/>
  <c r="AW579"/>
  <c r="AV579"/>
  <c r="AU579"/>
  <c r="AT579"/>
  <c r="AR579"/>
  <c r="AQ579"/>
  <c r="AP579"/>
  <c r="AO579"/>
  <c r="AM579"/>
  <c r="AL579"/>
  <c r="AK579"/>
  <c r="AJ579"/>
  <c r="AH579"/>
  <c r="AG579"/>
  <c r="AF579"/>
  <c r="AE579"/>
  <c r="AC579"/>
  <c r="AB579"/>
  <c r="AA579"/>
  <c r="Z579"/>
  <c r="X579"/>
  <c r="W579"/>
  <c r="U579"/>
  <c r="T579"/>
  <c r="Q579"/>
  <c r="O579"/>
  <c r="N579"/>
  <c r="L579"/>
  <c r="K579"/>
  <c r="I579"/>
  <c r="H579"/>
  <c r="F578"/>
  <c r="E578"/>
  <c r="F577"/>
  <c r="E577"/>
  <c r="F576"/>
  <c r="E576"/>
  <c r="Q575"/>
  <c r="R575" s="1"/>
  <c r="F575" s="1"/>
  <c r="F574"/>
  <c r="E574"/>
  <c r="F573"/>
  <c r="E573"/>
  <c r="AZ572"/>
  <c r="AY572"/>
  <c r="AW572"/>
  <c r="AV572"/>
  <c r="AU572"/>
  <c r="AT572"/>
  <c r="AR572"/>
  <c r="AQ572"/>
  <c r="AP572"/>
  <c r="AO572"/>
  <c r="AM572"/>
  <c r="AL572"/>
  <c r="AK572"/>
  <c r="AJ572"/>
  <c r="AH572"/>
  <c r="AG572"/>
  <c r="AF572"/>
  <c r="AE572"/>
  <c r="AC572"/>
  <c r="AB572"/>
  <c r="AA572"/>
  <c r="Z572"/>
  <c r="X572"/>
  <c r="W572"/>
  <c r="U572"/>
  <c r="T572"/>
  <c r="Q572"/>
  <c r="O572"/>
  <c r="N572"/>
  <c r="L572"/>
  <c r="K572"/>
  <c r="I572"/>
  <c r="H572"/>
  <c r="F571"/>
  <c r="E571"/>
  <c r="F570"/>
  <c r="E570"/>
  <c r="F569"/>
  <c r="E569"/>
  <c r="R568"/>
  <c r="F568" s="1"/>
  <c r="Q568"/>
  <c r="E568" s="1"/>
  <c r="F567"/>
  <c r="E567"/>
  <c r="F566"/>
  <c r="E566"/>
  <c r="AZ565"/>
  <c r="AY565"/>
  <c r="AW565"/>
  <c r="AV565"/>
  <c r="AU565"/>
  <c r="AT565"/>
  <c r="AR565"/>
  <c r="AQ565"/>
  <c r="AP565"/>
  <c r="AO565"/>
  <c r="AM565"/>
  <c r="AL565"/>
  <c r="AK565"/>
  <c r="AJ565"/>
  <c r="AH565"/>
  <c r="AG565"/>
  <c r="AF565"/>
  <c r="AE565"/>
  <c r="AC565"/>
  <c r="AB565"/>
  <c r="AA565"/>
  <c r="Z565"/>
  <c r="X565"/>
  <c r="W565"/>
  <c r="U565"/>
  <c r="T565"/>
  <c r="Q565"/>
  <c r="O565"/>
  <c r="N565"/>
  <c r="L565"/>
  <c r="K565"/>
  <c r="I565"/>
  <c r="H565"/>
  <c r="F564"/>
  <c r="E564"/>
  <c r="F563"/>
  <c r="E563"/>
  <c r="F562"/>
  <c r="E562"/>
  <c r="Q561"/>
  <c r="R561" s="1"/>
  <c r="F560"/>
  <c r="E560"/>
  <c r="F559"/>
  <c r="E559"/>
  <c r="AZ558"/>
  <c r="AY558"/>
  <c r="AW558"/>
  <c r="AV558"/>
  <c r="AU558"/>
  <c r="AT558"/>
  <c r="AR558"/>
  <c r="AQ558"/>
  <c r="AP558"/>
  <c r="AO558"/>
  <c r="AM558"/>
  <c r="AL558"/>
  <c r="AK558"/>
  <c r="AJ558"/>
  <c r="AH558"/>
  <c r="AG558"/>
  <c r="AF558"/>
  <c r="AE558"/>
  <c r="AC558"/>
  <c r="AB558"/>
  <c r="AA558"/>
  <c r="Z558"/>
  <c r="X558"/>
  <c r="W558"/>
  <c r="U558"/>
  <c r="T558"/>
  <c r="Q558"/>
  <c r="O558"/>
  <c r="N558"/>
  <c r="L558"/>
  <c r="K558"/>
  <c r="I558"/>
  <c r="H558"/>
  <c r="F557"/>
  <c r="E557"/>
  <c r="F556"/>
  <c r="E556"/>
  <c r="F555"/>
  <c r="E555"/>
  <c r="X554"/>
  <c r="X551" s="1"/>
  <c r="W554"/>
  <c r="R554"/>
  <c r="F554" s="1"/>
  <c r="Q554"/>
  <c r="E554" s="1"/>
  <c r="F553"/>
  <c r="E553"/>
  <c r="F552"/>
  <c r="E552"/>
  <c r="AZ551"/>
  <c r="AY551"/>
  <c r="AW551"/>
  <c r="AV551"/>
  <c r="AU551"/>
  <c r="AT551"/>
  <c r="AR551"/>
  <c r="AQ551"/>
  <c r="AP551"/>
  <c r="AO551"/>
  <c r="AM551"/>
  <c r="AL551"/>
  <c r="AK551"/>
  <c r="AJ551"/>
  <c r="AH551"/>
  <c r="AG551"/>
  <c r="AF551"/>
  <c r="AE551"/>
  <c r="AC551"/>
  <c r="AB551"/>
  <c r="AA551"/>
  <c r="Z551"/>
  <c r="W551"/>
  <c r="U551"/>
  <c r="T551"/>
  <c r="O551"/>
  <c r="N551"/>
  <c r="L551"/>
  <c r="K551"/>
  <c r="I551"/>
  <c r="H551"/>
  <c r="F550"/>
  <c r="E550"/>
  <c r="F549"/>
  <c r="E549"/>
  <c r="F548"/>
  <c r="E548"/>
  <c r="R547"/>
  <c r="F547" s="1"/>
  <c r="Q547"/>
  <c r="E547" s="1"/>
  <c r="F546"/>
  <c r="E546"/>
  <c r="F545"/>
  <c r="E545"/>
  <c r="AZ544"/>
  <c r="AY544"/>
  <c r="AX544"/>
  <c r="AW544"/>
  <c r="AV544"/>
  <c r="AU544"/>
  <c r="AT544"/>
  <c r="AR544"/>
  <c r="AQ544"/>
  <c r="AP544"/>
  <c r="AO544"/>
  <c r="AM544"/>
  <c r="AL544"/>
  <c r="AK544"/>
  <c r="AJ544"/>
  <c r="AH544"/>
  <c r="AG544"/>
  <c r="AF544"/>
  <c r="AE544"/>
  <c r="AC544"/>
  <c r="AB544"/>
  <c r="AA544"/>
  <c r="Z544"/>
  <c r="X544"/>
  <c r="W544"/>
  <c r="U544"/>
  <c r="T544"/>
  <c r="O544"/>
  <c r="N544"/>
  <c r="L544"/>
  <c r="K544"/>
  <c r="I544"/>
  <c r="H544"/>
  <c r="F543"/>
  <c r="E543"/>
  <c r="F542"/>
  <c r="E542"/>
  <c r="F541"/>
  <c r="E541"/>
  <c r="AZ540"/>
  <c r="AZ537" s="1"/>
  <c r="AY540"/>
  <c r="E540" s="1"/>
  <c r="F540"/>
  <c r="F539"/>
  <c r="E539"/>
  <c r="F538"/>
  <c r="E538"/>
  <c r="AW537"/>
  <c r="AV537"/>
  <c r="AU537"/>
  <c r="AT537"/>
  <c r="AR537"/>
  <c r="AQ537"/>
  <c r="AP537"/>
  <c r="AO537"/>
  <c r="AM537"/>
  <c r="AL537"/>
  <c r="AK537"/>
  <c r="AJ537"/>
  <c r="AH537"/>
  <c r="AG537"/>
  <c r="AF537"/>
  <c r="AE537"/>
  <c r="AC537"/>
  <c r="AB537"/>
  <c r="AA537"/>
  <c r="Z537"/>
  <c r="X537"/>
  <c r="W537"/>
  <c r="U537"/>
  <c r="T537"/>
  <c r="S537"/>
  <c r="R537"/>
  <c r="Q537"/>
  <c r="O537"/>
  <c r="N537"/>
  <c r="L537"/>
  <c r="K537"/>
  <c r="I537"/>
  <c r="H537"/>
  <c r="BA536"/>
  <c r="AZ536"/>
  <c r="AZ529" s="1"/>
  <c r="AZ676" s="1"/>
  <c r="AY536"/>
  <c r="AX536"/>
  <c r="AX529" s="1"/>
  <c r="AX676" s="1"/>
  <c r="AW536"/>
  <c r="AV536"/>
  <c r="AU536"/>
  <c r="AT536"/>
  <c r="AS536"/>
  <c r="AR536"/>
  <c r="AR529" s="1"/>
  <c r="AR676" s="1"/>
  <c r="AQ536"/>
  <c r="AP536"/>
  <c r="AP529" s="1"/>
  <c r="AP676" s="1"/>
  <c r="AO536"/>
  <c r="AN536"/>
  <c r="AN529" s="1"/>
  <c r="AN676" s="1"/>
  <c r="AM536"/>
  <c r="AL536"/>
  <c r="AK536"/>
  <c r="AJ536"/>
  <c r="AI536"/>
  <c r="AH536"/>
  <c r="AH529" s="1"/>
  <c r="AH676" s="1"/>
  <c r="AG536"/>
  <c r="AF536"/>
  <c r="AF529" s="1"/>
  <c r="AF676" s="1"/>
  <c r="AE536"/>
  <c r="AD536"/>
  <c r="AD529" s="1"/>
  <c r="AD676" s="1"/>
  <c r="AC536"/>
  <c r="AB536"/>
  <c r="AA536"/>
  <c r="Z536"/>
  <c r="Y536"/>
  <c r="X536"/>
  <c r="X529" s="1"/>
  <c r="X676" s="1"/>
  <c r="W536"/>
  <c r="V536"/>
  <c r="V529" s="1"/>
  <c r="V676" s="1"/>
  <c r="U536"/>
  <c r="T536"/>
  <c r="T529" s="1"/>
  <c r="T676" s="1"/>
  <c r="S536"/>
  <c r="R536"/>
  <c r="R529" s="1"/>
  <c r="R676" s="1"/>
  <c r="Q536"/>
  <c r="P536"/>
  <c r="P529" s="1"/>
  <c r="P676" s="1"/>
  <c r="O536"/>
  <c r="N536"/>
  <c r="M536"/>
  <c r="L536"/>
  <c r="K536"/>
  <c r="J536"/>
  <c r="J529" s="1"/>
  <c r="J676" s="1"/>
  <c r="I536"/>
  <c r="H536"/>
  <c r="BA535"/>
  <c r="BA528" s="1"/>
  <c r="BA675" s="1"/>
  <c r="AZ535"/>
  <c r="AY535"/>
  <c r="AX535"/>
  <c r="AW535"/>
  <c r="AW528" s="1"/>
  <c r="AW675" s="1"/>
  <c r="AV535"/>
  <c r="AU535"/>
  <c r="AU528" s="1"/>
  <c r="AU675" s="1"/>
  <c r="AT535"/>
  <c r="AS535"/>
  <c r="AS528" s="1"/>
  <c r="AS675" s="1"/>
  <c r="AR535"/>
  <c r="AQ535"/>
  <c r="AQ528" s="1"/>
  <c r="AQ675" s="1"/>
  <c r="AP535"/>
  <c r="AO535"/>
  <c r="AN535"/>
  <c r="AM535"/>
  <c r="AM528" s="1"/>
  <c r="AM675" s="1"/>
  <c r="AL535"/>
  <c r="AK535"/>
  <c r="AK528" s="1"/>
  <c r="AK675" s="1"/>
  <c r="AJ535"/>
  <c r="AI535"/>
  <c r="AI528" s="1"/>
  <c r="AI675" s="1"/>
  <c r="AH535"/>
  <c r="AG535"/>
  <c r="AG528" s="1"/>
  <c r="AG675" s="1"/>
  <c r="AF535"/>
  <c r="AE535"/>
  <c r="AD535"/>
  <c r="AC535"/>
  <c r="AC528" s="1"/>
  <c r="AC675" s="1"/>
  <c r="AB535"/>
  <c r="AA535"/>
  <c r="AA528" s="1"/>
  <c r="AA675" s="1"/>
  <c r="Z535"/>
  <c r="Y535"/>
  <c r="Y528" s="1"/>
  <c r="Y675" s="1"/>
  <c r="X535"/>
  <c r="W535"/>
  <c r="W528" s="1"/>
  <c r="W675" s="1"/>
  <c r="V535"/>
  <c r="U535"/>
  <c r="T535"/>
  <c r="S535"/>
  <c r="S528" s="1"/>
  <c r="S675" s="1"/>
  <c r="R535"/>
  <c r="Q535"/>
  <c r="P535"/>
  <c r="O535"/>
  <c r="O528" s="1"/>
  <c r="O675" s="1"/>
  <c r="N535"/>
  <c r="M535"/>
  <c r="M528" s="1"/>
  <c r="M675" s="1"/>
  <c r="L535"/>
  <c r="F535" s="1"/>
  <c r="K535"/>
  <c r="J535"/>
  <c r="I535"/>
  <c r="I528" s="1"/>
  <c r="H535"/>
  <c r="BA534"/>
  <c r="AZ534"/>
  <c r="AZ527" s="1"/>
  <c r="AZ674" s="1"/>
  <c r="AY534"/>
  <c r="AX534"/>
  <c r="AX527" s="1"/>
  <c r="AX674" s="1"/>
  <c r="AW534"/>
  <c r="AV534"/>
  <c r="AV527" s="1"/>
  <c r="AV674" s="1"/>
  <c r="AU534"/>
  <c r="AT534"/>
  <c r="AT527" s="1"/>
  <c r="AT674" s="1"/>
  <c r="AS534"/>
  <c r="AR534"/>
  <c r="AR527" s="1"/>
  <c r="AR674" s="1"/>
  <c r="AQ534"/>
  <c r="AP534"/>
  <c r="AP527" s="1"/>
  <c r="AP674" s="1"/>
  <c r="AO534"/>
  <c r="AN534"/>
  <c r="AN527" s="1"/>
  <c r="AN674" s="1"/>
  <c r="AM534"/>
  <c r="AL534"/>
  <c r="AL527" s="1"/>
  <c r="AL674" s="1"/>
  <c r="AK534"/>
  <c r="AJ534"/>
  <c r="AJ527" s="1"/>
  <c r="AJ674" s="1"/>
  <c r="AI534"/>
  <c r="AH534"/>
  <c r="AH527" s="1"/>
  <c r="AH674" s="1"/>
  <c r="AG534"/>
  <c r="AF534"/>
  <c r="AF527" s="1"/>
  <c r="AF674" s="1"/>
  <c r="AE534"/>
  <c r="AD534"/>
  <c r="AD527" s="1"/>
  <c r="AD674" s="1"/>
  <c r="AC534"/>
  <c r="AB534"/>
  <c r="AB527" s="1"/>
  <c r="AB674" s="1"/>
  <c r="AA534"/>
  <c r="Z534"/>
  <c r="Z527" s="1"/>
  <c r="Z674" s="1"/>
  <c r="Y534"/>
  <c r="X534"/>
  <c r="W534"/>
  <c r="V534"/>
  <c r="U534"/>
  <c r="T534"/>
  <c r="S534"/>
  <c r="R534"/>
  <c r="Q534"/>
  <c r="P534"/>
  <c r="O534"/>
  <c r="N534"/>
  <c r="M534"/>
  <c r="L534"/>
  <c r="F534" s="1"/>
  <c r="K534"/>
  <c r="J534"/>
  <c r="I534"/>
  <c r="H534"/>
  <c r="BA533"/>
  <c r="AZ533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E533"/>
  <c r="AD533"/>
  <c r="AC533"/>
  <c r="AB533"/>
  <c r="AA533"/>
  <c r="Z533"/>
  <c r="Y533"/>
  <c r="X533"/>
  <c r="W533"/>
  <c r="V533"/>
  <c r="U533"/>
  <c r="T533"/>
  <c r="S533"/>
  <c r="Q533"/>
  <c r="P533"/>
  <c r="O533"/>
  <c r="N533"/>
  <c r="M533"/>
  <c r="L533"/>
  <c r="K533"/>
  <c r="J533"/>
  <c r="I533"/>
  <c r="H533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BA531"/>
  <c r="AZ531"/>
  <c r="AY531"/>
  <c r="AX531"/>
  <c r="AW531"/>
  <c r="AV531"/>
  <c r="AU531"/>
  <c r="AU530" s="1"/>
  <c r="AT531"/>
  <c r="AS531"/>
  <c r="AR531"/>
  <c r="AQ531"/>
  <c r="AQ530" s="1"/>
  <c r="AP531"/>
  <c r="AO531"/>
  <c r="AN531"/>
  <c r="AM531"/>
  <c r="AM530" s="1"/>
  <c r="AL531"/>
  <c r="AK531"/>
  <c r="AJ531"/>
  <c r="AI531"/>
  <c r="AH531"/>
  <c r="AG531"/>
  <c r="AG530" s="1"/>
  <c r="AF531"/>
  <c r="AE531"/>
  <c r="AD531"/>
  <c r="AC531"/>
  <c r="AC530" s="1"/>
  <c r="AB531"/>
  <c r="AA531"/>
  <c r="AA530" s="1"/>
  <c r="Z531"/>
  <c r="Y531"/>
  <c r="X531"/>
  <c r="W531"/>
  <c r="V531"/>
  <c r="U531"/>
  <c r="T531"/>
  <c r="S531"/>
  <c r="R531"/>
  <c r="Q531"/>
  <c r="P531"/>
  <c r="O531"/>
  <c r="O530" s="1"/>
  <c r="N531"/>
  <c r="M531"/>
  <c r="L531"/>
  <c r="K531"/>
  <c r="K530" s="1"/>
  <c r="J531"/>
  <c r="I531"/>
  <c r="H531"/>
  <c r="AW530"/>
  <c r="AK530"/>
  <c r="W530"/>
  <c r="BA529"/>
  <c r="BA676" s="1"/>
  <c r="AY529"/>
  <c r="AY676" s="1"/>
  <c r="AW529"/>
  <c r="AW676" s="1"/>
  <c r="AU529"/>
  <c r="AU676" s="1"/>
  <c r="AS529"/>
  <c r="AS676" s="1"/>
  <c r="AQ529"/>
  <c r="AQ676" s="1"/>
  <c r="AO529"/>
  <c r="AO676" s="1"/>
  <c r="AM529"/>
  <c r="AM676" s="1"/>
  <c r="AK529"/>
  <c r="AK676" s="1"/>
  <c r="AI529"/>
  <c r="AI676" s="1"/>
  <c r="AG529"/>
  <c r="AG676" s="1"/>
  <c r="AE529"/>
  <c r="AE676" s="1"/>
  <c r="AC529"/>
  <c r="AC676" s="1"/>
  <c r="AA529"/>
  <c r="AA676" s="1"/>
  <c r="Y529"/>
  <c r="Y676" s="1"/>
  <c r="W529"/>
  <c r="W676" s="1"/>
  <c r="U529"/>
  <c r="U676" s="1"/>
  <c r="S529"/>
  <c r="S676" s="1"/>
  <c r="Q529"/>
  <c r="Q676" s="1"/>
  <c r="O529"/>
  <c r="O676" s="1"/>
  <c r="M529"/>
  <c r="M676" s="1"/>
  <c r="K529"/>
  <c r="I529"/>
  <c r="I676" s="1"/>
  <c r="AZ528"/>
  <c r="AZ675" s="1"/>
  <c r="AX528"/>
  <c r="AX675" s="1"/>
  <c r="AV528"/>
  <c r="AV675" s="1"/>
  <c r="AT528"/>
  <c r="AT675" s="1"/>
  <c r="AR528"/>
  <c r="AR675" s="1"/>
  <c r="AP528"/>
  <c r="AP675" s="1"/>
  <c r="AN528"/>
  <c r="AN675" s="1"/>
  <c r="AL528"/>
  <c r="AL675" s="1"/>
  <c r="AJ528"/>
  <c r="AJ675" s="1"/>
  <c r="AH528"/>
  <c r="AH675" s="1"/>
  <c r="AF528"/>
  <c r="AF675" s="1"/>
  <c r="AD528"/>
  <c r="AD675" s="1"/>
  <c r="AB528"/>
  <c r="AB675" s="1"/>
  <c r="Z528"/>
  <c r="Z675" s="1"/>
  <c r="X528"/>
  <c r="X675" s="1"/>
  <c r="V528"/>
  <c r="V675" s="1"/>
  <c r="T528"/>
  <c r="T675" s="1"/>
  <c r="R528"/>
  <c r="R675" s="1"/>
  <c r="P528"/>
  <c r="P675" s="1"/>
  <c r="N528"/>
  <c r="N675" s="1"/>
  <c r="L528"/>
  <c r="L675" s="1"/>
  <c r="J528"/>
  <c r="J675" s="1"/>
  <c r="H528"/>
  <c r="H675" s="1"/>
  <c r="BA527"/>
  <c r="BA674" s="1"/>
  <c r="AY527"/>
  <c r="AY674" s="1"/>
  <c r="AW527"/>
  <c r="AW674" s="1"/>
  <c r="AU527"/>
  <c r="AU674" s="1"/>
  <c r="AS527"/>
  <c r="AS674" s="1"/>
  <c r="AQ527"/>
  <c r="AQ674" s="1"/>
  <c r="AO527"/>
  <c r="AO674" s="1"/>
  <c r="AM527"/>
  <c r="AM674" s="1"/>
  <c r="AK527"/>
  <c r="AK674" s="1"/>
  <c r="AI527"/>
  <c r="AI674" s="1"/>
  <c r="AG527"/>
  <c r="AG674" s="1"/>
  <c r="AE527"/>
  <c r="AE674" s="1"/>
  <c r="AC527"/>
  <c r="AC674" s="1"/>
  <c r="AA527"/>
  <c r="AA674" s="1"/>
  <c r="Y527"/>
  <c r="Y674" s="1"/>
  <c r="X527"/>
  <c r="X674" s="1"/>
  <c r="W527"/>
  <c r="W674" s="1"/>
  <c r="V527"/>
  <c r="V674" s="1"/>
  <c r="U527"/>
  <c r="U674" s="1"/>
  <c r="T527"/>
  <c r="T674" s="1"/>
  <c r="S527"/>
  <c r="S674" s="1"/>
  <c r="R527"/>
  <c r="R674" s="1"/>
  <c r="Q527"/>
  <c r="Q674" s="1"/>
  <c r="P527"/>
  <c r="P674" s="1"/>
  <c r="O527"/>
  <c r="O674" s="1"/>
  <c r="N527"/>
  <c r="N674" s="1"/>
  <c r="M527"/>
  <c r="M674" s="1"/>
  <c r="L527"/>
  <c r="L674" s="1"/>
  <c r="K527"/>
  <c r="J527"/>
  <c r="J674" s="1"/>
  <c r="I527"/>
  <c r="I674" s="1"/>
  <c r="H527"/>
  <c r="H674" s="1"/>
  <c r="BA526"/>
  <c r="BA673" s="1"/>
  <c r="AZ526"/>
  <c r="AZ673" s="1"/>
  <c r="AY526"/>
  <c r="AY673" s="1"/>
  <c r="AX526"/>
  <c r="AX673" s="1"/>
  <c r="AW526"/>
  <c r="AV526"/>
  <c r="AV673" s="1"/>
  <c r="AU526"/>
  <c r="AT526"/>
  <c r="AT673" s="1"/>
  <c r="AS526"/>
  <c r="AS673" s="1"/>
  <c r="AR526"/>
  <c r="AR673" s="1"/>
  <c r="AQ526"/>
  <c r="AQ673" s="1"/>
  <c r="AP526"/>
  <c r="AP673" s="1"/>
  <c r="AO526"/>
  <c r="AO673" s="1"/>
  <c r="AN526"/>
  <c r="AN673" s="1"/>
  <c r="AM526"/>
  <c r="AL526"/>
  <c r="AL673" s="1"/>
  <c r="AK526"/>
  <c r="AJ526"/>
  <c r="AJ673" s="1"/>
  <c r="AI526"/>
  <c r="AI673" s="1"/>
  <c r="AH526"/>
  <c r="AH673" s="1"/>
  <c r="AG526"/>
  <c r="AG673" s="1"/>
  <c r="AF526"/>
  <c r="AF673" s="1"/>
  <c r="AE526"/>
  <c r="AE673" s="1"/>
  <c r="AD526"/>
  <c r="AD673" s="1"/>
  <c r="AC526"/>
  <c r="AB526"/>
  <c r="AB673" s="1"/>
  <c r="AA526"/>
  <c r="Z526"/>
  <c r="Z673" s="1"/>
  <c r="Y526"/>
  <c r="Y673" s="1"/>
  <c r="X526"/>
  <c r="X673" s="1"/>
  <c r="W526"/>
  <c r="W673" s="1"/>
  <c r="V526"/>
  <c r="V673" s="1"/>
  <c r="U526"/>
  <c r="T526"/>
  <c r="T673" s="1"/>
  <c r="S526"/>
  <c r="S673" s="1"/>
  <c r="Q526"/>
  <c r="Q673" s="1"/>
  <c r="P526"/>
  <c r="P673" s="1"/>
  <c r="O526"/>
  <c r="N526"/>
  <c r="N673" s="1"/>
  <c r="M526"/>
  <c r="M673" s="1"/>
  <c r="L526"/>
  <c r="L673" s="1"/>
  <c r="K526"/>
  <c r="K673" s="1"/>
  <c r="J526"/>
  <c r="J673" s="1"/>
  <c r="I526"/>
  <c r="H526"/>
  <c r="H673" s="1"/>
  <c r="BA525"/>
  <c r="BA672" s="1"/>
  <c r="AZ525"/>
  <c r="AZ672" s="1"/>
  <c r="AY525"/>
  <c r="AY672" s="1"/>
  <c r="AX525"/>
  <c r="AX672" s="1"/>
  <c r="AW525"/>
  <c r="AW672" s="1"/>
  <c r="AV525"/>
  <c r="AV672" s="1"/>
  <c r="AU525"/>
  <c r="AU672" s="1"/>
  <c r="AT525"/>
  <c r="AT672" s="1"/>
  <c r="AS525"/>
  <c r="AS672" s="1"/>
  <c r="AR525"/>
  <c r="AR672" s="1"/>
  <c r="AQ525"/>
  <c r="AQ672" s="1"/>
  <c r="AP525"/>
  <c r="AP672" s="1"/>
  <c r="AO525"/>
  <c r="AO672" s="1"/>
  <c r="AN525"/>
  <c r="AN672" s="1"/>
  <c r="AM525"/>
  <c r="AM672" s="1"/>
  <c r="AL525"/>
  <c r="AL672" s="1"/>
  <c r="AK525"/>
  <c r="AK672" s="1"/>
  <c r="AJ525"/>
  <c r="AJ672" s="1"/>
  <c r="AI525"/>
  <c r="AI672" s="1"/>
  <c r="AH525"/>
  <c r="AH672" s="1"/>
  <c r="AG525"/>
  <c r="AG672" s="1"/>
  <c r="AF525"/>
  <c r="AF672" s="1"/>
  <c r="AE525"/>
  <c r="AE672" s="1"/>
  <c r="AD525"/>
  <c r="AD672" s="1"/>
  <c r="AC525"/>
  <c r="AC672" s="1"/>
  <c r="AB525"/>
  <c r="AB672" s="1"/>
  <c r="AA525"/>
  <c r="AA672" s="1"/>
  <c r="Z525"/>
  <c r="Z672" s="1"/>
  <c r="Y525"/>
  <c r="Y672" s="1"/>
  <c r="X525"/>
  <c r="X672" s="1"/>
  <c r="W525"/>
  <c r="W672" s="1"/>
  <c r="V525"/>
  <c r="V672" s="1"/>
  <c r="U525"/>
  <c r="U672" s="1"/>
  <c r="T525"/>
  <c r="T672" s="1"/>
  <c r="S525"/>
  <c r="S672" s="1"/>
  <c r="R525"/>
  <c r="R672" s="1"/>
  <c r="Q525"/>
  <c r="Q672" s="1"/>
  <c r="P525"/>
  <c r="P672" s="1"/>
  <c r="O525"/>
  <c r="O672" s="1"/>
  <c r="N525"/>
  <c r="N672" s="1"/>
  <c r="M525"/>
  <c r="M672" s="1"/>
  <c r="L525"/>
  <c r="K525"/>
  <c r="K672" s="1"/>
  <c r="J525"/>
  <c r="J672" s="1"/>
  <c r="I525"/>
  <c r="I672" s="1"/>
  <c r="H525"/>
  <c r="H672" s="1"/>
  <c r="BA524"/>
  <c r="BA671" s="1"/>
  <c r="AZ524"/>
  <c r="AY524"/>
  <c r="AY671" s="1"/>
  <c r="AX524"/>
  <c r="AX671" s="1"/>
  <c r="AW524"/>
  <c r="AW671" s="1"/>
  <c r="AV524"/>
  <c r="AV671" s="1"/>
  <c r="AU524"/>
  <c r="AU671" s="1"/>
  <c r="AT524"/>
  <c r="AT671" s="1"/>
  <c r="AS524"/>
  <c r="AS671" s="1"/>
  <c r="AR524"/>
  <c r="AQ524"/>
  <c r="AQ671" s="1"/>
  <c r="AP524"/>
  <c r="AO524"/>
  <c r="AO671" s="1"/>
  <c r="AN524"/>
  <c r="AN671" s="1"/>
  <c r="AM524"/>
  <c r="AM671" s="1"/>
  <c r="AL524"/>
  <c r="AL671" s="1"/>
  <c r="AK524"/>
  <c r="AK671" s="1"/>
  <c r="AJ524"/>
  <c r="AJ671" s="1"/>
  <c r="AI524"/>
  <c r="AI671" s="1"/>
  <c r="AH524"/>
  <c r="AG524"/>
  <c r="AG671" s="1"/>
  <c r="AF524"/>
  <c r="AE524"/>
  <c r="AE671" s="1"/>
  <c r="AD524"/>
  <c r="AD671" s="1"/>
  <c r="AC524"/>
  <c r="AC671" s="1"/>
  <c r="AB524"/>
  <c r="AB671" s="1"/>
  <c r="AA524"/>
  <c r="AA671" s="1"/>
  <c r="Z524"/>
  <c r="Z671" s="1"/>
  <c r="Y524"/>
  <c r="Y671" s="1"/>
  <c r="X524"/>
  <c r="W524"/>
  <c r="W671" s="1"/>
  <c r="V524"/>
  <c r="V671" s="1"/>
  <c r="U524"/>
  <c r="U671" s="1"/>
  <c r="T524"/>
  <c r="T671" s="1"/>
  <c r="S524"/>
  <c r="S671" s="1"/>
  <c r="R524"/>
  <c r="Q524"/>
  <c r="Q671" s="1"/>
  <c r="P524"/>
  <c r="P671" s="1"/>
  <c r="O524"/>
  <c r="O671" s="1"/>
  <c r="N524"/>
  <c r="N671" s="1"/>
  <c r="M524"/>
  <c r="M671" s="1"/>
  <c r="L524"/>
  <c r="K524"/>
  <c r="K671" s="1"/>
  <c r="J524"/>
  <c r="J671" s="1"/>
  <c r="I524"/>
  <c r="I671" s="1"/>
  <c r="H524"/>
  <c r="H671" s="1"/>
  <c r="AG523"/>
  <c r="AZ521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AZ520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AZ519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W518"/>
  <c r="V518"/>
  <c r="T518"/>
  <c r="S518"/>
  <c r="R518"/>
  <c r="Q518"/>
  <c r="P518"/>
  <c r="O518"/>
  <c r="N518"/>
  <c r="M518"/>
  <c r="L518"/>
  <c r="K518"/>
  <c r="J518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V517"/>
  <c r="T517"/>
  <c r="S517"/>
  <c r="R517"/>
  <c r="Q517"/>
  <c r="P517"/>
  <c r="O517"/>
  <c r="N517"/>
  <c r="M517"/>
  <c r="L517"/>
  <c r="K517"/>
  <c r="J517"/>
  <c r="I517"/>
  <c r="H517"/>
  <c r="AZ516"/>
  <c r="AY516"/>
  <c r="AX516"/>
  <c r="AX515" s="1"/>
  <c r="AW516"/>
  <c r="AV516"/>
  <c r="AV515" s="1"/>
  <c r="AU516"/>
  <c r="AU515" s="1"/>
  <c r="AT516"/>
  <c r="AT515" s="1"/>
  <c r="AS516"/>
  <c r="AR516"/>
  <c r="AR515" s="1"/>
  <c r="AQ516"/>
  <c r="AQ515" s="1"/>
  <c r="AP516"/>
  <c r="AP515" s="1"/>
  <c r="AO516"/>
  <c r="AN516"/>
  <c r="AN515" s="1"/>
  <c r="AM516"/>
  <c r="AM515" s="1"/>
  <c r="AL516"/>
  <c r="AL515" s="1"/>
  <c r="AK516"/>
  <c r="AJ516"/>
  <c r="AJ515" s="1"/>
  <c r="AI516"/>
  <c r="AI515" s="1"/>
  <c r="AH516"/>
  <c r="AH515" s="1"/>
  <c r="AG516"/>
  <c r="AF516"/>
  <c r="AF515" s="1"/>
  <c r="AE516"/>
  <c r="AE515" s="1"/>
  <c r="AD516"/>
  <c r="AD515" s="1"/>
  <c r="AC516"/>
  <c r="AB516"/>
  <c r="AB515" s="1"/>
  <c r="AA516"/>
  <c r="AA515" s="1"/>
  <c r="Z516"/>
  <c r="Z515" s="1"/>
  <c r="Y516"/>
  <c r="X516"/>
  <c r="W516"/>
  <c r="V516"/>
  <c r="V515" s="1"/>
  <c r="U516"/>
  <c r="T516"/>
  <c r="S516"/>
  <c r="S515" s="1"/>
  <c r="R516"/>
  <c r="Q516"/>
  <c r="P516"/>
  <c r="O516"/>
  <c r="N516"/>
  <c r="M516"/>
  <c r="L516"/>
  <c r="K516"/>
  <c r="K515" s="1"/>
  <c r="J516"/>
  <c r="I516"/>
  <c r="H516"/>
  <c r="AW515"/>
  <c r="AS515"/>
  <c r="AO515"/>
  <c r="AK515"/>
  <c r="AG515"/>
  <c r="AC515"/>
  <c r="Y515"/>
  <c r="O515"/>
  <c r="F514"/>
  <c r="E514"/>
  <c r="F513"/>
  <c r="E513"/>
  <c r="F512"/>
  <c r="E512"/>
  <c r="F511"/>
  <c r="E511"/>
  <c r="F510"/>
  <c r="E510"/>
  <c r="F509"/>
  <c r="E509"/>
  <c r="AZ508"/>
  <c r="AY508"/>
  <c r="AW508"/>
  <c r="AV508"/>
  <c r="AU508"/>
  <c r="AT508"/>
  <c r="AR508"/>
  <c r="AQ508"/>
  <c r="AP508"/>
  <c r="AO508"/>
  <c r="AM508"/>
  <c r="AL508"/>
  <c r="AK508"/>
  <c r="AJ508"/>
  <c r="AH508"/>
  <c r="AG508"/>
  <c r="AF508"/>
  <c r="AE508"/>
  <c r="AC508"/>
  <c r="AB508"/>
  <c r="AA508"/>
  <c r="Z508"/>
  <c r="X508"/>
  <c r="W508"/>
  <c r="U508"/>
  <c r="T508"/>
  <c r="R508"/>
  <c r="Q508"/>
  <c r="O508"/>
  <c r="F508" s="1"/>
  <c r="N508"/>
  <c r="H508"/>
  <c r="F507"/>
  <c r="E507"/>
  <c r="F506"/>
  <c r="E506"/>
  <c r="F505"/>
  <c r="E505"/>
  <c r="F504"/>
  <c r="E504"/>
  <c r="F503"/>
  <c r="E503"/>
  <c r="F502"/>
  <c r="E502"/>
  <c r="AZ501"/>
  <c r="AY501"/>
  <c r="AW501"/>
  <c r="AV501"/>
  <c r="AU501"/>
  <c r="AT501"/>
  <c r="AR501"/>
  <c r="AQ501"/>
  <c r="AP501"/>
  <c r="AO501"/>
  <c r="AM501"/>
  <c r="AL501"/>
  <c r="AK501"/>
  <c r="AJ501"/>
  <c r="AH501"/>
  <c r="AG501"/>
  <c r="AF501"/>
  <c r="AE501"/>
  <c r="AC501"/>
  <c r="AB501"/>
  <c r="AA501"/>
  <c r="Z501"/>
  <c r="X501"/>
  <c r="W501"/>
  <c r="U501"/>
  <c r="T501"/>
  <c r="R501"/>
  <c r="Q501"/>
  <c r="O501"/>
  <c r="F501" s="1"/>
  <c r="N501"/>
  <c r="H501"/>
  <c r="F500"/>
  <c r="E500"/>
  <c r="F499"/>
  <c r="E499"/>
  <c r="F498"/>
  <c r="E498"/>
  <c r="F497"/>
  <c r="E497"/>
  <c r="F496"/>
  <c r="E496"/>
  <c r="F495"/>
  <c r="E495"/>
  <c r="AZ494"/>
  <c r="AY494"/>
  <c r="AW494"/>
  <c r="AV494"/>
  <c r="AU494"/>
  <c r="AT494"/>
  <c r="AR494"/>
  <c r="AQ494"/>
  <c r="AP494"/>
  <c r="AO494"/>
  <c r="AM494"/>
  <c r="AL494"/>
  <c r="AK494"/>
  <c r="AJ494"/>
  <c r="AH494"/>
  <c r="AG494"/>
  <c r="AF494"/>
  <c r="AE494"/>
  <c r="AC494"/>
  <c r="AB494"/>
  <c r="AA494"/>
  <c r="Z494"/>
  <c r="X494"/>
  <c r="W494"/>
  <c r="U494"/>
  <c r="T494"/>
  <c r="R494"/>
  <c r="Q494"/>
  <c r="O494"/>
  <c r="F494" s="1"/>
  <c r="N494"/>
  <c r="H494"/>
  <c r="F493"/>
  <c r="E493"/>
  <c r="F492"/>
  <c r="E492"/>
  <c r="F491"/>
  <c r="E491"/>
  <c r="AY490"/>
  <c r="U490"/>
  <c r="F490" s="1"/>
  <c r="E490"/>
  <c r="AZ489"/>
  <c r="AZ487" s="1"/>
  <c r="AY489"/>
  <c r="E489" s="1"/>
  <c r="F489"/>
  <c r="F488"/>
  <c r="E488"/>
  <c r="AW487"/>
  <c r="AV487"/>
  <c r="AU487"/>
  <c r="AT487"/>
  <c r="AR487"/>
  <c r="AQ487"/>
  <c r="AP487"/>
  <c r="AO487"/>
  <c r="AM487"/>
  <c r="AL487"/>
  <c r="AK487"/>
  <c r="AJ487"/>
  <c r="AH487"/>
  <c r="AG487"/>
  <c r="AF487"/>
  <c r="AE487"/>
  <c r="AC487"/>
  <c r="AB487"/>
  <c r="AA487"/>
  <c r="Z487"/>
  <c r="X487"/>
  <c r="W487"/>
  <c r="T487"/>
  <c r="R487"/>
  <c r="Q487"/>
  <c r="O487"/>
  <c r="N487"/>
  <c r="F486"/>
  <c r="E486"/>
  <c r="F485"/>
  <c r="E485"/>
  <c r="F484"/>
  <c r="E484"/>
  <c r="F483"/>
  <c r="E483"/>
  <c r="F482"/>
  <c r="E482"/>
  <c r="F481"/>
  <c r="E481"/>
  <c r="AZ480"/>
  <c r="AY480"/>
  <c r="AX480"/>
  <c r="AW480"/>
  <c r="AV480"/>
  <c r="AU480"/>
  <c r="AT480"/>
  <c r="AR480"/>
  <c r="AQ480"/>
  <c r="AP480"/>
  <c r="AO480"/>
  <c r="AM480"/>
  <c r="AL480"/>
  <c r="AK480"/>
  <c r="AJ480"/>
  <c r="AH480"/>
  <c r="AG480"/>
  <c r="AF480"/>
  <c r="AE480"/>
  <c r="AC480"/>
  <c r="AB480"/>
  <c r="AA480"/>
  <c r="Z480"/>
  <c r="X480"/>
  <c r="W480"/>
  <c r="U480"/>
  <c r="T480"/>
  <c r="R480"/>
  <c r="Q480"/>
  <c r="O480"/>
  <c r="N480"/>
  <c r="F479"/>
  <c r="E479"/>
  <c r="F478"/>
  <c r="E478"/>
  <c r="F477"/>
  <c r="E477"/>
  <c r="AZ476"/>
  <c r="AY476"/>
  <c r="U476"/>
  <c r="F476" s="1"/>
  <c r="E476"/>
  <c r="F475"/>
  <c r="E475"/>
  <c r="F474"/>
  <c r="E474"/>
  <c r="AZ473"/>
  <c r="AY473"/>
  <c r="AW473"/>
  <c r="AV473"/>
  <c r="AU473"/>
  <c r="AT473"/>
  <c r="AR473"/>
  <c r="AQ473"/>
  <c r="AP473"/>
  <c r="AO473"/>
  <c r="AM473"/>
  <c r="AL473"/>
  <c r="AK473"/>
  <c r="AJ473"/>
  <c r="AH473"/>
  <c r="AG473"/>
  <c r="AF473"/>
  <c r="AE473"/>
  <c r="AC473"/>
  <c r="AB473"/>
  <c r="AA473"/>
  <c r="Z473"/>
  <c r="X473"/>
  <c r="W473"/>
  <c r="T473"/>
  <c r="R473"/>
  <c r="Q473"/>
  <c r="O473"/>
  <c r="N473"/>
  <c r="L473"/>
  <c r="K473"/>
  <c r="F472"/>
  <c r="E472"/>
  <c r="F471"/>
  <c r="E471"/>
  <c r="F470"/>
  <c r="E470"/>
  <c r="AY469"/>
  <c r="U469"/>
  <c r="U518" s="1"/>
  <c r="U448" s="1"/>
  <c r="E469"/>
  <c r="F468"/>
  <c r="E468"/>
  <c r="F467"/>
  <c r="E467"/>
  <c r="AZ466"/>
  <c r="AY466"/>
  <c r="AW466"/>
  <c r="AV466"/>
  <c r="AU466"/>
  <c r="AT466"/>
  <c r="AR466"/>
  <c r="AQ466"/>
  <c r="AP466"/>
  <c r="AO466"/>
  <c r="AM466"/>
  <c r="AL466"/>
  <c r="AK466"/>
  <c r="AJ466"/>
  <c r="AH466"/>
  <c r="AG466"/>
  <c r="AF466"/>
  <c r="AE466"/>
  <c r="AC466"/>
  <c r="AB466"/>
  <c r="AA466"/>
  <c r="Z466"/>
  <c r="X466"/>
  <c r="W466"/>
  <c r="T466"/>
  <c r="R466"/>
  <c r="Q466"/>
  <c r="O466"/>
  <c r="N466"/>
  <c r="L466"/>
  <c r="K466"/>
  <c r="F465"/>
  <c r="E465"/>
  <c r="F464"/>
  <c r="E464"/>
  <c r="F463"/>
  <c r="E463"/>
  <c r="AY462"/>
  <c r="AY459" s="1"/>
  <c r="I462"/>
  <c r="H462"/>
  <c r="H518" s="1"/>
  <c r="X461"/>
  <c r="X517" s="1"/>
  <c r="W461"/>
  <c r="W517" s="1"/>
  <c r="U461"/>
  <c r="F461" s="1"/>
  <c r="E461"/>
  <c r="F460"/>
  <c r="E460"/>
  <c r="AZ459"/>
  <c r="AW459"/>
  <c r="AV459"/>
  <c r="AU459"/>
  <c r="AT459"/>
  <c r="AR459"/>
  <c r="AQ459"/>
  <c r="AP459"/>
  <c r="AO459"/>
  <c r="AM459"/>
  <c r="AL459"/>
  <c r="AK459"/>
  <c r="AJ459"/>
  <c r="AH459"/>
  <c r="AG459"/>
  <c r="AF459"/>
  <c r="AE459"/>
  <c r="AC459"/>
  <c r="AB459"/>
  <c r="AA459"/>
  <c r="Z459"/>
  <c r="W459"/>
  <c r="T459"/>
  <c r="R459"/>
  <c r="Q459"/>
  <c r="O459"/>
  <c r="N459"/>
  <c r="L459"/>
  <c r="K459"/>
  <c r="F458"/>
  <c r="E458"/>
  <c r="F457"/>
  <c r="E457"/>
  <c r="F456"/>
  <c r="E456"/>
  <c r="AZ455"/>
  <c r="AY455"/>
  <c r="E455" s="1"/>
  <c r="AZ454"/>
  <c r="AZ517" s="1"/>
  <c r="AZ447" s="1"/>
  <c r="AY454"/>
  <c r="AY517" s="1"/>
  <c r="U454"/>
  <c r="E454"/>
  <c r="F453"/>
  <c r="E453"/>
  <c r="AW452"/>
  <c r="AV452"/>
  <c r="AU452"/>
  <c r="AT452"/>
  <c r="AR452"/>
  <c r="AQ452"/>
  <c r="AP452"/>
  <c r="AO452"/>
  <c r="AM452"/>
  <c r="AL452"/>
  <c r="AK452"/>
  <c r="AJ452"/>
  <c r="AH452"/>
  <c r="AG452"/>
  <c r="AF452"/>
  <c r="AE452"/>
  <c r="AC452"/>
  <c r="AB452"/>
  <c r="AA452"/>
  <c r="Z452"/>
  <c r="X452"/>
  <c r="W452"/>
  <c r="T452"/>
  <c r="R452"/>
  <c r="Q452"/>
  <c r="O452"/>
  <c r="N452"/>
  <c r="L452"/>
  <c r="K452"/>
  <c r="BA451"/>
  <c r="AZ451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I451"/>
  <c r="H451"/>
  <c r="BA450"/>
  <c r="AZ450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I450"/>
  <c r="H450"/>
  <c r="BA449"/>
  <c r="AZ449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I449"/>
  <c r="H449"/>
  <c r="BA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T448"/>
  <c r="S448"/>
  <c r="R448"/>
  <c r="Q448"/>
  <c r="P448"/>
  <c r="O448"/>
  <c r="N448"/>
  <c r="M448"/>
  <c r="L448"/>
  <c r="K448"/>
  <c r="BA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E447"/>
  <c r="AD447"/>
  <c r="AC447"/>
  <c r="AB447"/>
  <c r="AA447"/>
  <c r="Z447"/>
  <c r="Y447"/>
  <c r="X447"/>
  <c r="V447"/>
  <c r="T447"/>
  <c r="S447"/>
  <c r="R447"/>
  <c r="Q447"/>
  <c r="P447"/>
  <c r="O447"/>
  <c r="N447"/>
  <c r="M447"/>
  <c r="L447"/>
  <c r="K447"/>
  <c r="I447"/>
  <c r="H447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G444"/>
  <c r="G443"/>
  <c r="G442"/>
  <c r="G439"/>
  <c r="F437"/>
  <c r="E437"/>
  <c r="F436"/>
  <c r="E436"/>
  <c r="F435"/>
  <c r="E435"/>
  <c r="F434"/>
  <c r="E434"/>
  <c r="F433"/>
  <c r="E433"/>
  <c r="F432"/>
  <c r="E432"/>
  <c r="BA431"/>
  <c r="AZ431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E431"/>
  <c r="AD431"/>
  <c r="AC431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F430"/>
  <c r="E430"/>
  <c r="F429"/>
  <c r="E429"/>
  <c r="F428"/>
  <c r="E428"/>
  <c r="F427"/>
  <c r="E427"/>
  <c r="F426"/>
  <c r="E426"/>
  <c r="F425"/>
  <c r="E425"/>
  <c r="BA424"/>
  <c r="AZ424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F423"/>
  <c r="E423"/>
  <c r="F422"/>
  <c r="E422"/>
  <c r="F421"/>
  <c r="E421"/>
  <c r="F420"/>
  <c r="E420"/>
  <c r="F419"/>
  <c r="E419"/>
  <c r="F418"/>
  <c r="E418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F416"/>
  <c r="E416"/>
  <c r="F415"/>
  <c r="E415"/>
  <c r="F414"/>
  <c r="E414"/>
  <c r="AK413"/>
  <c r="F413" s="1"/>
  <c r="AJ413"/>
  <c r="E413" s="1"/>
  <c r="F412"/>
  <c r="E412"/>
  <c r="F411"/>
  <c r="E411"/>
  <c r="BA410"/>
  <c r="AZ410"/>
  <c r="AY410"/>
  <c r="AX410"/>
  <c r="AW410"/>
  <c r="AV410"/>
  <c r="AU410"/>
  <c r="AT410"/>
  <c r="AS410"/>
  <c r="AR410"/>
  <c r="AQ410"/>
  <c r="AP410"/>
  <c r="AO410"/>
  <c r="AN410"/>
  <c r="AM410"/>
  <c r="AL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F409"/>
  <c r="E409"/>
  <c r="F408"/>
  <c r="E408"/>
  <c r="F407"/>
  <c r="E407"/>
  <c r="F406"/>
  <c r="E406"/>
  <c r="F405"/>
  <c r="E405"/>
  <c r="F404"/>
  <c r="E404"/>
  <c r="BA403"/>
  <c r="AZ403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F403" s="1"/>
  <c r="K403"/>
  <c r="J403"/>
  <c r="I403"/>
  <c r="H403"/>
  <c r="F402"/>
  <c r="E402"/>
  <c r="F401"/>
  <c r="E401"/>
  <c r="F400"/>
  <c r="E400"/>
  <c r="F399"/>
  <c r="E399"/>
  <c r="F398"/>
  <c r="E398"/>
  <c r="F397"/>
  <c r="E397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F395"/>
  <c r="E395"/>
  <c r="F394"/>
  <c r="E394"/>
  <c r="F393"/>
  <c r="E393"/>
  <c r="F392"/>
  <c r="E392"/>
  <c r="F391"/>
  <c r="E391"/>
  <c r="F390"/>
  <c r="E390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F388"/>
  <c r="E388"/>
  <c r="F387"/>
  <c r="E387"/>
  <c r="F386"/>
  <c r="E386"/>
  <c r="F385"/>
  <c r="E385"/>
  <c r="F384"/>
  <c r="E384"/>
  <c r="F383"/>
  <c r="E383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F381"/>
  <c r="E381"/>
  <c r="F380"/>
  <c r="E380"/>
  <c r="F379"/>
  <c r="E379"/>
  <c r="F378"/>
  <c r="E378"/>
  <c r="F377"/>
  <c r="E377"/>
  <c r="F376"/>
  <c r="E376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F375" s="1"/>
  <c r="K375"/>
  <c r="J375"/>
  <c r="I375"/>
  <c r="H375"/>
  <c r="F374"/>
  <c r="E374"/>
  <c r="F373"/>
  <c r="E373"/>
  <c r="F372"/>
  <c r="E372"/>
  <c r="F371"/>
  <c r="E371"/>
  <c r="F370"/>
  <c r="E370"/>
  <c r="F369"/>
  <c r="E369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F367"/>
  <c r="E367"/>
  <c r="F366"/>
  <c r="E366"/>
  <c r="F365"/>
  <c r="E365"/>
  <c r="F364"/>
  <c r="E364"/>
  <c r="F363"/>
  <c r="E363"/>
  <c r="F362"/>
  <c r="E362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F360"/>
  <c r="E360"/>
  <c r="F359"/>
  <c r="E359"/>
  <c r="F358"/>
  <c r="E358"/>
  <c r="AU357"/>
  <c r="F357" s="1"/>
  <c r="AT357"/>
  <c r="E357" s="1"/>
  <c r="F356"/>
  <c r="E356"/>
  <c r="F355"/>
  <c r="E355"/>
  <c r="BA354"/>
  <c r="AZ354"/>
  <c r="AY354"/>
  <c r="AX354"/>
  <c r="AW354"/>
  <c r="AV354"/>
  <c r="AU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F353"/>
  <c r="E353"/>
  <c r="F352"/>
  <c r="E352"/>
  <c r="F351"/>
  <c r="E351"/>
  <c r="AU350"/>
  <c r="AU347" s="1"/>
  <c r="AT350"/>
  <c r="E350" s="1"/>
  <c r="F350"/>
  <c r="F349"/>
  <c r="E349"/>
  <c r="F348"/>
  <c r="E348"/>
  <c r="BA347"/>
  <c r="AZ347"/>
  <c r="AY347"/>
  <c r="AX347"/>
  <c r="AW347"/>
  <c r="AV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F346"/>
  <c r="E346"/>
  <c r="F345"/>
  <c r="E345"/>
  <c r="F344"/>
  <c r="E344"/>
  <c r="F343"/>
  <c r="E343"/>
  <c r="F342"/>
  <c r="E342"/>
  <c r="F341"/>
  <c r="E341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F339"/>
  <c r="E339"/>
  <c r="F338"/>
  <c r="E338"/>
  <c r="F337"/>
  <c r="E337"/>
  <c r="F336"/>
  <c r="E336"/>
  <c r="F335"/>
  <c r="E335"/>
  <c r="F334"/>
  <c r="E334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F332"/>
  <c r="E332"/>
  <c r="F331"/>
  <c r="E331"/>
  <c r="F330"/>
  <c r="E330"/>
  <c r="F329"/>
  <c r="E329"/>
  <c r="F328"/>
  <c r="E328"/>
  <c r="F327"/>
  <c r="E327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F325"/>
  <c r="E325"/>
  <c r="F324"/>
  <c r="E324"/>
  <c r="F323"/>
  <c r="E323"/>
  <c r="F322"/>
  <c r="E322"/>
  <c r="F321"/>
  <c r="E321"/>
  <c r="F320"/>
  <c r="E320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F318"/>
  <c r="E318"/>
  <c r="F317"/>
  <c r="E317"/>
  <c r="F316"/>
  <c r="E316"/>
  <c r="F315"/>
  <c r="E315"/>
  <c r="F314"/>
  <c r="E314"/>
  <c r="F313"/>
  <c r="E313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F311"/>
  <c r="E311"/>
  <c r="F310"/>
  <c r="E310"/>
  <c r="F309"/>
  <c r="E309"/>
  <c r="F308"/>
  <c r="E308"/>
  <c r="F307"/>
  <c r="E307"/>
  <c r="F306"/>
  <c r="E306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F304"/>
  <c r="E304"/>
  <c r="F303"/>
  <c r="E303"/>
  <c r="F302"/>
  <c r="E302"/>
  <c r="F301"/>
  <c r="E301"/>
  <c r="F300"/>
  <c r="E300"/>
  <c r="F299"/>
  <c r="E299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F297"/>
  <c r="E297"/>
  <c r="F296"/>
  <c r="E296"/>
  <c r="F295"/>
  <c r="E295"/>
  <c r="AP294"/>
  <c r="AO294"/>
  <c r="E294" s="1"/>
  <c r="F294"/>
  <c r="AP293"/>
  <c r="F293" s="1"/>
  <c r="AO293"/>
  <c r="E293" s="1"/>
  <c r="F292"/>
  <c r="E292"/>
  <c r="BA291"/>
  <c r="AZ291"/>
  <c r="AY291"/>
  <c r="AX291"/>
  <c r="AW291"/>
  <c r="AV291"/>
  <c r="AU291"/>
  <c r="AT291"/>
  <c r="AS291"/>
  <c r="AR291"/>
  <c r="AQ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F290"/>
  <c r="E290"/>
  <c r="F289"/>
  <c r="E289"/>
  <c r="F288"/>
  <c r="E288"/>
  <c r="F287"/>
  <c r="E287"/>
  <c r="AU286"/>
  <c r="AU284" s="1"/>
  <c r="AT286"/>
  <c r="E286" s="1"/>
  <c r="F286"/>
  <c r="F285"/>
  <c r="E285"/>
  <c r="BA284"/>
  <c r="AZ284"/>
  <c r="AY284"/>
  <c r="AX284"/>
  <c r="AW284"/>
  <c r="AV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F283"/>
  <c r="E283"/>
  <c r="F282"/>
  <c r="E282"/>
  <c r="F281"/>
  <c r="E281"/>
  <c r="F280"/>
  <c r="E280"/>
  <c r="F279"/>
  <c r="E279"/>
  <c r="F278"/>
  <c r="E278"/>
  <c r="BA277"/>
  <c r="AZ277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F276"/>
  <c r="E276"/>
  <c r="F275"/>
  <c r="E275"/>
  <c r="F274"/>
  <c r="E274"/>
  <c r="F273"/>
  <c r="E273"/>
  <c r="AP272"/>
  <c r="AO272"/>
  <c r="E272" s="1"/>
  <c r="F272"/>
  <c r="F271"/>
  <c r="E271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E270" s="1"/>
  <c r="F269"/>
  <c r="E269"/>
  <c r="F268"/>
  <c r="E268"/>
  <c r="F267"/>
  <c r="E267"/>
  <c r="F266"/>
  <c r="E266"/>
  <c r="F265"/>
  <c r="E265"/>
  <c r="F264"/>
  <c r="E264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F262"/>
  <c r="E262"/>
  <c r="F261"/>
  <c r="E261"/>
  <c r="F260"/>
  <c r="E260"/>
  <c r="F259"/>
  <c r="E259"/>
  <c r="F258"/>
  <c r="E258"/>
  <c r="F257"/>
  <c r="E257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F255"/>
  <c r="E255"/>
  <c r="F254"/>
  <c r="E254"/>
  <c r="F253"/>
  <c r="E253"/>
  <c r="F252"/>
  <c r="E252"/>
  <c r="F251"/>
  <c r="E251"/>
  <c r="F250"/>
  <c r="E250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F248"/>
  <c r="E248"/>
  <c r="F247"/>
  <c r="E247"/>
  <c r="F246"/>
  <c r="E246"/>
  <c r="AP245"/>
  <c r="F245" s="1"/>
  <c r="AO245"/>
  <c r="E245" s="1"/>
  <c r="AP244"/>
  <c r="AO244"/>
  <c r="E244" s="1"/>
  <c r="F244"/>
  <c r="F243"/>
  <c r="E243"/>
  <c r="BA242"/>
  <c r="AZ242"/>
  <c r="AY242"/>
  <c r="AX242"/>
  <c r="AW242"/>
  <c r="AV242"/>
  <c r="AU242"/>
  <c r="AT242"/>
  <c r="AS242"/>
  <c r="AR242"/>
  <c r="AQ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F241"/>
  <c r="E241"/>
  <c r="F240"/>
  <c r="E240"/>
  <c r="F239"/>
  <c r="E239"/>
  <c r="F238"/>
  <c r="E238"/>
  <c r="F237"/>
  <c r="E237"/>
  <c r="F236"/>
  <c r="E236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F234"/>
  <c r="E234"/>
  <c r="F233"/>
  <c r="E233"/>
  <c r="F232"/>
  <c r="E232"/>
  <c r="F231"/>
  <c r="E231"/>
  <c r="F230"/>
  <c r="E230"/>
  <c r="F229"/>
  <c r="E229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F227"/>
  <c r="E227"/>
  <c r="F226"/>
  <c r="E226"/>
  <c r="F225"/>
  <c r="E225"/>
  <c r="F224"/>
  <c r="E224"/>
  <c r="F223"/>
  <c r="E223"/>
  <c r="F222"/>
  <c r="E222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F220"/>
  <c r="E220"/>
  <c r="F219"/>
  <c r="E219"/>
  <c r="F218"/>
  <c r="E218"/>
  <c r="T217"/>
  <c r="E217" s="1"/>
  <c r="F217"/>
  <c r="F216"/>
  <c r="E216"/>
  <c r="F215"/>
  <c r="E215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S214"/>
  <c r="R214"/>
  <c r="Q214"/>
  <c r="P214"/>
  <c r="O214"/>
  <c r="N214"/>
  <c r="M214"/>
  <c r="L214"/>
  <c r="K214"/>
  <c r="J214"/>
  <c r="I214"/>
  <c r="H214"/>
  <c r="F213"/>
  <c r="E213"/>
  <c r="F212"/>
  <c r="E212"/>
  <c r="F211"/>
  <c r="E211"/>
  <c r="F210"/>
  <c r="E210"/>
  <c r="F209"/>
  <c r="E209"/>
  <c r="F208"/>
  <c r="E208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F206"/>
  <c r="E206"/>
  <c r="F205"/>
  <c r="E205"/>
  <c r="F204"/>
  <c r="E204"/>
  <c r="F203"/>
  <c r="E203"/>
  <c r="F202"/>
  <c r="E202"/>
  <c r="F201"/>
  <c r="E201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F198"/>
  <c r="E198"/>
  <c r="F197"/>
  <c r="E197"/>
  <c r="F196"/>
  <c r="E196"/>
  <c r="F195"/>
  <c r="E195"/>
  <c r="F194"/>
  <c r="E194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F192"/>
  <c r="E192"/>
  <c r="F191"/>
  <c r="E191"/>
  <c r="F190"/>
  <c r="E190"/>
  <c r="F189"/>
  <c r="E189"/>
  <c r="F188"/>
  <c r="E188"/>
  <c r="F187"/>
  <c r="E187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BA185"/>
  <c r="BA444" s="1"/>
  <c r="AZ185"/>
  <c r="AZ444" s="1"/>
  <c r="AY185"/>
  <c r="AY444" s="1"/>
  <c r="AX185"/>
  <c r="AX444" s="1"/>
  <c r="AW185"/>
  <c r="AW444" s="1"/>
  <c r="AV185"/>
  <c r="AV444" s="1"/>
  <c r="AU185"/>
  <c r="AU444" s="1"/>
  <c r="AT185"/>
  <c r="AT444" s="1"/>
  <c r="AS185"/>
  <c r="AS444" s="1"/>
  <c r="AR185"/>
  <c r="AR444" s="1"/>
  <c r="AQ185"/>
  <c r="AQ444" s="1"/>
  <c r="AP185"/>
  <c r="AP444" s="1"/>
  <c r="AO185"/>
  <c r="AO444" s="1"/>
  <c r="AN185"/>
  <c r="AN444" s="1"/>
  <c r="AM185"/>
  <c r="AM444" s="1"/>
  <c r="AL185"/>
  <c r="AL444" s="1"/>
  <c r="AK185"/>
  <c r="AK444" s="1"/>
  <c r="AJ185"/>
  <c r="AJ444" s="1"/>
  <c r="AI185"/>
  <c r="AI444" s="1"/>
  <c r="AH185"/>
  <c r="AH444" s="1"/>
  <c r="AG185"/>
  <c r="AG444" s="1"/>
  <c r="AF185"/>
  <c r="AF444" s="1"/>
  <c r="AE185"/>
  <c r="AE444" s="1"/>
  <c r="AD185"/>
  <c r="AD444" s="1"/>
  <c r="AC185"/>
  <c r="AC444" s="1"/>
  <c r="AB185"/>
  <c r="AB444" s="1"/>
  <c r="AA185"/>
  <c r="AA444" s="1"/>
  <c r="Z185"/>
  <c r="Z444" s="1"/>
  <c r="Y185"/>
  <c r="Y444" s="1"/>
  <c r="X185"/>
  <c r="X444" s="1"/>
  <c r="W185"/>
  <c r="W444" s="1"/>
  <c r="V185"/>
  <c r="V444" s="1"/>
  <c r="U185"/>
  <c r="U444" s="1"/>
  <c r="T185"/>
  <c r="T444" s="1"/>
  <c r="S185"/>
  <c r="S444" s="1"/>
  <c r="R185"/>
  <c r="R444" s="1"/>
  <c r="Q185"/>
  <c r="Q444" s="1"/>
  <c r="P185"/>
  <c r="P444" s="1"/>
  <c r="O185"/>
  <c r="O444" s="1"/>
  <c r="N185"/>
  <c r="N444" s="1"/>
  <c r="M185"/>
  <c r="M444" s="1"/>
  <c r="L185"/>
  <c r="L444" s="1"/>
  <c r="K185"/>
  <c r="K444" s="1"/>
  <c r="J185"/>
  <c r="J444" s="1"/>
  <c r="I185"/>
  <c r="I444" s="1"/>
  <c r="H185"/>
  <c r="H444" s="1"/>
  <c r="BA184"/>
  <c r="BA443" s="1"/>
  <c r="AZ184"/>
  <c r="AZ443" s="1"/>
  <c r="AY184"/>
  <c r="AY443" s="1"/>
  <c r="AX184"/>
  <c r="AX443" s="1"/>
  <c r="AW184"/>
  <c r="AW443" s="1"/>
  <c r="AV184"/>
  <c r="AV443" s="1"/>
  <c r="AU184"/>
  <c r="AU443" s="1"/>
  <c r="AT184"/>
  <c r="AT443" s="1"/>
  <c r="AS184"/>
  <c r="AS443" s="1"/>
  <c r="AR184"/>
  <c r="AR443" s="1"/>
  <c r="AQ184"/>
  <c r="AQ443" s="1"/>
  <c r="AP184"/>
  <c r="AP443" s="1"/>
  <c r="AO184"/>
  <c r="AO443" s="1"/>
  <c r="AN184"/>
  <c r="AN443" s="1"/>
  <c r="AM184"/>
  <c r="AM443" s="1"/>
  <c r="AL184"/>
  <c r="AL443" s="1"/>
  <c r="AK184"/>
  <c r="AK443" s="1"/>
  <c r="AJ184"/>
  <c r="AJ443" s="1"/>
  <c r="AI184"/>
  <c r="AI443" s="1"/>
  <c r="AH184"/>
  <c r="AH443" s="1"/>
  <c r="AG184"/>
  <c r="AG443" s="1"/>
  <c r="AF184"/>
  <c r="AF443" s="1"/>
  <c r="AE184"/>
  <c r="AE443" s="1"/>
  <c r="AD184"/>
  <c r="AD443" s="1"/>
  <c r="AC184"/>
  <c r="AC443" s="1"/>
  <c r="AB184"/>
  <c r="AB443" s="1"/>
  <c r="AA184"/>
  <c r="AA443" s="1"/>
  <c r="Z184"/>
  <c r="Z443" s="1"/>
  <c r="Y184"/>
  <c r="Y443" s="1"/>
  <c r="X184"/>
  <c r="X443" s="1"/>
  <c r="W184"/>
  <c r="W443" s="1"/>
  <c r="V184"/>
  <c r="V443" s="1"/>
  <c r="U184"/>
  <c r="U443" s="1"/>
  <c r="T184"/>
  <c r="T443" s="1"/>
  <c r="S184"/>
  <c r="S443" s="1"/>
  <c r="R184"/>
  <c r="R443" s="1"/>
  <c r="Q184"/>
  <c r="Q443" s="1"/>
  <c r="P184"/>
  <c r="P443" s="1"/>
  <c r="O184"/>
  <c r="O443" s="1"/>
  <c r="N184"/>
  <c r="N443" s="1"/>
  <c r="M184"/>
  <c r="M443" s="1"/>
  <c r="L184"/>
  <c r="L443" s="1"/>
  <c r="K184"/>
  <c r="J184"/>
  <c r="J443" s="1"/>
  <c r="I184"/>
  <c r="I443" s="1"/>
  <c r="H184"/>
  <c r="H443" s="1"/>
  <c r="BA183"/>
  <c r="BA442" s="1"/>
  <c r="AZ183"/>
  <c r="AZ442" s="1"/>
  <c r="AY183"/>
  <c r="AY442" s="1"/>
  <c r="AX183"/>
  <c r="AX442" s="1"/>
  <c r="AW183"/>
  <c r="AW442" s="1"/>
  <c r="AV183"/>
  <c r="AV442" s="1"/>
  <c r="AU183"/>
  <c r="AU442" s="1"/>
  <c r="AT183"/>
  <c r="AT442" s="1"/>
  <c r="AS183"/>
  <c r="AS442" s="1"/>
  <c r="AR183"/>
  <c r="AR442" s="1"/>
  <c r="AQ183"/>
  <c r="AQ442" s="1"/>
  <c r="AP183"/>
  <c r="AP442" s="1"/>
  <c r="AO183"/>
  <c r="AO442" s="1"/>
  <c r="AN183"/>
  <c r="AN442" s="1"/>
  <c r="AM183"/>
  <c r="AM442" s="1"/>
  <c r="AL183"/>
  <c r="AL442" s="1"/>
  <c r="AK183"/>
  <c r="AK442" s="1"/>
  <c r="AJ183"/>
  <c r="AJ442" s="1"/>
  <c r="AI183"/>
  <c r="AI442" s="1"/>
  <c r="AH183"/>
  <c r="AH442" s="1"/>
  <c r="AG183"/>
  <c r="AG442" s="1"/>
  <c r="AF183"/>
  <c r="AF442" s="1"/>
  <c r="AE183"/>
  <c r="AE442" s="1"/>
  <c r="AD183"/>
  <c r="AD442" s="1"/>
  <c r="AC183"/>
  <c r="AC442" s="1"/>
  <c r="AB183"/>
  <c r="AB442" s="1"/>
  <c r="AA183"/>
  <c r="AA442" s="1"/>
  <c r="Z183"/>
  <c r="Z442" s="1"/>
  <c r="Y183"/>
  <c r="Y442" s="1"/>
  <c r="X183"/>
  <c r="X442" s="1"/>
  <c r="W183"/>
  <c r="W442" s="1"/>
  <c r="V183"/>
  <c r="V442" s="1"/>
  <c r="U183"/>
  <c r="U442" s="1"/>
  <c r="T183"/>
  <c r="T442" s="1"/>
  <c r="S183"/>
  <c r="S442" s="1"/>
  <c r="R183"/>
  <c r="R442" s="1"/>
  <c r="Q183"/>
  <c r="Q442" s="1"/>
  <c r="P183"/>
  <c r="P442" s="1"/>
  <c r="O183"/>
  <c r="O442" s="1"/>
  <c r="N183"/>
  <c r="N442" s="1"/>
  <c r="M183"/>
  <c r="M442" s="1"/>
  <c r="L183"/>
  <c r="L442" s="1"/>
  <c r="K183"/>
  <c r="J183"/>
  <c r="J442" s="1"/>
  <c r="I183"/>
  <c r="I442" s="1"/>
  <c r="H183"/>
  <c r="H442" s="1"/>
  <c r="F183"/>
  <c r="F442" s="1"/>
  <c r="BA182"/>
  <c r="BA441" s="1"/>
  <c r="AZ182"/>
  <c r="AZ441" s="1"/>
  <c r="AY182"/>
  <c r="AY441" s="1"/>
  <c r="AX182"/>
  <c r="AX441" s="1"/>
  <c r="AW182"/>
  <c r="AW441" s="1"/>
  <c r="AV182"/>
  <c r="AV441" s="1"/>
  <c r="AU182"/>
  <c r="AU441" s="1"/>
  <c r="AS182"/>
  <c r="AS441" s="1"/>
  <c r="AR182"/>
  <c r="AR441" s="1"/>
  <c r="AQ182"/>
  <c r="AQ441" s="1"/>
  <c r="AO182"/>
  <c r="AO441" s="1"/>
  <c r="AN182"/>
  <c r="AN441" s="1"/>
  <c r="AM182"/>
  <c r="AM441" s="1"/>
  <c r="AL182"/>
  <c r="AL441" s="1"/>
  <c r="AK182"/>
  <c r="AK441" s="1"/>
  <c r="AJ182"/>
  <c r="AJ441" s="1"/>
  <c r="AI182"/>
  <c r="AI441" s="1"/>
  <c r="AH182"/>
  <c r="AH441" s="1"/>
  <c r="AG182"/>
  <c r="AG441" s="1"/>
  <c r="AF182"/>
  <c r="AF441" s="1"/>
  <c r="AE182"/>
  <c r="AE441" s="1"/>
  <c r="AD182"/>
  <c r="AD441" s="1"/>
  <c r="AC182"/>
  <c r="AC441" s="1"/>
  <c r="AB182"/>
  <c r="AB441" s="1"/>
  <c r="AA182"/>
  <c r="AA441" s="1"/>
  <c r="Z182"/>
  <c r="Z441" s="1"/>
  <c r="Y182"/>
  <c r="Y441" s="1"/>
  <c r="X182"/>
  <c r="X441" s="1"/>
  <c r="W182"/>
  <c r="W441" s="1"/>
  <c r="V182"/>
  <c r="V441" s="1"/>
  <c r="U182"/>
  <c r="U441" s="1"/>
  <c r="S182"/>
  <c r="S441" s="1"/>
  <c r="R182"/>
  <c r="R441" s="1"/>
  <c r="Q182"/>
  <c r="Q441" s="1"/>
  <c r="P182"/>
  <c r="P441" s="1"/>
  <c r="O182"/>
  <c r="O441" s="1"/>
  <c r="N182"/>
  <c r="N441" s="1"/>
  <c r="M182"/>
  <c r="M441" s="1"/>
  <c r="L182"/>
  <c r="L441" s="1"/>
  <c r="K182"/>
  <c r="K441" s="1"/>
  <c r="J182"/>
  <c r="J441" s="1"/>
  <c r="I182"/>
  <c r="H182"/>
  <c r="H441" s="1"/>
  <c r="BA181"/>
  <c r="BA440" s="1"/>
  <c r="AZ181"/>
  <c r="AY181"/>
  <c r="AY440" s="1"/>
  <c r="AX181"/>
  <c r="AW181"/>
  <c r="AW440" s="1"/>
  <c r="AV181"/>
  <c r="AU181"/>
  <c r="AU440" s="1"/>
  <c r="AT181"/>
  <c r="AS181"/>
  <c r="AS440" s="1"/>
  <c r="AR181"/>
  <c r="AQ181"/>
  <c r="AQ440" s="1"/>
  <c r="AP181"/>
  <c r="AN181"/>
  <c r="AM181"/>
  <c r="AM440" s="1"/>
  <c r="AL181"/>
  <c r="AK181"/>
  <c r="AK440" s="1"/>
  <c r="AJ181"/>
  <c r="AI181"/>
  <c r="AI440" s="1"/>
  <c r="AH181"/>
  <c r="AG181"/>
  <c r="AG440" s="1"/>
  <c r="AF181"/>
  <c r="AE181"/>
  <c r="AE440" s="1"/>
  <c r="AD181"/>
  <c r="AC181"/>
  <c r="AC440" s="1"/>
  <c r="AB181"/>
  <c r="AA181"/>
  <c r="AA440" s="1"/>
  <c r="Z181"/>
  <c r="Y181"/>
  <c r="Y440" s="1"/>
  <c r="X181"/>
  <c r="W181"/>
  <c r="W440" s="1"/>
  <c r="V181"/>
  <c r="U181"/>
  <c r="U440" s="1"/>
  <c r="T181"/>
  <c r="S181"/>
  <c r="S440" s="1"/>
  <c r="R181"/>
  <c r="Q181"/>
  <c r="Q440" s="1"/>
  <c r="P181"/>
  <c r="O181"/>
  <c r="O440" s="1"/>
  <c r="N181"/>
  <c r="M181"/>
  <c r="M440" s="1"/>
  <c r="L181"/>
  <c r="K181"/>
  <c r="K440" s="1"/>
  <c r="J181"/>
  <c r="I181"/>
  <c r="I440" s="1"/>
  <c r="H181"/>
  <c r="BA180"/>
  <c r="BA439" s="1"/>
  <c r="AZ180"/>
  <c r="AZ439" s="1"/>
  <c r="AY180"/>
  <c r="AY439" s="1"/>
  <c r="AX180"/>
  <c r="AX439" s="1"/>
  <c r="AW180"/>
  <c r="AW439" s="1"/>
  <c r="AV180"/>
  <c r="AV439" s="1"/>
  <c r="AU180"/>
  <c r="AU439" s="1"/>
  <c r="AT180"/>
  <c r="AT439" s="1"/>
  <c r="AS180"/>
  <c r="AS439" s="1"/>
  <c r="AR180"/>
  <c r="AR439" s="1"/>
  <c r="AQ180"/>
  <c r="AQ439" s="1"/>
  <c r="AP180"/>
  <c r="AP439" s="1"/>
  <c r="AO180"/>
  <c r="AO439" s="1"/>
  <c r="AN180"/>
  <c r="AN439" s="1"/>
  <c r="AM180"/>
  <c r="AM439" s="1"/>
  <c r="AL180"/>
  <c r="AL439" s="1"/>
  <c r="AK180"/>
  <c r="AK439" s="1"/>
  <c r="AJ180"/>
  <c r="AJ439" s="1"/>
  <c r="AI180"/>
  <c r="AI439" s="1"/>
  <c r="AH180"/>
  <c r="AH439" s="1"/>
  <c r="AG180"/>
  <c r="AG439" s="1"/>
  <c r="AF180"/>
  <c r="AF439" s="1"/>
  <c r="AE180"/>
  <c r="AE439" s="1"/>
  <c r="AD180"/>
  <c r="AD439" s="1"/>
  <c r="AC180"/>
  <c r="AC439" s="1"/>
  <c r="AB180"/>
  <c r="AB439" s="1"/>
  <c r="AA180"/>
  <c r="AA439" s="1"/>
  <c r="Z180"/>
  <c r="Z439" s="1"/>
  <c r="Y180"/>
  <c r="Y439" s="1"/>
  <c r="X180"/>
  <c r="X439" s="1"/>
  <c r="W180"/>
  <c r="W439" s="1"/>
  <c r="V180"/>
  <c r="V439" s="1"/>
  <c r="U180"/>
  <c r="U439" s="1"/>
  <c r="T180"/>
  <c r="T439" s="1"/>
  <c r="S180"/>
  <c r="S439" s="1"/>
  <c r="R180"/>
  <c r="R439" s="1"/>
  <c r="Q180"/>
  <c r="Q439" s="1"/>
  <c r="P180"/>
  <c r="P439" s="1"/>
  <c r="O180"/>
  <c r="O439" s="1"/>
  <c r="N180"/>
  <c r="N439" s="1"/>
  <c r="M180"/>
  <c r="M439" s="1"/>
  <c r="L180"/>
  <c r="L439" s="1"/>
  <c r="K180"/>
  <c r="J180"/>
  <c r="J439" s="1"/>
  <c r="I180"/>
  <c r="I439" s="1"/>
  <c r="H180"/>
  <c r="H439" s="1"/>
  <c r="AU179"/>
  <c r="AU438" s="1"/>
  <c r="AM179"/>
  <c r="AM438" s="1"/>
  <c r="AI179"/>
  <c r="AI438" s="1"/>
  <c r="AE179"/>
  <c r="AE438" s="1"/>
  <c r="AA179"/>
  <c r="AA438" s="1"/>
  <c r="W179"/>
  <c r="W438" s="1"/>
  <c r="S179"/>
  <c r="S438" s="1"/>
  <c r="O179"/>
  <c r="O438" s="1"/>
  <c r="K179"/>
  <c r="K438" s="1"/>
  <c r="F171"/>
  <c r="E171"/>
  <c r="F170"/>
  <c r="E170"/>
  <c r="F169"/>
  <c r="E169"/>
  <c r="F168"/>
  <c r="E168"/>
  <c r="F167"/>
  <c r="E167"/>
  <c r="F166"/>
  <c r="E166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F164"/>
  <c r="E164"/>
  <c r="F163"/>
  <c r="E163"/>
  <c r="F162"/>
  <c r="E162"/>
  <c r="F161"/>
  <c r="E161"/>
  <c r="F160"/>
  <c r="E160"/>
  <c r="F159"/>
  <c r="E159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F157"/>
  <c r="E157"/>
  <c r="F156"/>
  <c r="E156"/>
  <c r="F155"/>
  <c r="E155"/>
  <c r="F154"/>
  <c r="E154"/>
  <c r="F153"/>
  <c r="E153"/>
  <c r="F152"/>
  <c r="E152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F150"/>
  <c r="E150"/>
  <c r="F149"/>
  <c r="E149"/>
  <c r="F148"/>
  <c r="E148"/>
  <c r="F147"/>
  <c r="E147"/>
  <c r="F146"/>
  <c r="E146"/>
  <c r="F145"/>
  <c r="E145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F143"/>
  <c r="E143"/>
  <c r="F142"/>
  <c r="E142"/>
  <c r="F141"/>
  <c r="E141"/>
  <c r="F140"/>
  <c r="E140"/>
  <c r="F139"/>
  <c r="E139"/>
  <c r="F138"/>
  <c r="E138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F136"/>
  <c r="E136"/>
  <c r="F135"/>
  <c r="E135"/>
  <c r="F134"/>
  <c r="E134"/>
  <c r="F133"/>
  <c r="E133"/>
  <c r="F132"/>
  <c r="E132"/>
  <c r="F131"/>
  <c r="E131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F129"/>
  <c r="E129"/>
  <c r="F128"/>
  <c r="E128"/>
  <c r="F127"/>
  <c r="E127"/>
  <c r="AY126"/>
  <c r="AY123" s="1"/>
  <c r="F126"/>
  <c r="E126"/>
  <c r="F125"/>
  <c r="E125"/>
  <c r="F124"/>
  <c r="E124"/>
  <c r="BA123"/>
  <c r="AZ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F122"/>
  <c r="E122"/>
  <c r="F121"/>
  <c r="E121"/>
  <c r="AY120"/>
  <c r="E120" s="1"/>
  <c r="F120"/>
  <c r="AY119"/>
  <c r="E119" s="1"/>
  <c r="F119"/>
  <c r="F118"/>
  <c r="E118"/>
  <c r="F117"/>
  <c r="E117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F115"/>
  <c r="E115"/>
  <c r="F114"/>
  <c r="E114"/>
  <c r="F113"/>
  <c r="E113"/>
  <c r="AY112"/>
  <c r="F112"/>
  <c r="E112"/>
  <c r="F111"/>
  <c r="E111"/>
  <c r="F110"/>
  <c r="E110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F108"/>
  <c r="E108"/>
  <c r="F107"/>
  <c r="E107"/>
  <c r="F106"/>
  <c r="E106"/>
  <c r="AJ105"/>
  <c r="F105"/>
  <c r="F104"/>
  <c r="E104"/>
  <c r="F103"/>
  <c r="E103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F101"/>
  <c r="E101"/>
  <c r="F100"/>
  <c r="E100"/>
  <c r="X99"/>
  <c r="W99"/>
  <c r="W36" s="1"/>
  <c r="W176" s="1"/>
  <c r="T99"/>
  <c r="AU98"/>
  <c r="AU95" s="1"/>
  <c r="AT98"/>
  <c r="U98"/>
  <c r="F98" s="1"/>
  <c r="E98"/>
  <c r="F97"/>
  <c r="E97"/>
  <c r="F96"/>
  <c r="E96"/>
  <c r="BA95"/>
  <c r="AZ95"/>
  <c r="AY95"/>
  <c r="AX95"/>
  <c r="AW95"/>
  <c r="AV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T95"/>
  <c r="S95"/>
  <c r="R95"/>
  <c r="Q95"/>
  <c r="P95"/>
  <c r="O95"/>
  <c r="N95"/>
  <c r="M95"/>
  <c r="L95"/>
  <c r="K95"/>
  <c r="J95"/>
  <c r="I95"/>
  <c r="H95"/>
  <c r="F94"/>
  <c r="E94"/>
  <c r="F93"/>
  <c r="E93"/>
  <c r="F92"/>
  <c r="E92"/>
  <c r="AY91"/>
  <c r="AY88" s="1"/>
  <c r="F91"/>
  <c r="E91"/>
  <c r="F90"/>
  <c r="E90"/>
  <c r="F89"/>
  <c r="E89"/>
  <c r="BA88"/>
  <c r="AZ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F87"/>
  <c r="E87"/>
  <c r="F86"/>
  <c r="E86"/>
  <c r="F85"/>
  <c r="E85"/>
  <c r="F84"/>
  <c r="E84"/>
  <c r="F83"/>
  <c r="E83"/>
  <c r="F82"/>
  <c r="E82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F80"/>
  <c r="E80"/>
  <c r="F79"/>
  <c r="E79"/>
  <c r="F78"/>
  <c r="E78"/>
  <c r="Q77"/>
  <c r="R77" s="1"/>
  <c r="F76"/>
  <c r="E76"/>
  <c r="F75"/>
  <c r="E75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P74"/>
  <c r="O74"/>
  <c r="N74"/>
  <c r="M74"/>
  <c r="L74"/>
  <c r="K74"/>
  <c r="J74"/>
  <c r="I74"/>
  <c r="H74"/>
  <c r="F73"/>
  <c r="E73"/>
  <c r="F72"/>
  <c r="E72"/>
  <c r="F71"/>
  <c r="E71"/>
  <c r="T70"/>
  <c r="U70" s="1"/>
  <c r="F69"/>
  <c r="E69"/>
  <c r="F68"/>
  <c r="E68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T67"/>
  <c r="S67"/>
  <c r="R67"/>
  <c r="Q67"/>
  <c r="P67"/>
  <c r="O67"/>
  <c r="N67"/>
  <c r="M67"/>
  <c r="L67"/>
  <c r="K67"/>
  <c r="J67"/>
  <c r="I67"/>
  <c r="H67"/>
  <c r="F66"/>
  <c r="E66"/>
  <c r="F65"/>
  <c r="E65"/>
  <c r="F64"/>
  <c r="E64"/>
  <c r="F63"/>
  <c r="E63"/>
  <c r="F62"/>
  <c r="E62"/>
  <c r="F61"/>
  <c r="E61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F59"/>
  <c r="E59"/>
  <c r="F58"/>
  <c r="E58"/>
  <c r="F57"/>
  <c r="E57"/>
  <c r="X56"/>
  <c r="W56"/>
  <c r="E56" s="1"/>
  <c r="F55"/>
  <c r="E55"/>
  <c r="F54"/>
  <c r="E54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F52"/>
  <c r="E52"/>
  <c r="F51"/>
  <c r="E51"/>
  <c r="AY50"/>
  <c r="F50"/>
  <c r="AY49"/>
  <c r="E49" s="1"/>
  <c r="F49"/>
  <c r="F48"/>
  <c r="E48"/>
  <c r="F47"/>
  <c r="E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F45"/>
  <c r="E45"/>
  <c r="F44"/>
  <c r="E44"/>
  <c r="AY43"/>
  <c r="T43"/>
  <c r="U43" s="1"/>
  <c r="U19" s="1"/>
  <c r="AY42"/>
  <c r="AY39" s="1"/>
  <c r="AY15" s="1"/>
  <c r="U42"/>
  <c r="F42" s="1"/>
  <c r="E42"/>
  <c r="F41"/>
  <c r="E41"/>
  <c r="F40"/>
  <c r="E40"/>
  <c r="BA39"/>
  <c r="AZ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T39"/>
  <c r="S39"/>
  <c r="R39"/>
  <c r="Q39"/>
  <c r="P39"/>
  <c r="O39"/>
  <c r="N39"/>
  <c r="M39"/>
  <c r="L39"/>
  <c r="K39"/>
  <c r="J39"/>
  <c r="I39"/>
  <c r="H39"/>
  <c r="BA38"/>
  <c r="BA178" s="1"/>
  <c r="AZ38"/>
  <c r="AZ178" s="1"/>
  <c r="AY38"/>
  <c r="AY178" s="1"/>
  <c r="AX38"/>
  <c r="AX178" s="1"/>
  <c r="AW38"/>
  <c r="AW178" s="1"/>
  <c r="AV38"/>
  <c r="AV178" s="1"/>
  <c r="AU38"/>
  <c r="AU178" s="1"/>
  <c r="AT38"/>
  <c r="AT178" s="1"/>
  <c r="AS38"/>
  <c r="AS178" s="1"/>
  <c r="AR38"/>
  <c r="AR178" s="1"/>
  <c r="AQ38"/>
  <c r="AQ178" s="1"/>
  <c r="AP38"/>
  <c r="AP178" s="1"/>
  <c r="AO38"/>
  <c r="AO178" s="1"/>
  <c r="AN38"/>
  <c r="AN178" s="1"/>
  <c r="AM38"/>
  <c r="AM178" s="1"/>
  <c r="AL38"/>
  <c r="AL178" s="1"/>
  <c r="AK38"/>
  <c r="AK178" s="1"/>
  <c r="AJ38"/>
  <c r="AJ178" s="1"/>
  <c r="AI38"/>
  <c r="AI178" s="1"/>
  <c r="AH38"/>
  <c r="AH178" s="1"/>
  <c r="AG38"/>
  <c r="AG178" s="1"/>
  <c r="AF38"/>
  <c r="AF178" s="1"/>
  <c r="AE38"/>
  <c r="AE178" s="1"/>
  <c r="AD38"/>
  <c r="AD178" s="1"/>
  <c r="AC38"/>
  <c r="AC178" s="1"/>
  <c r="AB38"/>
  <c r="AB178" s="1"/>
  <c r="AA38"/>
  <c r="AA178" s="1"/>
  <c r="Z38"/>
  <c r="Z178" s="1"/>
  <c r="Y38"/>
  <c r="Y178" s="1"/>
  <c r="X38"/>
  <c r="X178" s="1"/>
  <c r="W38"/>
  <c r="W178" s="1"/>
  <c r="V38"/>
  <c r="V178" s="1"/>
  <c r="U38"/>
  <c r="U178" s="1"/>
  <c r="T38"/>
  <c r="T178" s="1"/>
  <c r="S38"/>
  <c r="S178" s="1"/>
  <c r="R38"/>
  <c r="R178" s="1"/>
  <c r="Q38"/>
  <c r="Q178" s="1"/>
  <c r="P38"/>
  <c r="P178" s="1"/>
  <c r="O38"/>
  <c r="O178" s="1"/>
  <c r="N38"/>
  <c r="N178" s="1"/>
  <c r="M38"/>
  <c r="M178" s="1"/>
  <c r="L38"/>
  <c r="K38"/>
  <c r="K178" s="1"/>
  <c r="J38"/>
  <c r="J178" s="1"/>
  <c r="I38"/>
  <c r="I178" s="1"/>
  <c r="H38"/>
  <c r="BA37"/>
  <c r="BA177" s="1"/>
  <c r="AZ37"/>
  <c r="AZ177" s="1"/>
  <c r="AY37"/>
  <c r="AY177" s="1"/>
  <c r="AX37"/>
  <c r="AX177" s="1"/>
  <c r="AW37"/>
  <c r="AW177" s="1"/>
  <c r="AV37"/>
  <c r="AV177" s="1"/>
  <c r="AU37"/>
  <c r="AU177" s="1"/>
  <c r="AT37"/>
  <c r="AT177" s="1"/>
  <c r="AS37"/>
  <c r="AS177" s="1"/>
  <c r="AR37"/>
  <c r="AR177" s="1"/>
  <c r="AQ37"/>
  <c r="AQ177" s="1"/>
  <c r="AP37"/>
  <c r="AP177" s="1"/>
  <c r="AO37"/>
  <c r="AO177" s="1"/>
  <c r="AN37"/>
  <c r="AN177" s="1"/>
  <c r="AM37"/>
  <c r="AM177" s="1"/>
  <c r="AL37"/>
  <c r="AL177" s="1"/>
  <c r="AK37"/>
  <c r="AK177" s="1"/>
  <c r="AJ37"/>
  <c r="AJ177" s="1"/>
  <c r="AI37"/>
  <c r="AI177" s="1"/>
  <c r="AH37"/>
  <c r="AH177" s="1"/>
  <c r="AG37"/>
  <c r="AG177" s="1"/>
  <c r="AF37"/>
  <c r="AF177" s="1"/>
  <c r="AE37"/>
  <c r="AE177" s="1"/>
  <c r="AD37"/>
  <c r="AD177" s="1"/>
  <c r="AC37"/>
  <c r="AC177" s="1"/>
  <c r="AB37"/>
  <c r="AB177" s="1"/>
  <c r="AA37"/>
  <c r="AA177" s="1"/>
  <c r="Z37"/>
  <c r="Z177" s="1"/>
  <c r="Y37"/>
  <c r="Y177" s="1"/>
  <c r="X37"/>
  <c r="X177" s="1"/>
  <c r="W37"/>
  <c r="W177" s="1"/>
  <c r="V37"/>
  <c r="V177" s="1"/>
  <c r="U37"/>
  <c r="U177" s="1"/>
  <c r="T37"/>
  <c r="T177" s="1"/>
  <c r="S37"/>
  <c r="S177" s="1"/>
  <c r="R37"/>
  <c r="R177" s="1"/>
  <c r="Q37"/>
  <c r="Q177" s="1"/>
  <c r="P37"/>
  <c r="P177" s="1"/>
  <c r="O37"/>
  <c r="O177" s="1"/>
  <c r="N37"/>
  <c r="N177" s="1"/>
  <c r="M37"/>
  <c r="M177" s="1"/>
  <c r="L37"/>
  <c r="K37"/>
  <c r="K177" s="1"/>
  <c r="J37"/>
  <c r="J177" s="1"/>
  <c r="I37"/>
  <c r="I177" s="1"/>
  <c r="H37"/>
  <c r="H177" s="1"/>
  <c r="BA36"/>
  <c r="BA176" s="1"/>
  <c r="AZ36"/>
  <c r="AZ176" s="1"/>
  <c r="AX36"/>
  <c r="AX176" s="1"/>
  <c r="AW36"/>
  <c r="AW176" s="1"/>
  <c r="AV36"/>
  <c r="AV176" s="1"/>
  <c r="AU36"/>
  <c r="AU176" s="1"/>
  <c r="AT36"/>
  <c r="AT176" s="1"/>
  <c r="AS36"/>
  <c r="AS176" s="1"/>
  <c r="AR36"/>
  <c r="AR176" s="1"/>
  <c r="AQ36"/>
  <c r="AQ176" s="1"/>
  <c r="AP36"/>
  <c r="AP176" s="1"/>
  <c r="AO36"/>
  <c r="AO176" s="1"/>
  <c r="AN36"/>
  <c r="AN176" s="1"/>
  <c r="AM36"/>
  <c r="AM176" s="1"/>
  <c r="AL36"/>
  <c r="AL176" s="1"/>
  <c r="AK36"/>
  <c r="AK176" s="1"/>
  <c r="AJ36"/>
  <c r="AJ176" s="1"/>
  <c r="AI36"/>
  <c r="AI176" s="1"/>
  <c r="AH36"/>
  <c r="AH176" s="1"/>
  <c r="AG36"/>
  <c r="AG176" s="1"/>
  <c r="AF36"/>
  <c r="AF176" s="1"/>
  <c r="AE36"/>
  <c r="AE176" s="1"/>
  <c r="AD36"/>
  <c r="AD176" s="1"/>
  <c r="AC36"/>
  <c r="AC176" s="1"/>
  <c r="AB36"/>
  <c r="AB176" s="1"/>
  <c r="AA36"/>
  <c r="AA176" s="1"/>
  <c r="Z36"/>
  <c r="Z176" s="1"/>
  <c r="Y36"/>
  <c r="Y176" s="1"/>
  <c r="X36"/>
  <c r="X176" s="1"/>
  <c r="V36"/>
  <c r="V176" s="1"/>
  <c r="T36"/>
  <c r="T176" s="1"/>
  <c r="S36"/>
  <c r="S176" s="1"/>
  <c r="R36"/>
  <c r="R176" s="1"/>
  <c r="Q36"/>
  <c r="Q176" s="1"/>
  <c r="P36"/>
  <c r="P176" s="1"/>
  <c r="O36"/>
  <c r="O176" s="1"/>
  <c r="N36"/>
  <c r="N176" s="1"/>
  <c r="M36"/>
  <c r="M176" s="1"/>
  <c r="L36"/>
  <c r="L176" s="1"/>
  <c r="K36"/>
  <c r="K176" s="1"/>
  <c r="J36"/>
  <c r="J176" s="1"/>
  <c r="I36"/>
  <c r="I176" s="1"/>
  <c r="H36"/>
  <c r="H176" s="1"/>
  <c r="BA35"/>
  <c r="BA175" s="1"/>
  <c r="AZ35"/>
  <c r="AZ175" s="1"/>
  <c r="AX35"/>
  <c r="AX175" s="1"/>
  <c r="AW35"/>
  <c r="AV35"/>
  <c r="AV175" s="1"/>
  <c r="AU35"/>
  <c r="AT35"/>
  <c r="AT175" s="1"/>
  <c r="AS35"/>
  <c r="AS175" s="1"/>
  <c r="AR35"/>
  <c r="AR175" s="1"/>
  <c r="AQ35"/>
  <c r="AQ175" s="1"/>
  <c r="AP35"/>
  <c r="AP175" s="1"/>
  <c r="AO35"/>
  <c r="AO175" s="1"/>
  <c r="AN35"/>
  <c r="AN175" s="1"/>
  <c r="AM35"/>
  <c r="AL35"/>
  <c r="AL175" s="1"/>
  <c r="AK35"/>
  <c r="AI35"/>
  <c r="AI175" s="1"/>
  <c r="AH35"/>
  <c r="AH175" s="1"/>
  <c r="AG35"/>
  <c r="AG175" s="1"/>
  <c r="AF35"/>
  <c r="AF175" s="1"/>
  <c r="AE35"/>
  <c r="AE175" s="1"/>
  <c r="AD35"/>
  <c r="AD175" s="1"/>
  <c r="AC35"/>
  <c r="AB35"/>
  <c r="AB175" s="1"/>
  <c r="AA35"/>
  <c r="Z35"/>
  <c r="Z175" s="1"/>
  <c r="Y35"/>
  <c r="Y175" s="1"/>
  <c r="W35"/>
  <c r="W175" s="1"/>
  <c r="V35"/>
  <c r="V175" s="1"/>
  <c r="T35"/>
  <c r="T175" s="1"/>
  <c r="S35"/>
  <c r="S175" s="1"/>
  <c r="Q35"/>
  <c r="Q175" s="1"/>
  <c r="P35"/>
  <c r="P175" s="1"/>
  <c r="O35"/>
  <c r="N35"/>
  <c r="N175" s="1"/>
  <c r="M35"/>
  <c r="M175" s="1"/>
  <c r="L35"/>
  <c r="L175" s="1"/>
  <c r="K35"/>
  <c r="K175" s="1"/>
  <c r="J35"/>
  <c r="J175" s="1"/>
  <c r="I35"/>
  <c r="H35"/>
  <c r="H175" s="1"/>
  <c r="BA34"/>
  <c r="BA174" s="1"/>
  <c r="AZ34"/>
  <c r="AZ174" s="1"/>
  <c r="AY34"/>
  <c r="AY174" s="1"/>
  <c r="AX34"/>
  <c r="AX174" s="1"/>
  <c r="AW34"/>
  <c r="AW174" s="1"/>
  <c r="AV34"/>
  <c r="AV174" s="1"/>
  <c r="AU34"/>
  <c r="AU174" s="1"/>
  <c r="AT34"/>
  <c r="AT174" s="1"/>
  <c r="AS34"/>
  <c r="AS174" s="1"/>
  <c r="AR34"/>
  <c r="AR174" s="1"/>
  <c r="AQ34"/>
  <c r="AQ174" s="1"/>
  <c r="AP34"/>
  <c r="AP174" s="1"/>
  <c r="AO34"/>
  <c r="AO174" s="1"/>
  <c r="AN34"/>
  <c r="AN174" s="1"/>
  <c r="AM34"/>
  <c r="AM174" s="1"/>
  <c r="AL34"/>
  <c r="AL174" s="1"/>
  <c r="AK34"/>
  <c r="AK174" s="1"/>
  <c r="AJ34"/>
  <c r="AJ174" s="1"/>
  <c r="AI34"/>
  <c r="AI174" s="1"/>
  <c r="AH34"/>
  <c r="AH174" s="1"/>
  <c r="AG34"/>
  <c r="AG174" s="1"/>
  <c r="AF34"/>
  <c r="AF174" s="1"/>
  <c r="AE34"/>
  <c r="AE174" s="1"/>
  <c r="AD34"/>
  <c r="AD174" s="1"/>
  <c r="AC34"/>
  <c r="AC174" s="1"/>
  <c r="AB34"/>
  <c r="AB174" s="1"/>
  <c r="AA34"/>
  <c r="AA174" s="1"/>
  <c r="Z34"/>
  <c r="Z174" s="1"/>
  <c r="Y34"/>
  <c r="Y174" s="1"/>
  <c r="X34"/>
  <c r="X174" s="1"/>
  <c r="W34"/>
  <c r="W174" s="1"/>
  <c r="V34"/>
  <c r="V174" s="1"/>
  <c r="U34"/>
  <c r="U174" s="1"/>
  <c r="T34"/>
  <c r="T174" s="1"/>
  <c r="S34"/>
  <c r="S174" s="1"/>
  <c r="R34"/>
  <c r="R174" s="1"/>
  <c r="Q34"/>
  <c r="Q174" s="1"/>
  <c r="P34"/>
  <c r="P174" s="1"/>
  <c r="O34"/>
  <c r="O174" s="1"/>
  <c r="N34"/>
  <c r="N174" s="1"/>
  <c r="M34"/>
  <c r="M174" s="1"/>
  <c r="L34"/>
  <c r="K34"/>
  <c r="K174" s="1"/>
  <c r="J34"/>
  <c r="J174" s="1"/>
  <c r="I34"/>
  <c r="I174" s="1"/>
  <c r="H34"/>
  <c r="H174" s="1"/>
  <c r="BA33"/>
  <c r="BA173" s="1"/>
  <c r="AZ33"/>
  <c r="AY33"/>
  <c r="AY173" s="1"/>
  <c r="AX33"/>
  <c r="AX173" s="1"/>
  <c r="AW33"/>
  <c r="AW173" s="1"/>
  <c r="AV33"/>
  <c r="AV173" s="1"/>
  <c r="AU33"/>
  <c r="AU173" s="1"/>
  <c r="AT33"/>
  <c r="AT173" s="1"/>
  <c r="AS33"/>
  <c r="AS173" s="1"/>
  <c r="AR33"/>
  <c r="AQ33"/>
  <c r="AQ173" s="1"/>
  <c r="AP33"/>
  <c r="AO33"/>
  <c r="AO173" s="1"/>
  <c r="AN33"/>
  <c r="AN173" s="1"/>
  <c r="AM33"/>
  <c r="AM173" s="1"/>
  <c r="AL33"/>
  <c r="AL173" s="1"/>
  <c r="AK33"/>
  <c r="AK173" s="1"/>
  <c r="AJ33"/>
  <c r="AJ173" s="1"/>
  <c r="AI33"/>
  <c r="AI173" s="1"/>
  <c r="AH33"/>
  <c r="AG33"/>
  <c r="AG173" s="1"/>
  <c r="AF33"/>
  <c r="AE33"/>
  <c r="AE173" s="1"/>
  <c r="AD33"/>
  <c r="AD173" s="1"/>
  <c r="AC33"/>
  <c r="AC173" s="1"/>
  <c r="AB33"/>
  <c r="AB173" s="1"/>
  <c r="AA33"/>
  <c r="AA173" s="1"/>
  <c r="Z33"/>
  <c r="Z173" s="1"/>
  <c r="Y33"/>
  <c r="Y173" s="1"/>
  <c r="X33"/>
  <c r="W33"/>
  <c r="W173" s="1"/>
  <c r="V33"/>
  <c r="V173" s="1"/>
  <c r="U33"/>
  <c r="U173" s="1"/>
  <c r="T33"/>
  <c r="T173" s="1"/>
  <c r="S33"/>
  <c r="S173" s="1"/>
  <c r="R33"/>
  <c r="Q33"/>
  <c r="Q173" s="1"/>
  <c r="P33"/>
  <c r="P173" s="1"/>
  <c r="O33"/>
  <c r="O173" s="1"/>
  <c r="N33"/>
  <c r="N173" s="1"/>
  <c r="M33"/>
  <c r="M173" s="1"/>
  <c r="L33"/>
  <c r="K33"/>
  <c r="K173" s="1"/>
  <c r="J33"/>
  <c r="J173" s="1"/>
  <c r="I33"/>
  <c r="I173" s="1"/>
  <c r="H33"/>
  <c r="H173" s="1"/>
  <c r="AQ32"/>
  <c r="N32"/>
  <c r="G23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G28" s="1"/>
  <c r="E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G27" s="1"/>
  <c r="F20"/>
  <c r="E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T19"/>
  <c r="S19"/>
  <c r="R19"/>
  <c r="Q19"/>
  <c r="P19"/>
  <c r="O19"/>
  <c r="N19"/>
  <c r="M19"/>
  <c r="L19"/>
  <c r="K19"/>
  <c r="J19"/>
  <c r="I19"/>
  <c r="H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J24" s="1"/>
  <c r="I17"/>
  <c r="H17"/>
  <c r="E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J23" s="1"/>
  <c r="I16"/>
  <c r="H16"/>
  <c r="E16"/>
  <c r="AZ15"/>
  <c r="AX15"/>
  <c r="AX22" s="1"/>
  <c r="AW15"/>
  <c r="AV15"/>
  <c r="AU15"/>
  <c r="AT15"/>
  <c r="AS15"/>
  <c r="AS22" s="1"/>
  <c r="AR15"/>
  <c r="AQ15"/>
  <c r="AP15"/>
  <c r="AO15"/>
  <c r="AN15"/>
  <c r="AN22" s="1"/>
  <c r="AM15"/>
  <c r="AL15"/>
  <c r="AK15"/>
  <c r="AH15"/>
  <c r="AF15"/>
  <c r="AD15"/>
  <c r="AD22" s="1"/>
  <c r="AB15"/>
  <c r="Z15"/>
  <c r="X15"/>
  <c r="V15"/>
  <c r="V22" s="1"/>
  <c r="T15"/>
  <c r="S15"/>
  <c r="S22" s="1"/>
  <c r="R15"/>
  <c r="Q15"/>
  <c r="P15"/>
  <c r="P22" s="1"/>
  <c r="O15"/>
  <c r="N15"/>
  <c r="M15"/>
  <c r="L15"/>
  <c r="K15"/>
  <c r="J15"/>
  <c r="I15"/>
  <c r="H15"/>
  <c r="AU13"/>
  <c r="AU28" s="1"/>
  <c r="AU12"/>
  <c r="AU27" s="1"/>
  <c r="F221" l="1"/>
  <c r="E473"/>
  <c r="AK614"/>
  <c r="AJ635"/>
  <c r="E635" s="1"/>
  <c r="E130"/>
  <c r="E158"/>
  <c r="E256"/>
  <c r="E263"/>
  <c r="F263"/>
  <c r="G265"/>
  <c r="F270"/>
  <c r="G273"/>
  <c r="F277"/>
  <c r="AU445"/>
  <c r="E466"/>
  <c r="F480"/>
  <c r="E501"/>
  <c r="E532"/>
  <c r="E533"/>
  <c r="AJ614"/>
  <c r="E614" s="1"/>
  <c r="E690"/>
  <c r="AY700"/>
  <c r="X707"/>
  <c r="X714" s="1"/>
  <c r="F561"/>
  <c r="R533"/>
  <c r="R526" s="1"/>
  <c r="R673" s="1"/>
  <c r="E144"/>
  <c r="E151"/>
  <c r="F158"/>
  <c r="G158" s="1"/>
  <c r="G161"/>
  <c r="F305"/>
  <c r="F333"/>
  <c r="L445"/>
  <c r="R445"/>
  <c r="AH445"/>
  <c r="AA445"/>
  <c r="AM445"/>
  <c r="W15"/>
  <c r="Y15"/>
  <c r="AA15"/>
  <c r="AC15"/>
  <c r="AE15"/>
  <c r="AG15"/>
  <c r="AI15"/>
  <c r="AI22" s="1"/>
  <c r="BA15"/>
  <c r="BA22" s="1"/>
  <c r="F16"/>
  <c r="F17"/>
  <c r="F21"/>
  <c r="G280"/>
  <c r="AP291"/>
  <c r="E516"/>
  <c r="J515"/>
  <c r="F516"/>
  <c r="N515"/>
  <c r="P515"/>
  <c r="R515"/>
  <c r="T515"/>
  <c r="M515"/>
  <c r="Q515"/>
  <c r="F520"/>
  <c r="R544"/>
  <c r="Q551"/>
  <c r="E551" s="1"/>
  <c r="E561"/>
  <c r="E575"/>
  <c r="E582"/>
  <c r="E589"/>
  <c r="F604"/>
  <c r="F605"/>
  <c r="AJ649"/>
  <c r="E649" s="1"/>
  <c r="F695"/>
  <c r="AE32"/>
  <c r="E34"/>
  <c r="F60"/>
  <c r="T530"/>
  <c r="T600"/>
  <c r="I788"/>
  <c r="E193"/>
  <c r="E207"/>
  <c r="F214"/>
  <c r="T214"/>
  <c r="E214" s="1"/>
  <c r="G214" s="1"/>
  <c r="G216"/>
  <c r="G224"/>
  <c r="AO242"/>
  <c r="E298"/>
  <c r="G301"/>
  <c r="G308"/>
  <c r="F361"/>
  <c r="E368"/>
  <c r="G371"/>
  <c r="F424"/>
  <c r="X459"/>
  <c r="E519"/>
  <c r="F527"/>
  <c r="E527"/>
  <c r="Q544"/>
  <c r="E544" s="1"/>
  <c r="E603"/>
  <c r="F607"/>
  <c r="AE686"/>
  <c r="AO686"/>
  <c r="U688"/>
  <c r="E725"/>
  <c r="F745"/>
  <c r="F771"/>
  <c r="F284"/>
  <c r="F347"/>
  <c r="W32"/>
  <c r="AO32"/>
  <c r="AT32"/>
  <c r="E39"/>
  <c r="E70"/>
  <c r="Q74"/>
  <c r="E77"/>
  <c r="E95"/>
  <c r="E109"/>
  <c r="F109"/>
  <c r="G112"/>
  <c r="F116"/>
  <c r="E116"/>
  <c r="F130"/>
  <c r="G130" s="1"/>
  <c r="G133"/>
  <c r="AQ179"/>
  <c r="AQ438" s="1"/>
  <c r="AY179"/>
  <c r="AY438" s="1"/>
  <c r="E186"/>
  <c r="F186"/>
  <c r="G188"/>
  <c r="F193"/>
  <c r="G195"/>
  <c r="F235"/>
  <c r="E242"/>
  <c r="F319"/>
  <c r="E326"/>
  <c r="G329"/>
  <c r="G336"/>
  <c r="AT354"/>
  <c r="E354" s="1"/>
  <c r="F389"/>
  <c r="E396"/>
  <c r="F396"/>
  <c r="G399"/>
  <c r="F537"/>
  <c r="E689"/>
  <c r="H715"/>
  <c r="H707"/>
  <c r="H714" s="1"/>
  <c r="L715"/>
  <c r="F708"/>
  <c r="L707"/>
  <c r="L714" s="1"/>
  <c r="T715"/>
  <c r="T707"/>
  <c r="T714" s="1"/>
  <c r="Z715"/>
  <c r="Z707"/>
  <c r="Z714" s="1"/>
  <c r="AF715"/>
  <c r="AF707"/>
  <c r="AF714" s="1"/>
  <c r="AJ715"/>
  <c r="AJ707"/>
  <c r="AJ714" s="1"/>
  <c r="AP715"/>
  <c r="AP707"/>
  <c r="AP714" s="1"/>
  <c r="AT715"/>
  <c r="AT707"/>
  <c r="AT714" s="1"/>
  <c r="AE767"/>
  <c r="AE724"/>
  <c r="AO767"/>
  <c r="AO724"/>
  <c r="AC788"/>
  <c r="AM788"/>
  <c r="AW788"/>
  <c r="E431"/>
  <c r="F431"/>
  <c r="G434"/>
  <c r="F446"/>
  <c r="AC445"/>
  <c r="AK445"/>
  <c r="AW445"/>
  <c r="X445"/>
  <c r="AR445"/>
  <c r="F450"/>
  <c r="U517"/>
  <c r="AY518"/>
  <c r="AY448" s="1"/>
  <c r="H459"/>
  <c r="E462"/>
  <c r="G476"/>
  <c r="E521"/>
  <c r="F524"/>
  <c r="R523"/>
  <c r="X523"/>
  <c r="AF523"/>
  <c r="AH523"/>
  <c r="AP523"/>
  <c r="AR523"/>
  <c r="AZ523"/>
  <c r="E525"/>
  <c r="E531"/>
  <c r="F531"/>
  <c r="F544"/>
  <c r="E558"/>
  <c r="E565"/>
  <c r="E572"/>
  <c r="E579"/>
  <c r="E586"/>
  <c r="E601"/>
  <c r="G607"/>
  <c r="AJ621"/>
  <c r="E621" s="1"/>
  <c r="AJ642"/>
  <c r="E642" s="1"/>
  <c r="AJ656"/>
  <c r="E656" s="1"/>
  <c r="AY709"/>
  <c r="AY716" s="1"/>
  <c r="AY688"/>
  <c r="AY686" s="1"/>
  <c r="U710"/>
  <c r="U717" s="1"/>
  <c r="U689"/>
  <c r="F689" s="1"/>
  <c r="G689" s="1"/>
  <c r="N707"/>
  <c r="N714" s="1"/>
  <c r="AB707"/>
  <c r="AB714" s="1"/>
  <c r="AL707"/>
  <c r="AL714" s="1"/>
  <c r="AV707"/>
  <c r="AV714" s="1"/>
  <c r="H769"/>
  <c r="E727"/>
  <c r="H724"/>
  <c r="N769"/>
  <c r="N724"/>
  <c r="T769"/>
  <c r="T724"/>
  <c r="Z769"/>
  <c r="Z724"/>
  <c r="AJ769"/>
  <c r="AJ724"/>
  <c r="AR769"/>
  <c r="AR724"/>
  <c r="AV769"/>
  <c r="AV724"/>
  <c r="AZ769"/>
  <c r="AZ724"/>
  <c r="W796"/>
  <c r="W795" s="1"/>
  <c r="W788"/>
  <c r="AE796"/>
  <c r="AE795" s="1"/>
  <c r="AE788"/>
  <c r="AG796"/>
  <c r="AG795" s="1"/>
  <c r="AG788"/>
  <c r="AO796"/>
  <c r="AO795" s="1"/>
  <c r="AO788"/>
  <c r="AQ796"/>
  <c r="AQ795" s="1"/>
  <c r="AQ788"/>
  <c r="AY796"/>
  <c r="AY795" s="1"/>
  <c r="AY788"/>
  <c r="Z798"/>
  <c r="Z788"/>
  <c r="AB798"/>
  <c r="AB788"/>
  <c r="AJ798"/>
  <c r="AJ788"/>
  <c r="AL798"/>
  <c r="AL788"/>
  <c r="F601"/>
  <c r="R600"/>
  <c r="X600"/>
  <c r="AF600"/>
  <c r="AH600"/>
  <c r="AP600"/>
  <c r="AR600"/>
  <c r="AZ600"/>
  <c r="E602"/>
  <c r="F603"/>
  <c r="F614"/>
  <c r="E692"/>
  <c r="U709"/>
  <c r="H788"/>
  <c r="L788"/>
  <c r="R788"/>
  <c r="AT788"/>
  <c r="AV788"/>
  <c r="L795"/>
  <c r="N795"/>
  <c r="R795"/>
  <c r="T795"/>
  <c r="X795"/>
  <c r="Z795"/>
  <c r="AB795"/>
  <c r="AF795"/>
  <c r="AH795"/>
  <c r="AJ795"/>
  <c r="AL795"/>
  <c r="AP795"/>
  <c r="E798"/>
  <c r="F792"/>
  <c r="F799"/>
  <c r="E793"/>
  <c r="E801"/>
  <c r="E177"/>
  <c r="F37"/>
  <c r="E38"/>
  <c r="F38"/>
  <c r="F46"/>
  <c r="E46"/>
  <c r="G98"/>
  <c r="E137"/>
  <c r="F144"/>
  <c r="G144" s="1"/>
  <c r="G147"/>
  <c r="E165"/>
  <c r="F185"/>
  <c r="F444" s="1"/>
  <c r="E200"/>
  <c r="F200"/>
  <c r="G202"/>
  <c r="F207"/>
  <c r="G209"/>
  <c r="E228"/>
  <c r="G231"/>
  <c r="G238"/>
  <c r="E249"/>
  <c r="F249"/>
  <c r="G249" s="1"/>
  <c r="G251"/>
  <c r="F256"/>
  <c r="G258"/>
  <c r="F291"/>
  <c r="E312"/>
  <c r="G315"/>
  <c r="G322"/>
  <c r="E340"/>
  <c r="G343"/>
  <c r="G109"/>
  <c r="G186"/>
  <c r="G263"/>
  <c r="T523"/>
  <c r="E524"/>
  <c r="F525"/>
  <c r="E526"/>
  <c r="F526"/>
  <c r="AC523"/>
  <c r="AK523"/>
  <c r="AW523"/>
  <c r="F532"/>
  <c r="F533"/>
  <c r="G533" s="1"/>
  <c r="G547"/>
  <c r="E604"/>
  <c r="E606"/>
  <c r="G610"/>
  <c r="H686"/>
  <c r="E745"/>
  <c r="E772"/>
  <c r="F354"/>
  <c r="G356"/>
  <c r="G364"/>
  <c r="E382"/>
  <c r="F382"/>
  <c r="G385"/>
  <c r="E417"/>
  <c r="F417"/>
  <c r="G420"/>
  <c r="O445"/>
  <c r="T445"/>
  <c r="E449"/>
  <c r="F449"/>
  <c r="E451"/>
  <c r="F451"/>
  <c r="U452"/>
  <c r="F454"/>
  <c r="U466"/>
  <c r="F466" s="1"/>
  <c r="G466" s="1"/>
  <c r="F469"/>
  <c r="G469" s="1"/>
  <c r="U473"/>
  <c r="F473" s="1"/>
  <c r="G473" s="1"/>
  <c r="E508"/>
  <c r="G510"/>
  <c r="G540"/>
  <c r="G554"/>
  <c r="G561"/>
  <c r="G568"/>
  <c r="G575"/>
  <c r="G582"/>
  <c r="G589"/>
  <c r="G596"/>
  <c r="H600"/>
  <c r="E600" s="1"/>
  <c r="F602"/>
  <c r="G603"/>
  <c r="E605"/>
  <c r="G617"/>
  <c r="G624"/>
  <c r="G638"/>
  <c r="G645"/>
  <c r="G652"/>
  <c r="G659"/>
  <c r="F688"/>
  <c r="K686"/>
  <c r="O686"/>
  <c r="Q686"/>
  <c r="U686"/>
  <c r="W686"/>
  <c r="AA686"/>
  <c r="AC686"/>
  <c r="AG686"/>
  <c r="AK686"/>
  <c r="AM686"/>
  <c r="AQ686"/>
  <c r="AU686"/>
  <c r="AW686"/>
  <c r="E691"/>
  <c r="F691"/>
  <c r="E700"/>
  <c r="F703"/>
  <c r="G703" s="1"/>
  <c r="F713"/>
  <c r="F731"/>
  <c r="F759"/>
  <c r="F789"/>
  <c r="F690"/>
  <c r="F692"/>
  <c r="R709"/>
  <c r="F702"/>
  <c r="G702" s="1"/>
  <c r="O707"/>
  <c r="O714" s="1"/>
  <c r="AA707"/>
  <c r="AA714" s="1"/>
  <c r="AC707"/>
  <c r="AC714" s="1"/>
  <c r="AK707"/>
  <c r="AK714" s="1"/>
  <c r="AM707"/>
  <c r="AM714" s="1"/>
  <c r="AU707"/>
  <c r="AU714" s="1"/>
  <c r="AW707"/>
  <c r="AW714" s="1"/>
  <c r="F712"/>
  <c r="I724"/>
  <c r="L724"/>
  <c r="O724"/>
  <c r="R724"/>
  <c r="U724"/>
  <c r="X724"/>
  <c r="AA724"/>
  <c r="AC724"/>
  <c r="AF724"/>
  <c r="AH724"/>
  <c r="AK724"/>
  <c r="AM724"/>
  <c r="AP724"/>
  <c r="AU724"/>
  <c r="AW724"/>
  <c r="E726"/>
  <c r="E728"/>
  <c r="E771"/>
  <c r="F772"/>
  <c r="U781"/>
  <c r="F781" s="1"/>
  <c r="F784"/>
  <c r="G784" s="1"/>
  <c r="O788"/>
  <c r="AR795"/>
  <c r="AT795"/>
  <c r="AV795"/>
  <c r="AZ795"/>
  <c r="F790"/>
  <c r="F797"/>
  <c r="E800"/>
  <c r="H530"/>
  <c r="H529"/>
  <c r="F536"/>
  <c r="L529"/>
  <c r="N530"/>
  <c r="N529"/>
  <c r="Z530"/>
  <c r="Z529"/>
  <c r="AB530"/>
  <c r="AB529"/>
  <c r="AJ530"/>
  <c r="AJ529"/>
  <c r="AL530"/>
  <c r="AL529"/>
  <c r="AL676" s="1"/>
  <c r="AT530"/>
  <c r="AT529"/>
  <c r="AV530"/>
  <c r="AV529"/>
  <c r="W523"/>
  <c r="AL523"/>
  <c r="AQ523"/>
  <c r="O523"/>
  <c r="AA523"/>
  <c r="AM523"/>
  <c r="AU523"/>
  <c r="I675"/>
  <c r="E535"/>
  <c r="K528"/>
  <c r="Q530"/>
  <c r="Q528"/>
  <c r="U530"/>
  <c r="U528"/>
  <c r="U675" s="1"/>
  <c r="AE530"/>
  <c r="AE528"/>
  <c r="AO530"/>
  <c r="AO528"/>
  <c r="AY530"/>
  <c r="AY528"/>
  <c r="R530"/>
  <c r="X530"/>
  <c r="AF530"/>
  <c r="AH530"/>
  <c r="AP530"/>
  <c r="AR530"/>
  <c r="AZ530"/>
  <c r="E534"/>
  <c r="E536"/>
  <c r="K172"/>
  <c r="M172"/>
  <c r="Q172"/>
  <c r="W172"/>
  <c r="AO172"/>
  <c r="AQ172"/>
  <c r="AS172"/>
  <c r="G116"/>
  <c r="G193"/>
  <c r="H32"/>
  <c r="T32"/>
  <c r="Z32"/>
  <c r="E174"/>
  <c r="S172"/>
  <c r="Y172"/>
  <c r="AE172"/>
  <c r="AG172"/>
  <c r="AI172"/>
  <c r="BA172"/>
  <c r="E37"/>
  <c r="E43"/>
  <c r="E53"/>
  <c r="F53"/>
  <c r="E60"/>
  <c r="G60" s="1"/>
  <c r="G63"/>
  <c r="E74"/>
  <c r="E81"/>
  <c r="F81"/>
  <c r="G84"/>
  <c r="E88"/>
  <c r="F88"/>
  <c r="G91"/>
  <c r="F102"/>
  <c r="E123"/>
  <c r="F123"/>
  <c r="G126"/>
  <c r="F137"/>
  <c r="G137" s="1"/>
  <c r="G140"/>
  <c r="F151"/>
  <c r="G151" s="1"/>
  <c r="G154"/>
  <c r="F165"/>
  <c r="G165" s="1"/>
  <c r="G168"/>
  <c r="F180"/>
  <c r="F439" s="1"/>
  <c r="F184"/>
  <c r="F443" s="1"/>
  <c r="G200"/>
  <c r="G207"/>
  <c r="G245"/>
  <c r="G256"/>
  <c r="G270"/>
  <c r="G413"/>
  <c r="Z445"/>
  <c r="AB445"/>
  <c r="AF445"/>
  <c r="AJ445"/>
  <c r="AL445"/>
  <c r="AP445"/>
  <c r="AT445"/>
  <c r="AV445"/>
  <c r="E450"/>
  <c r="G454"/>
  <c r="U459"/>
  <c r="E480"/>
  <c r="G483"/>
  <c r="U487"/>
  <c r="F487" s="1"/>
  <c r="E494"/>
  <c r="G496"/>
  <c r="G503"/>
  <c r="E520"/>
  <c r="G189"/>
  <c r="G196"/>
  <c r="G203"/>
  <c r="G210"/>
  <c r="E221"/>
  <c r="G223"/>
  <c r="F228"/>
  <c r="G228" s="1"/>
  <c r="G230"/>
  <c r="E235"/>
  <c r="G237"/>
  <c r="G244"/>
  <c r="G252"/>
  <c r="G259"/>
  <c r="G266"/>
  <c r="G272"/>
  <c r="E277"/>
  <c r="G279"/>
  <c r="G287"/>
  <c r="G293"/>
  <c r="F298"/>
  <c r="G298" s="1"/>
  <c r="G300"/>
  <c r="E305"/>
  <c r="G307"/>
  <c r="F312"/>
  <c r="G312" s="1"/>
  <c r="G314"/>
  <c r="E319"/>
  <c r="G321"/>
  <c r="F326"/>
  <c r="G326" s="1"/>
  <c r="G328"/>
  <c r="E333"/>
  <c r="G335"/>
  <c r="F340"/>
  <c r="G340" s="1"/>
  <c r="G342"/>
  <c r="E347"/>
  <c r="G349"/>
  <c r="G357"/>
  <c r="E361"/>
  <c r="G361" s="1"/>
  <c r="G363"/>
  <c r="F368"/>
  <c r="G368" s="1"/>
  <c r="G370"/>
  <c r="E375"/>
  <c r="G375" s="1"/>
  <c r="G378"/>
  <c r="E389"/>
  <c r="G389" s="1"/>
  <c r="G392"/>
  <c r="E403"/>
  <c r="G403" s="1"/>
  <c r="G406"/>
  <c r="E410"/>
  <c r="E424"/>
  <c r="G424" s="1"/>
  <c r="G427"/>
  <c r="K445"/>
  <c r="Q445"/>
  <c r="AE445"/>
  <c r="AG445"/>
  <c r="AO445"/>
  <c r="AQ445"/>
  <c r="G461"/>
  <c r="G480"/>
  <c r="G490"/>
  <c r="G494"/>
  <c r="G501"/>
  <c r="X515"/>
  <c r="F519"/>
  <c r="F521"/>
  <c r="G46"/>
  <c r="G42"/>
  <c r="E173"/>
  <c r="J172"/>
  <c r="L173"/>
  <c r="F33"/>
  <c r="L32"/>
  <c r="N172"/>
  <c r="P172"/>
  <c r="R173"/>
  <c r="T172"/>
  <c r="V172"/>
  <c r="X173"/>
  <c r="Z172"/>
  <c r="AB172"/>
  <c r="AD172"/>
  <c r="AF173"/>
  <c r="AF172" s="1"/>
  <c r="AF32"/>
  <c r="AH173"/>
  <c r="AH172" s="1"/>
  <c r="AH32"/>
  <c r="AL172"/>
  <c r="AN172"/>
  <c r="AP173"/>
  <c r="AP172" s="1"/>
  <c r="AP32"/>
  <c r="AR173"/>
  <c r="AR172" s="1"/>
  <c r="AR32"/>
  <c r="AT172"/>
  <c r="AV172"/>
  <c r="AX172"/>
  <c r="AZ173"/>
  <c r="AZ172" s="1"/>
  <c r="AZ32"/>
  <c r="I175"/>
  <c r="I32"/>
  <c r="O175"/>
  <c r="O172" s="1"/>
  <c r="O32"/>
  <c r="AA175"/>
  <c r="AA172" s="1"/>
  <c r="AA32"/>
  <c r="AC175"/>
  <c r="AC172" s="1"/>
  <c r="AC32"/>
  <c r="E50"/>
  <c r="E19" s="1"/>
  <c r="AY36"/>
  <c r="AY176" s="1"/>
  <c r="E176" s="1"/>
  <c r="F77"/>
  <c r="G77" s="1"/>
  <c r="R35"/>
  <c r="R175" s="1"/>
  <c r="U99"/>
  <c r="F99" s="1"/>
  <c r="E99"/>
  <c r="L177"/>
  <c r="F177" s="1"/>
  <c r="H178"/>
  <c r="E178" s="1"/>
  <c r="L178"/>
  <c r="K439"/>
  <c r="E180"/>
  <c r="E439" s="1"/>
  <c r="H440"/>
  <c r="H179"/>
  <c r="J440"/>
  <c r="J179"/>
  <c r="J438" s="1"/>
  <c r="L440"/>
  <c r="L179"/>
  <c r="L438" s="1"/>
  <c r="N440"/>
  <c r="N179"/>
  <c r="N438" s="1"/>
  <c r="P440"/>
  <c r="P179"/>
  <c r="P438" s="1"/>
  <c r="R440"/>
  <c r="R179"/>
  <c r="R438" s="1"/>
  <c r="T440"/>
  <c r="V440"/>
  <c r="V179"/>
  <c r="V438" s="1"/>
  <c r="X440"/>
  <c r="X179"/>
  <c r="X438" s="1"/>
  <c r="Z440"/>
  <c r="Z179"/>
  <c r="Z438" s="1"/>
  <c r="AB440"/>
  <c r="AB179"/>
  <c r="AB438" s="1"/>
  <c r="AD440"/>
  <c r="AD179"/>
  <c r="AD438" s="1"/>
  <c r="AF440"/>
  <c r="AF179"/>
  <c r="AF438" s="1"/>
  <c r="AH440"/>
  <c r="AH179"/>
  <c r="AH438" s="1"/>
  <c r="AJ440"/>
  <c r="AJ179"/>
  <c r="AJ438" s="1"/>
  <c r="AL440"/>
  <c r="AL179"/>
  <c r="AL438" s="1"/>
  <c r="AN440"/>
  <c r="AN179"/>
  <c r="AN438" s="1"/>
  <c r="I441"/>
  <c r="K442"/>
  <c r="E183"/>
  <c r="E442" s="1"/>
  <c r="G217"/>
  <c r="G221"/>
  <c r="G235"/>
  <c r="G277"/>
  <c r="G286"/>
  <c r="G294"/>
  <c r="G305"/>
  <c r="G319"/>
  <c r="G333"/>
  <c r="G347"/>
  <c r="K32"/>
  <c r="Q32"/>
  <c r="AB32"/>
  <c r="AG32"/>
  <c r="AL32"/>
  <c r="AV32"/>
  <c r="E33"/>
  <c r="L174"/>
  <c r="F174" s="1"/>
  <c r="F34"/>
  <c r="U35"/>
  <c r="AK175"/>
  <c r="AK172" s="1"/>
  <c r="AK32"/>
  <c r="AM175"/>
  <c r="AM172" s="1"/>
  <c r="AM32"/>
  <c r="AU175"/>
  <c r="AU172" s="1"/>
  <c r="AU32"/>
  <c r="AW175"/>
  <c r="AW172" s="1"/>
  <c r="AW32"/>
  <c r="AY35"/>
  <c r="E36"/>
  <c r="F178"/>
  <c r="U39"/>
  <c r="U15" s="1"/>
  <c r="F43"/>
  <c r="U36"/>
  <c r="G49"/>
  <c r="G50"/>
  <c r="F56"/>
  <c r="G56" s="1"/>
  <c r="X35"/>
  <c r="X175" s="1"/>
  <c r="E67"/>
  <c r="F70"/>
  <c r="G70" s="1"/>
  <c r="U67"/>
  <c r="F67" s="1"/>
  <c r="G67" s="1"/>
  <c r="R74"/>
  <c r="F74" s="1"/>
  <c r="G74" s="1"/>
  <c r="U95"/>
  <c r="F95" s="1"/>
  <c r="G95" s="1"/>
  <c r="E105"/>
  <c r="E18" s="1"/>
  <c r="AJ102"/>
  <c r="AJ15" s="1"/>
  <c r="AJ35"/>
  <c r="E35" s="1"/>
  <c r="G119"/>
  <c r="G120"/>
  <c r="I179"/>
  <c r="M179"/>
  <c r="M438" s="1"/>
  <c r="Q179"/>
  <c r="Q438" s="1"/>
  <c r="U179"/>
  <c r="U438" s="1"/>
  <c r="Y179"/>
  <c r="Y438" s="1"/>
  <c r="AC179"/>
  <c r="AC438" s="1"/>
  <c r="AG179"/>
  <c r="AG438" s="1"/>
  <c r="AK179"/>
  <c r="AK438" s="1"/>
  <c r="AS179"/>
  <c r="AS438" s="1"/>
  <c r="AW179"/>
  <c r="AW438" s="1"/>
  <c r="BA179"/>
  <c r="BA438" s="1"/>
  <c r="F181"/>
  <c r="AP440"/>
  <c r="AR440"/>
  <c r="AR179"/>
  <c r="AR438" s="1"/>
  <c r="AT440"/>
  <c r="AV440"/>
  <c r="AV179"/>
  <c r="AV438" s="1"/>
  <c r="AX440"/>
  <c r="AX179"/>
  <c r="AX438" s="1"/>
  <c r="AZ440"/>
  <c r="AZ179"/>
  <c r="AZ438" s="1"/>
  <c r="K443"/>
  <c r="E184"/>
  <c r="E443" s="1"/>
  <c r="G350"/>
  <c r="G382"/>
  <c r="G396"/>
  <c r="G417"/>
  <c r="G431"/>
  <c r="AO181"/>
  <c r="AO440" s="1"/>
  <c r="T182"/>
  <c r="T441" s="1"/>
  <c r="AP182"/>
  <c r="AP441" s="1"/>
  <c r="AT182"/>
  <c r="AT441" s="1"/>
  <c r="E185"/>
  <c r="E444" s="1"/>
  <c r="AP242"/>
  <c r="F242" s="1"/>
  <c r="G242" s="1"/>
  <c r="AT284"/>
  <c r="E284" s="1"/>
  <c r="G284" s="1"/>
  <c r="AO291"/>
  <c r="E291" s="1"/>
  <c r="G291" s="1"/>
  <c r="AK410"/>
  <c r="F410" s="1"/>
  <c r="G410" s="1"/>
  <c r="AY452"/>
  <c r="E452" s="1"/>
  <c r="U447"/>
  <c r="U445" s="1"/>
  <c r="F517"/>
  <c r="U515"/>
  <c r="AZ518"/>
  <c r="AZ448" s="1"/>
  <c r="AZ445" s="1"/>
  <c r="F455"/>
  <c r="G455" s="1"/>
  <c r="AZ452"/>
  <c r="F452" s="1"/>
  <c r="E459"/>
  <c r="F462"/>
  <c r="G462" s="1"/>
  <c r="I459"/>
  <c r="F459" s="1"/>
  <c r="G459" s="1"/>
  <c r="I518"/>
  <c r="G489"/>
  <c r="G508"/>
  <c r="H678"/>
  <c r="E671"/>
  <c r="E678" s="1"/>
  <c r="J678"/>
  <c r="J670"/>
  <c r="J677" s="1"/>
  <c r="N678"/>
  <c r="P678"/>
  <c r="P670"/>
  <c r="P677" s="1"/>
  <c r="T678"/>
  <c r="T670"/>
  <c r="V678"/>
  <c r="V670"/>
  <c r="V677" s="1"/>
  <c r="Z678"/>
  <c r="AB678"/>
  <c r="AD678"/>
  <c r="AD670"/>
  <c r="AD677" s="1"/>
  <c r="AJ678"/>
  <c r="AL678"/>
  <c r="AL670"/>
  <c r="AL677" s="1"/>
  <c r="AN678"/>
  <c r="AN670"/>
  <c r="AN677" s="1"/>
  <c r="AT678"/>
  <c r="AV678"/>
  <c r="AX678"/>
  <c r="AX670"/>
  <c r="AX677" s="1"/>
  <c r="I679"/>
  <c r="K679"/>
  <c r="M679"/>
  <c r="O679"/>
  <c r="Q679"/>
  <c r="S679"/>
  <c r="U679"/>
  <c r="W679"/>
  <c r="Y679"/>
  <c r="AA679"/>
  <c r="AC679"/>
  <c r="AE679"/>
  <c r="AG679"/>
  <c r="AI679"/>
  <c r="AK679"/>
  <c r="AM679"/>
  <c r="AO679"/>
  <c r="AQ679"/>
  <c r="AS679"/>
  <c r="AU679"/>
  <c r="AU9" s="1"/>
  <c r="AU24" s="1"/>
  <c r="AW679"/>
  <c r="AY679"/>
  <c r="BA679"/>
  <c r="H680"/>
  <c r="E673"/>
  <c r="J680"/>
  <c r="L680"/>
  <c r="N680"/>
  <c r="P680"/>
  <c r="R680"/>
  <c r="T680"/>
  <c r="V680"/>
  <c r="X680"/>
  <c r="Z680"/>
  <c r="AB680"/>
  <c r="AD680"/>
  <c r="AF680"/>
  <c r="AH680"/>
  <c r="AL680"/>
  <c r="AN680"/>
  <c r="AP680"/>
  <c r="AR680"/>
  <c r="AT680"/>
  <c r="AV680"/>
  <c r="AX680"/>
  <c r="I681"/>
  <c r="F674"/>
  <c r="M681"/>
  <c r="O681"/>
  <c r="Q681"/>
  <c r="S681"/>
  <c r="W681"/>
  <c r="Y681"/>
  <c r="AA681"/>
  <c r="AC681"/>
  <c r="AE681"/>
  <c r="AG681"/>
  <c r="AI681"/>
  <c r="AK681"/>
  <c r="AM681"/>
  <c r="AO681"/>
  <c r="AQ681"/>
  <c r="AS681"/>
  <c r="AU681"/>
  <c r="AU11" s="1"/>
  <c r="AU26" s="1"/>
  <c r="AW681"/>
  <c r="AY681"/>
  <c r="BA681"/>
  <c r="I683"/>
  <c r="M683"/>
  <c r="O683"/>
  <c r="Q683"/>
  <c r="S683"/>
  <c r="U683"/>
  <c r="W683"/>
  <c r="Y683"/>
  <c r="AA683"/>
  <c r="AC683"/>
  <c r="AE683"/>
  <c r="AG683"/>
  <c r="AI683"/>
  <c r="AK683"/>
  <c r="AM683"/>
  <c r="AO683"/>
  <c r="AQ683"/>
  <c r="AS683"/>
  <c r="AW683"/>
  <c r="AW13" s="1"/>
  <c r="AW28" s="1"/>
  <c r="AY683"/>
  <c r="AY13" s="1"/>
  <c r="AY28" s="1"/>
  <c r="BA683"/>
  <c r="BA13" s="1"/>
  <c r="BA28" s="1"/>
  <c r="G593"/>
  <c r="G682"/>
  <c r="E446"/>
  <c r="N445"/>
  <c r="AY447"/>
  <c r="AY445" s="1"/>
  <c r="AY515"/>
  <c r="W447"/>
  <c r="W515"/>
  <c r="H448"/>
  <c r="E518"/>
  <c r="H515"/>
  <c r="AZ515"/>
  <c r="E517"/>
  <c r="I678"/>
  <c r="K678"/>
  <c r="M678"/>
  <c r="M670"/>
  <c r="M677" s="1"/>
  <c r="O678"/>
  <c r="Q678"/>
  <c r="S678"/>
  <c r="S670"/>
  <c r="S677" s="1"/>
  <c r="U678"/>
  <c r="W678"/>
  <c r="W670"/>
  <c r="W677" s="1"/>
  <c r="Y678"/>
  <c r="Y670"/>
  <c r="Y677" s="1"/>
  <c r="AA678"/>
  <c r="AC678"/>
  <c r="AE678"/>
  <c r="AG678"/>
  <c r="AG670"/>
  <c r="AG677" s="1"/>
  <c r="AI678"/>
  <c r="AI670"/>
  <c r="AI677" s="1"/>
  <c r="AK678"/>
  <c r="AM678"/>
  <c r="AO678"/>
  <c r="AQ678"/>
  <c r="AQ670"/>
  <c r="AQ677" s="1"/>
  <c r="AS678"/>
  <c r="AS670"/>
  <c r="AS677" s="1"/>
  <c r="AU678"/>
  <c r="AU8" s="1"/>
  <c r="AW678"/>
  <c r="AY678"/>
  <c r="BA678"/>
  <c r="BA670"/>
  <c r="BA677" s="1"/>
  <c r="H679"/>
  <c r="E672"/>
  <c r="J679"/>
  <c r="N679"/>
  <c r="P679"/>
  <c r="R679"/>
  <c r="T679"/>
  <c r="V679"/>
  <c r="X679"/>
  <c r="Z679"/>
  <c r="AB679"/>
  <c r="AD679"/>
  <c r="AF679"/>
  <c r="AH679"/>
  <c r="AJ679"/>
  <c r="AL679"/>
  <c r="AN679"/>
  <c r="AP679"/>
  <c r="AR679"/>
  <c r="AT679"/>
  <c r="AV679"/>
  <c r="AX679"/>
  <c r="AZ679"/>
  <c r="K680"/>
  <c r="M680"/>
  <c r="Q680"/>
  <c r="S680"/>
  <c r="W680"/>
  <c r="Y680"/>
  <c r="AE680"/>
  <c r="AG680"/>
  <c r="AI680"/>
  <c r="AO680"/>
  <c r="AQ680"/>
  <c r="AS680"/>
  <c r="BA680"/>
  <c r="I682"/>
  <c r="I12" s="1"/>
  <c r="F675"/>
  <c r="M682"/>
  <c r="M12" s="1"/>
  <c r="M27" s="1"/>
  <c r="O682"/>
  <c r="O12" s="1"/>
  <c r="O27" s="1"/>
  <c r="S682"/>
  <c r="S12" s="1"/>
  <c r="S27" s="1"/>
  <c r="U682"/>
  <c r="U12" s="1"/>
  <c r="U27" s="1"/>
  <c r="W682"/>
  <c r="W12" s="1"/>
  <c r="W27" s="1"/>
  <c r="Y682"/>
  <c r="Y12" s="1"/>
  <c r="Y27" s="1"/>
  <c r="AA682"/>
  <c r="AA12" s="1"/>
  <c r="AA27" s="1"/>
  <c r="AC682"/>
  <c r="AC12" s="1"/>
  <c r="AC27" s="1"/>
  <c r="AG682"/>
  <c r="AG12" s="1"/>
  <c r="AG27" s="1"/>
  <c r="AI682"/>
  <c r="AI12" s="1"/>
  <c r="AI27" s="1"/>
  <c r="AK682"/>
  <c r="AK12" s="1"/>
  <c r="AK27" s="1"/>
  <c r="AM682"/>
  <c r="AM12" s="1"/>
  <c r="AM27" s="1"/>
  <c r="AQ682"/>
  <c r="AQ12" s="1"/>
  <c r="AQ27" s="1"/>
  <c r="AS682"/>
  <c r="AS12" s="1"/>
  <c r="AS27" s="1"/>
  <c r="AW682"/>
  <c r="BA682"/>
  <c r="L671"/>
  <c r="R671"/>
  <c r="X671"/>
  <c r="AF671"/>
  <c r="AH671"/>
  <c r="AP671"/>
  <c r="AR671"/>
  <c r="AZ671"/>
  <c r="L672"/>
  <c r="L679" s="1"/>
  <c r="I673"/>
  <c r="O673"/>
  <c r="O680" s="1"/>
  <c r="U673"/>
  <c r="AA673"/>
  <c r="AA680" s="1"/>
  <c r="AC673"/>
  <c r="AC680" s="1"/>
  <c r="AK673"/>
  <c r="AK680" s="1"/>
  <c r="AM673"/>
  <c r="AM680" s="1"/>
  <c r="AU673"/>
  <c r="AU680" s="1"/>
  <c r="AW673"/>
  <c r="AW680" s="1"/>
  <c r="K674"/>
  <c r="K681" s="1"/>
  <c r="K675"/>
  <c r="K682" s="1"/>
  <c r="K12" s="1"/>
  <c r="K27" s="1"/>
  <c r="K676"/>
  <c r="K683" s="1"/>
  <c r="U716"/>
  <c r="U707"/>
  <c r="U714" s="1"/>
  <c r="F715"/>
  <c r="F717"/>
  <c r="E719"/>
  <c r="F720"/>
  <c r="G683"/>
  <c r="AY487"/>
  <c r="E487" s="1"/>
  <c r="L515"/>
  <c r="I523"/>
  <c r="L523"/>
  <c r="AZ680"/>
  <c r="H681"/>
  <c r="E674"/>
  <c r="J681"/>
  <c r="L681"/>
  <c r="N681"/>
  <c r="P681"/>
  <c r="R681"/>
  <c r="T681"/>
  <c r="V681"/>
  <c r="X681"/>
  <c r="Z681"/>
  <c r="AB681"/>
  <c r="AD681"/>
  <c r="AF681"/>
  <c r="AH681"/>
  <c r="AJ681"/>
  <c r="AL681"/>
  <c r="AN681"/>
  <c r="AP681"/>
  <c r="AR681"/>
  <c r="AT681"/>
  <c r="AV681"/>
  <c r="AX681"/>
  <c r="AZ681"/>
  <c r="H682"/>
  <c r="J682"/>
  <c r="L682"/>
  <c r="N682"/>
  <c r="P682"/>
  <c r="R682"/>
  <c r="T682"/>
  <c r="V682"/>
  <c r="X682"/>
  <c r="Z682"/>
  <c r="AB682"/>
  <c r="AD682"/>
  <c r="AF682"/>
  <c r="AH682"/>
  <c r="AJ682"/>
  <c r="AL682"/>
  <c r="AN682"/>
  <c r="AP682"/>
  <c r="AR682"/>
  <c r="AT682"/>
  <c r="AV682"/>
  <c r="AV12" s="1"/>
  <c r="AV27" s="1"/>
  <c r="AX682"/>
  <c r="AX12" s="1"/>
  <c r="AX27" s="1"/>
  <c r="AZ682"/>
  <c r="AZ12" s="1"/>
  <c r="AZ27" s="1"/>
  <c r="J683"/>
  <c r="J13" s="1"/>
  <c r="J28" s="1"/>
  <c r="P683"/>
  <c r="P13" s="1"/>
  <c r="P28" s="1"/>
  <c r="R683"/>
  <c r="R13" s="1"/>
  <c r="R28" s="1"/>
  <c r="T683"/>
  <c r="T13" s="1"/>
  <c r="T28" s="1"/>
  <c r="V683"/>
  <c r="V13" s="1"/>
  <c r="V28" s="1"/>
  <c r="X683"/>
  <c r="X13" s="1"/>
  <c r="X28" s="1"/>
  <c r="AD683"/>
  <c r="AD13" s="1"/>
  <c r="AD28" s="1"/>
  <c r="AF683"/>
  <c r="AF13" s="1"/>
  <c r="AF28" s="1"/>
  <c r="AH683"/>
  <c r="AH13" s="1"/>
  <c r="AH28" s="1"/>
  <c r="AL683"/>
  <c r="AL13" s="1"/>
  <c r="AL28" s="1"/>
  <c r="AN683"/>
  <c r="AN13" s="1"/>
  <c r="AN28" s="1"/>
  <c r="AP683"/>
  <c r="AP13" s="1"/>
  <c r="AP28" s="1"/>
  <c r="AR683"/>
  <c r="AR13" s="1"/>
  <c r="AR28" s="1"/>
  <c r="AX683"/>
  <c r="AZ683"/>
  <c r="I530"/>
  <c r="L530"/>
  <c r="AY537"/>
  <c r="E537" s="1"/>
  <c r="G537" s="1"/>
  <c r="R551"/>
  <c r="F551" s="1"/>
  <c r="R558"/>
  <c r="F558" s="1"/>
  <c r="G558" s="1"/>
  <c r="R565"/>
  <c r="F565" s="1"/>
  <c r="G565" s="1"/>
  <c r="R572"/>
  <c r="F572" s="1"/>
  <c r="G572" s="1"/>
  <c r="R579"/>
  <c r="F579" s="1"/>
  <c r="G579" s="1"/>
  <c r="R586"/>
  <c r="F586" s="1"/>
  <c r="G586" s="1"/>
  <c r="L600"/>
  <c r="F600" s="1"/>
  <c r="G600" s="1"/>
  <c r="AK621"/>
  <c r="F621" s="1"/>
  <c r="AK635"/>
  <c r="F635" s="1"/>
  <c r="AK642"/>
  <c r="F642" s="1"/>
  <c r="AK649"/>
  <c r="F649" s="1"/>
  <c r="AK656"/>
  <c r="F656" s="1"/>
  <c r="R716"/>
  <c r="R707"/>
  <c r="R714" s="1"/>
  <c r="E715"/>
  <c r="E716"/>
  <c r="F719"/>
  <c r="E720"/>
  <c r="AZ709"/>
  <c r="AY710"/>
  <c r="E767"/>
  <c r="H774"/>
  <c r="J774"/>
  <c r="L774"/>
  <c r="N774"/>
  <c r="P774"/>
  <c r="R774"/>
  <c r="T774"/>
  <c r="V774"/>
  <c r="X774"/>
  <c r="Z766"/>
  <c r="Z774"/>
  <c r="AB766"/>
  <c r="AB774"/>
  <c r="AD774"/>
  <c r="AF774"/>
  <c r="AF766"/>
  <c r="AH774"/>
  <c r="AH766"/>
  <c r="AJ766"/>
  <c r="AJ774"/>
  <c r="AL766"/>
  <c r="AL774"/>
  <c r="AN774"/>
  <c r="AP774"/>
  <c r="AP766"/>
  <c r="AR774"/>
  <c r="AR766"/>
  <c r="AT766"/>
  <c r="AT774"/>
  <c r="AV774"/>
  <c r="AV766"/>
  <c r="AX774"/>
  <c r="AZ774"/>
  <c r="AZ766"/>
  <c r="H775"/>
  <c r="E768"/>
  <c r="J775"/>
  <c r="L775"/>
  <c r="N775"/>
  <c r="P775"/>
  <c r="R775"/>
  <c r="T775"/>
  <c r="V775"/>
  <c r="X775"/>
  <c r="Z775"/>
  <c r="AB775"/>
  <c r="AD775"/>
  <c r="AF775"/>
  <c r="AH775"/>
  <c r="AJ775"/>
  <c r="AL775"/>
  <c r="AN775"/>
  <c r="AP775"/>
  <c r="AR775"/>
  <c r="AT775"/>
  <c r="AV775"/>
  <c r="AX775"/>
  <c r="AZ775"/>
  <c r="E769"/>
  <c r="H776"/>
  <c r="J776"/>
  <c r="L776"/>
  <c r="N776"/>
  <c r="P776"/>
  <c r="R776"/>
  <c r="T776"/>
  <c r="V776"/>
  <c r="X776"/>
  <c r="Z776"/>
  <c r="AB776"/>
  <c r="AD776"/>
  <c r="AF776"/>
  <c r="AH776"/>
  <c r="AJ776"/>
  <c r="AL776"/>
  <c r="AN776"/>
  <c r="AP776"/>
  <c r="AR776"/>
  <c r="AT776"/>
  <c r="AV776"/>
  <c r="AX776"/>
  <c r="AZ776"/>
  <c r="E770"/>
  <c r="H777"/>
  <c r="J777"/>
  <c r="L777"/>
  <c r="N777"/>
  <c r="P777"/>
  <c r="R777"/>
  <c r="T777"/>
  <c r="V777"/>
  <c r="X777"/>
  <c r="Z777"/>
  <c r="AB777"/>
  <c r="AD777"/>
  <c r="AF777"/>
  <c r="AH777"/>
  <c r="AJ777"/>
  <c r="AL777"/>
  <c r="AN777"/>
  <c r="AP777"/>
  <c r="AR777"/>
  <c r="AT777"/>
  <c r="AV777"/>
  <c r="AX777"/>
  <c r="AZ777"/>
  <c r="L766"/>
  <c r="R766"/>
  <c r="X766"/>
  <c r="I686"/>
  <c r="L686"/>
  <c r="AY693"/>
  <c r="E693" s="1"/>
  <c r="G693" s="1"/>
  <c r="E695"/>
  <c r="G695" s="1"/>
  <c r="R700"/>
  <c r="U700"/>
  <c r="K707"/>
  <c r="Q707"/>
  <c r="Q714" s="1"/>
  <c r="W707"/>
  <c r="W714" s="1"/>
  <c r="AE707"/>
  <c r="AE714" s="1"/>
  <c r="AG707"/>
  <c r="AG714" s="1"/>
  <c r="AO707"/>
  <c r="AO714" s="1"/>
  <c r="AQ707"/>
  <c r="AQ714" s="1"/>
  <c r="AY707"/>
  <c r="AY714" s="1"/>
  <c r="E708"/>
  <c r="E709"/>
  <c r="F710"/>
  <c r="E712"/>
  <c r="E713"/>
  <c r="F718"/>
  <c r="F725"/>
  <c r="I774"/>
  <c r="F767"/>
  <c r="K774"/>
  <c r="M774"/>
  <c r="O774"/>
  <c r="Q774"/>
  <c r="S774"/>
  <c r="U774"/>
  <c r="W774"/>
  <c r="Y774"/>
  <c r="AA774"/>
  <c r="AA766"/>
  <c r="AC774"/>
  <c r="AC766"/>
  <c r="AE774"/>
  <c r="AE766"/>
  <c r="AG774"/>
  <c r="AG766"/>
  <c r="AI774"/>
  <c r="AK774"/>
  <c r="AK766"/>
  <c r="AM774"/>
  <c r="AM766"/>
  <c r="AO774"/>
  <c r="AO766"/>
  <c r="AQ774"/>
  <c r="AQ766"/>
  <c r="AS774"/>
  <c r="AU766"/>
  <c r="AW774"/>
  <c r="AW766"/>
  <c r="AY766"/>
  <c r="AY774"/>
  <c r="BA774"/>
  <c r="F726"/>
  <c r="I775"/>
  <c r="F768"/>
  <c r="K775"/>
  <c r="M775"/>
  <c r="O775"/>
  <c r="Q775"/>
  <c r="S775"/>
  <c r="U775"/>
  <c r="W775"/>
  <c r="Y775"/>
  <c r="AA775"/>
  <c r="AC775"/>
  <c r="AE775"/>
  <c r="AG775"/>
  <c r="AI775"/>
  <c r="AK775"/>
  <c r="AM775"/>
  <c r="AO775"/>
  <c r="AQ775"/>
  <c r="AS775"/>
  <c r="AW775"/>
  <c r="AY775"/>
  <c r="BA775"/>
  <c r="F727"/>
  <c r="I776"/>
  <c r="F769"/>
  <c r="K776"/>
  <c r="M776"/>
  <c r="O776"/>
  <c r="Q776"/>
  <c r="S776"/>
  <c r="U776"/>
  <c r="W776"/>
  <c r="Y776"/>
  <c r="AA776"/>
  <c r="AC776"/>
  <c r="AE776"/>
  <c r="AG776"/>
  <c r="AI776"/>
  <c r="AK776"/>
  <c r="AM776"/>
  <c r="AO776"/>
  <c r="AQ776"/>
  <c r="AS776"/>
  <c r="AU776"/>
  <c r="AU773" s="1"/>
  <c r="AW776"/>
  <c r="AY776"/>
  <c r="BA776"/>
  <c r="F728"/>
  <c r="I777"/>
  <c r="F770"/>
  <c r="K777"/>
  <c r="M777"/>
  <c r="O777"/>
  <c r="Q777"/>
  <c r="S777"/>
  <c r="U777"/>
  <c r="W777"/>
  <c r="Y777"/>
  <c r="AA777"/>
  <c r="AC777"/>
  <c r="AE777"/>
  <c r="AG777"/>
  <c r="AI777"/>
  <c r="AK777"/>
  <c r="AM777"/>
  <c r="AO777"/>
  <c r="AQ777"/>
  <c r="AS777"/>
  <c r="AW777"/>
  <c r="AY777"/>
  <c r="BA777"/>
  <c r="H766"/>
  <c r="K766"/>
  <c r="N766"/>
  <c r="Q766"/>
  <c r="T766"/>
  <c r="W766"/>
  <c r="H778"/>
  <c r="J778"/>
  <c r="L778"/>
  <c r="N778"/>
  <c r="P778"/>
  <c r="R778"/>
  <c r="T778"/>
  <c r="V778"/>
  <c r="X778"/>
  <c r="Z778"/>
  <c r="AB778"/>
  <c r="AD778"/>
  <c r="AF778"/>
  <c r="AH778"/>
  <c r="AJ778"/>
  <c r="AL778"/>
  <c r="AN778"/>
  <c r="AP778"/>
  <c r="AR778"/>
  <c r="AT778"/>
  <c r="AW778"/>
  <c r="AY778"/>
  <c r="BA778"/>
  <c r="I779"/>
  <c r="K779"/>
  <c r="M779"/>
  <c r="O779"/>
  <c r="Q779"/>
  <c r="S779"/>
  <c r="U779"/>
  <c r="W779"/>
  <c r="Y779"/>
  <c r="AA779"/>
  <c r="AC779"/>
  <c r="AE779"/>
  <c r="AG779"/>
  <c r="AI779"/>
  <c r="AK779"/>
  <c r="AM779"/>
  <c r="AO779"/>
  <c r="AQ779"/>
  <c r="AS779"/>
  <c r="AV779"/>
  <c r="AX779"/>
  <c r="AZ779"/>
  <c r="U798"/>
  <c r="U795" s="1"/>
  <c r="F791"/>
  <c r="U788"/>
  <c r="F788" s="1"/>
  <c r="G781"/>
  <c r="F796"/>
  <c r="I795"/>
  <c r="K788"/>
  <c r="Q788"/>
  <c r="E789"/>
  <c r="E796"/>
  <c r="H795"/>
  <c r="E795" s="1"/>
  <c r="E790"/>
  <c r="E797"/>
  <c r="E791"/>
  <c r="F798"/>
  <c r="G798" s="1"/>
  <c r="E792"/>
  <c r="E799"/>
  <c r="F793"/>
  <c r="F800"/>
  <c r="E794"/>
  <c r="F794"/>
  <c r="F801"/>
  <c r="AZ706" i="13"/>
  <c r="AZ705"/>
  <c r="AZ479"/>
  <c r="AZ458"/>
  <c r="AZ457"/>
  <c r="AZ492"/>
  <c r="G635" i="14" l="1"/>
  <c r="E686"/>
  <c r="G614"/>
  <c r="G81"/>
  <c r="G649"/>
  <c r="G551"/>
  <c r="G526"/>
  <c r="G544"/>
  <c r="G354"/>
  <c r="G656"/>
  <c r="G642"/>
  <c r="G621"/>
  <c r="F530"/>
  <c r="E515"/>
  <c r="E724"/>
  <c r="E688"/>
  <c r="G688" s="1"/>
  <c r="G123"/>
  <c r="E779"/>
  <c r="F778"/>
  <c r="F724"/>
  <c r="U523"/>
  <c r="F523" s="1"/>
  <c r="E530"/>
  <c r="G530" s="1"/>
  <c r="AY675"/>
  <c r="AY523"/>
  <c r="AO675"/>
  <c r="AO523"/>
  <c r="AE675"/>
  <c r="AE523"/>
  <c r="Q675"/>
  <c r="Q523"/>
  <c r="E528"/>
  <c r="K523"/>
  <c r="F528"/>
  <c r="AV676"/>
  <c r="AV523"/>
  <c r="AT676"/>
  <c r="AT523"/>
  <c r="AJ676"/>
  <c r="AJ523"/>
  <c r="AB676"/>
  <c r="AB523"/>
  <c r="Z676"/>
  <c r="Z523"/>
  <c r="N676"/>
  <c r="N523"/>
  <c r="L676"/>
  <c r="F529"/>
  <c r="H676"/>
  <c r="H523"/>
  <c r="E523" s="1"/>
  <c r="E529"/>
  <c r="F39"/>
  <c r="G39" s="1"/>
  <c r="G99"/>
  <c r="G487"/>
  <c r="F173"/>
  <c r="G88"/>
  <c r="G53"/>
  <c r="E788"/>
  <c r="F795"/>
  <c r="G795" s="1"/>
  <c r="F779"/>
  <c r="F775"/>
  <c r="AQ773"/>
  <c r="AM773"/>
  <c r="AG773"/>
  <c r="AC773"/>
  <c r="K773"/>
  <c r="F700"/>
  <c r="G700" s="1"/>
  <c r="F686"/>
  <c r="G686" s="1"/>
  <c r="E777"/>
  <c r="AZ773"/>
  <c r="AP773"/>
  <c r="AL773"/>
  <c r="AF773"/>
  <c r="AB773"/>
  <c r="X773"/>
  <c r="T773"/>
  <c r="R773"/>
  <c r="N773"/>
  <c r="L773"/>
  <c r="E774"/>
  <c r="H773"/>
  <c r="AZ716"/>
  <c r="AZ707"/>
  <c r="AX13"/>
  <c r="AX28" s="1"/>
  <c r="AT12"/>
  <c r="AT27" s="1"/>
  <c r="AP12"/>
  <c r="AP27" s="1"/>
  <c r="AL12"/>
  <c r="AL27" s="1"/>
  <c r="AH12"/>
  <c r="AH27" s="1"/>
  <c r="AD12"/>
  <c r="AD27" s="1"/>
  <c r="Z12"/>
  <c r="Z27" s="1"/>
  <c r="V12"/>
  <c r="V27" s="1"/>
  <c r="R12"/>
  <c r="R27" s="1"/>
  <c r="N12"/>
  <c r="N27" s="1"/>
  <c r="J12"/>
  <c r="J27" s="1"/>
  <c r="AX11"/>
  <c r="AX26" s="1"/>
  <c r="AT11"/>
  <c r="AT26" s="1"/>
  <c r="AP11"/>
  <c r="AP26" s="1"/>
  <c r="AL11"/>
  <c r="AL26" s="1"/>
  <c r="AH11"/>
  <c r="AH26" s="1"/>
  <c r="AD11"/>
  <c r="AD26" s="1"/>
  <c r="Z11"/>
  <c r="Z26" s="1"/>
  <c r="V11"/>
  <c r="V26" s="1"/>
  <c r="R11"/>
  <c r="R26" s="1"/>
  <c r="N11"/>
  <c r="N26" s="1"/>
  <c r="J11"/>
  <c r="J26" s="1"/>
  <c r="H11"/>
  <c r="F766"/>
  <c r="F716"/>
  <c r="K13"/>
  <c r="K28" s="1"/>
  <c r="K11"/>
  <c r="K26" s="1"/>
  <c r="AU10"/>
  <c r="AU25" s="1"/>
  <c r="AK10"/>
  <c r="AK25" s="1"/>
  <c r="AA10"/>
  <c r="AA25" s="1"/>
  <c r="O10"/>
  <c r="O25" s="1"/>
  <c r="L9"/>
  <c r="AR678"/>
  <c r="AR8" s="1"/>
  <c r="AR670"/>
  <c r="AH678"/>
  <c r="AH8" s="1"/>
  <c r="AH670"/>
  <c r="X678"/>
  <c r="X8" s="1"/>
  <c r="X670"/>
  <c r="L678"/>
  <c r="L8" s="1"/>
  <c r="L670"/>
  <c r="BA12"/>
  <c r="BA27" s="1"/>
  <c r="AW12"/>
  <c r="AW27" s="1"/>
  <c r="F682"/>
  <c r="BA10"/>
  <c r="BA25" s="1"/>
  <c r="AS10"/>
  <c r="AS25" s="1"/>
  <c r="AO10"/>
  <c r="AO25" s="1"/>
  <c r="AG10"/>
  <c r="AG25" s="1"/>
  <c r="Y10"/>
  <c r="Y25" s="1"/>
  <c r="S10"/>
  <c r="S25" s="1"/>
  <c r="M10"/>
  <c r="M25" s="1"/>
  <c r="AZ9"/>
  <c r="AZ24" s="1"/>
  <c r="AV9"/>
  <c r="AV24" s="1"/>
  <c r="AR9"/>
  <c r="AR24" s="1"/>
  <c r="AN9"/>
  <c r="AN24" s="1"/>
  <c r="AJ9"/>
  <c r="AJ24" s="1"/>
  <c r="AF9"/>
  <c r="AF24" s="1"/>
  <c r="AB9"/>
  <c r="AB24" s="1"/>
  <c r="X9"/>
  <c r="X24" s="1"/>
  <c r="T9"/>
  <c r="T24" s="1"/>
  <c r="P9"/>
  <c r="P24" s="1"/>
  <c r="H9"/>
  <c r="BA8"/>
  <c r="BA23" s="1"/>
  <c r="AY8"/>
  <c r="AW8"/>
  <c r="AU23"/>
  <c r="AU7"/>
  <c r="AU22" s="1"/>
  <c r="AS8"/>
  <c r="AS23" s="1"/>
  <c r="AQ8"/>
  <c r="AO8"/>
  <c r="AM8"/>
  <c r="AK8"/>
  <c r="AI8"/>
  <c r="AI23" s="1"/>
  <c r="AG8"/>
  <c r="AE8"/>
  <c r="AC8"/>
  <c r="AA8"/>
  <c r="Y8"/>
  <c r="Y23" s="1"/>
  <c r="W8"/>
  <c r="U8"/>
  <c r="S8"/>
  <c r="S23" s="1"/>
  <c r="Q8"/>
  <c r="O8"/>
  <c r="M8"/>
  <c r="M23" s="1"/>
  <c r="K8"/>
  <c r="F671"/>
  <c r="F678" s="1"/>
  <c r="AQ13"/>
  <c r="AQ28" s="1"/>
  <c r="AM13"/>
  <c r="AM28" s="1"/>
  <c r="AI13"/>
  <c r="AI28" s="1"/>
  <c r="AE13"/>
  <c r="AE28" s="1"/>
  <c r="AA13"/>
  <c r="AA28" s="1"/>
  <c r="W13"/>
  <c r="W28" s="1"/>
  <c r="S13"/>
  <c r="S28" s="1"/>
  <c r="O13"/>
  <c r="O28" s="1"/>
  <c r="BA11"/>
  <c r="BA26" s="1"/>
  <c r="AW11"/>
  <c r="AW26" s="1"/>
  <c r="AS11"/>
  <c r="AS26" s="1"/>
  <c r="AO11"/>
  <c r="AO26" s="1"/>
  <c r="AK11"/>
  <c r="AK26" s="1"/>
  <c r="AG11"/>
  <c r="AG26" s="1"/>
  <c r="AC11"/>
  <c r="AC26" s="1"/>
  <c r="Y11"/>
  <c r="Y26" s="1"/>
  <c r="Q11"/>
  <c r="Q26" s="1"/>
  <c r="M11"/>
  <c r="M26" s="1"/>
  <c r="I11"/>
  <c r="AV10"/>
  <c r="AV25" s="1"/>
  <c r="AR10"/>
  <c r="AR25" s="1"/>
  <c r="AN10"/>
  <c r="AN25" s="1"/>
  <c r="AF10"/>
  <c r="AF25" s="1"/>
  <c r="AB10"/>
  <c r="AB25" s="1"/>
  <c r="X10"/>
  <c r="X25" s="1"/>
  <c r="T10"/>
  <c r="T25" s="1"/>
  <c r="P10"/>
  <c r="P25" s="1"/>
  <c r="L10"/>
  <c r="L25" s="1"/>
  <c r="BA9"/>
  <c r="BA24" s="1"/>
  <c r="AW9"/>
  <c r="AW24" s="1"/>
  <c r="AS9"/>
  <c r="AS24" s="1"/>
  <c r="AO9"/>
  <c r="AO24" s="1"/>
  <c r="AK9"/>
  <c r="AK24" s="1"/>
  <c r="AG9"/>
  <c r="AG24" s="1"/>
  <c r="AC9"/>
  <c r="AC24" s="1"/>
  <c r="Y9"/>
  <c r="Y24" s="1"/>
  <c r="U9"/>
  <c r="U24" s="1"/>
  <c r="Q9"/>
  <c r="Q24" s="1"/>
  <c r="I9"/>
  <c r="H8"/>
  <c r="F518"/>
  <c r="G518" s="1"/>
  <c r="I515"/>
  <c r="F515" s="1"/>
  <c r="G515" s="1"/>
  <c r="I448"/>
  <c r="G452"/>
  <c r="F447"/>
  <c r="AT179"/>
  <c r="AT438" s="1"/>
  <c r="AP179"/>
  <c r="AP438" s="1"/>
  <c r="F440"/>
  <c r="AO179"/>
  <c r="AO438" s="1"/>
  <c r="I438"/>
  <c r="F179"/>
  <c r="U176"/>
  <c r="F36"/>
  <c r="G36" s="1"/>
  <c r="AY175"/>
  <c r="AY32"/>
  <c r="E181"/>
  <c r="E440" s="1"/>
  <c r="G105"/>
  <c r="F35"/>
  <c r="G35" s="1"/>
  <c r="X172"/>
  <c r="R172"/>
  <c r="F18"/>
  <c r="G18" s="1"/>
  <c r="G788"/>
  <c r="G791"/>
  <c r="E778"/>
  <c r="E766"/>
  <c r="F777"/>
  <c r="F776"/>
  <c r="AY773"/>
  <c r="AW773"/>
  <c r="AO773"/>
  <c r="AK773"/>
  <c r="AE773"/>
  <c r="AA773"/>
  <c r="W773"/>
  <c r="U773"/>
  <c r="Q773"/>
  <c r="O773"/>
  <c r="F774"/>
  <c r="I773"/>
  <c r="F773" s="1"/>
  <c r="K714"/>
  <c r="E707"/>
  <c r="E776"/>
  <c r="E775"/>
  <c r="AV773"/>
  <c r="AT773"/>
  <c r="AR773"/>
  <c r="AJ773"/>
  <c r="AH773"/>
  <c r="Z773"/>
  <c r="AY717"/>
  <c r="E710"/>
  <c r="G710" s="1"/>
  <c r="F709"/>
  <c r="G709" s="1"/>
  <c r="AZ13"/>
  <c r="AZ28" s="1"/>
  <c r="AR12"/>
  <c r="AR27" s="1"/>
  <c r="AN12"/>
  <c r="AN27" s="1"/>
  <c r="AJ12"/>
  <c r="AJ27" s="1"/>
  <c r="AF12"/>
  <c r="AF27" s="1"/>
  <c r="AB12"/>
  <c r="AB27" s="1"/>
  <c r="X12"/>
  <c r="X27" s="1"/>
  <c r="T12"/>
  <c r="T27" s="1"/>
  <c r="P12"/>
  <c r="P27" s="1"/>
  <c r="L12"/>
  <c r="L27" s="1"/>
  <c r="H12"/>
  <c r="AZ11"/>
  <c r="AZ26" s="1"/>
  <c r="AV11"/>
  <c r="AV26" s="1"/>
  <c r="AR11"/>
  <c r="AR26" s="1"/>
  <c r="AN11"/>
  <c r="AN26" s="1"/>
  <c r="AJ11"/>
  <c r="AJ26" s="1"/>
  <c r="AF11"/>
  <c r="AF26" s="1"/>
  <c r="AB11"/>
  <c r="AB26" s="1"/>
  <c r="X11"/>
  <c r="X26" s="1"/>
  <c r="T11"/>
  <c r="T26" s="1"/>
  <c r="P11"/>
  <c r="P26" s="1"/>
  <c r="L11"/>
  <c r="L26" s="1"/>
  <c r="E681"/>
  <c r="AZ10"/>
  <c r="AZ25" s="1"/>
  <c r="AW10"/>
  <c r="AW25" s="1"/>
  <c r="AM10"/>
  <c r="AM25" s="1"/>
  <c r="AC10"/>
  <c r="AC25" s="1"/>
  <c r="I680"/>
  <c r="I10" s="1"/>
  <c r="F673"/>
  <c r="AZ678"/>
  <c r="AZ8" s="1"/>
  <c r="AZ670"/>
  <c r="AZ677" s="1"/>
  <c r="AP678"/>
  <c r="AP8" s="1"/>
  <c r="AP670"/>
  <c r="AF678"/>
  <c r="AF8" s="1"/>
  <c r="AF670"/>
  <c r="R678"/>
  <c r="R8" s="1"/>
  <c r="R670"/>
  <c r="R677" s="1"/>
  <c r="I27"/>
  <c r="F12"/>
  <c r="F27" s="1"/>
  <c r="AQ10"/>
  <c r="AQ25" s="1"/>
  <c r="AI10"/>
  <c r="AI25" s="1"/>
  <c r="AE10"/>
  <c r="AE25" s="1"/>
  <c r="W10"/>
  <c r="W25" s="1"/>
  <c r="Q10"/>
  <c r="Q25" s="1"/>
  <c r="K10"/>
  <c r="K25" s="1"/>
  <c r="AX9"/>
  <c r="AX24" s="1"/>
  <c r="AT9"/>
  <c r="AT24" s="1"/>
  <c r="AP9"/>
  <c r="AP24" s="1"/>
  <c r="AL9"/>
  <c r="AL24" s="1"/>
  <c r="AH9"/>
  <c r="AH24" s="1"/>
  <c r="AD9"/>
  <c r="AD24" s="1"/>
  <c r="Z9"/>
  <c r="Z24" s="1"/>
  <c r="V9"/>
  <c r="V24" s="1"/>
  <c r="R9"/>
  <c r="R24" s="1"/>
  <c r="N9"/>
  <c r="N24" s="1"/>
  <c r="AW670"/>
  <c r="AU670"/>
  <c r="AM670"/>
  <c r="AK670"/>
  <c r="AC670"/>
  <c r="AA670"/>
  <c r="U670"/>
  <c r="O670"/>
  <c r="K670"/>
  <c r="K677" s="1"/>
  <c r="I670"/>
  <c r="I8"/>
  <c r="H445"/>
  <c r="E448"/>
  <c r="W445"/>
  <c r="E447"/>
  <c r="AS13"/>
  <c r="AS28" s="1"/>
  <c r="AO13"/>
  <c r="AO28" s="1"/>
  <c r="AK13"/>
  <c r="AK28" s="1"/>
  <c r="AG13"/>
  <c r="AG28" s="1"/>
  <c r="AC13"/>
  <c r="AC28" s="1"/>
  <c r="Y13"/>
  <c r="Y28" s="1"/>
  <c r="U13"/>
  <c r="U28" s="1"/>
  <c r="Q13"/>
  <c r="Q28" s="1"/>
  <c r="M13"/>
  <c r="M28" s="1"/>
  <c r="I13"/>
  <c r="AY11"/>
  <c r="AY26" s="1"/>
  <c r="AQ11"/>
  <c r="AQ26" s="1"/>
  <c r="AM11"/>
  <c r="AM26" s="1"/>
  <c r="AI11"/>
  <c r="AI26" s="1"/>
  <c r="AE11"/>
  <c r="AE26" s="1"/>
  <c r="AA11"/>
  <c r="AA26" s="1"/>
  <c r="W11"/>
  <c r="W26" s="1"/>
  <c r="S11"/>
  <c r="S26" s="1"/>
  <c r="O11"/>
  <c r="O26" s="1"/>
  <c r="AX10"/>
  <c r="AX25" s="1"/>
  <c r="AT10"/>
  <c r="AT25" s="1"/>
  <c r="AP10"/>
  <c r="AP25" s="1"/>
  <c r="AL10"/>
  <c r="AL25" s="1"/>
  <c r="AH10"/>
  <c r="AH25" s="1"/>
  <c r="AD10"/>
  <c r="AD25" s="1"/>
  <c r="Z10"/>
  <c r="Z25" s="1"/>
  <c r="V10"/>
  <c r="V25" s="1"/>
  <c r="R10"/>
  <c r="R25" s="1"/>
  <c r="N10"/>
  <c r="N25" s="1"/>
  <c r="J10"/>
  <c r="J25" s="1"/>
  <c r="H10"/>
  <c r="AY9"/>
  <c r="AY24" s="1"/>
  <c r="AQ9"/>
  <c r="AQ24" s="1"/>
  <c r="AM9"/>
  <c r="AM24" s="1"/>
  <c r="AI9"/>
  <c r="AI24" s="1"/>
  <c r="AE9"/>
  <c r="AE24" s="1"/>
  <c r="AA9"/>
  <c r="AA24" s="1"/>
  <c r="W9"/>
  <c r="W24" s="1"/>
  <c r="S9"/>
  <c r="S24" s="1"/>
  <c r="O9"/>
  <c r="O24" s="1"/>
  <c r="K9"/>
  <c r="K24" s="1"/>
  <c r="F672"/>
  <c r="F679" s="1"/>
  <c r="AX8"/>
  <c r="AX23" s="1"/>
  <c r="AV8"/>
  <c r="AT8"/>
  <c r="AN8"/>
  <c r="AN23" s="1"/>
  <c r="AL8"/>
  <c r="AJ8"/>
  <c r="AD8"/>
  <c r="AD23" s="1"/>
  <c r="AB8"/>
  <c r="Z8"/>
  <c r="V8"/>
  <c r="V23" s="1"/>
  <c r="T8"/>
  <c r="P8"/>
  <c r="P23" s="1"/>
  <c r="N8"/>
  <c r="E182"/>
  <c r="E441" s="1"/>
  <c r="AJ175"/>
  <c r="AJ32"/>
  <c r="E32" s="1"/>
  <c r="G43"/>
  <c r="F19"/>
  <c r="G19" s="1"/>
  <c r="F15"/>
  <c r="U175"/>
  <c r="U172" s="1"/>
  <c r="U32"/>
  <c r="F182"/>
  <c r="T179"/>
  <c r="T438" s="1"/>
  <c r="H438"/>
  <c r="I172"/>
  <c r="X32"/>
  <c r="R32"/>
  <c r="L172"/>
  <c r="H172"/>
  <c r="E102"/>
  <c r="AY543" i="13"/>
  <c r="AY706"/>
  <c r="AY94"/>
  <c r="AY53"/>
  <c r="AY52"/>
  <c r="AZ543"/>
  <c r="F32" i="14" l="1"/>
  <c r="G32" s="1"/>
  <c r="F175"/>
  <c r="G523"/>
  <c r="E179"/>
  <c r="E438" s="1"/>
  <c r="E679"/>
  <c r="G679" s="1"/>
  <c r="Q670"/>
  <c r="Q682"/>
  <c r="Q12" s="1"/>
  <c r="Q27" s="1"/>
  <c r="E675"/>
  <c r="AE670"/>
  <c r="AE682"/>
  <c r="AE12" s="1"/>
  <c r="AE27" s="1"/>
  <c r="AO682"/>
  <c r="AO12" s="1"/>
  <c r="AO27" s="1"/>
  <c r="AO670"/>
  <c r="AY682"/>
  <c r="AY12" s="1"/>
  <c r="AY27" s="1"/>
  <c r="AY670"/>
  <c r="H670"/>
  <c r="H683"/>
  <c r="H13" s="1"/>
  <c r="H28" s="1"/>
  <c r="E676"/>
  <c r="L683"/>
  <c r="L13" s="1"/>
  <c r="L28" s="1"/>
  <c r="F676"/>
  <c r="N670"/>
  <c r="N683"/>
  <c r="N13" s="1"/>
  <c r="N28" s="1"/>
  <c r="Z670"/>
  <c r="Z683"/>
  <c r="Z13" s="1"/>
  <c r="Z28" s="1"/>
  <c r="AB670"/>
  <c r="AB683"/>
  <c r="AB13" s="1"/>
  <c r="AB28" s="1"/>
  <c r="AJ670"/>
  <c r="AJ683"/>
  <c r="AJ13" s="1"/>
  <c r="AJ28" s="1"/>
  <c r="AT670"/>
  <c r="AT683"/>
  <c r="AT13" s="1"/>
  <c r="AT28" s="1"/>
  <c r="AV670"/>
  <c r="AV683"/>
  <c r="AV13" s="1"/>
  <c r="AV28" s="1"/>
  <c r="H677"/>
  <c r="F172"/>
  <c r="F441"/>
  <c r="G182"/>
  <c r="AJ172"/>
  <c r="AJ677" s="1"/>
  <c r="E175"/>
  <c r="G175" s="1"/>
  <c r="AJ680"/>
  <c r="AJ10" s="1"/>
  <c r="AJ25" s="1"/>
  <c r="N7"/>
  <c r="N22" s="1"/>
  <c r="N23"/>
  <c r="T7"/>
  <c r="T22" s="1"/>
  <c r="T23"/>
  <c r="Z23"/>
  <c r="Z7"/>
  <c r="Z22" s="1"/>
  <c r="AL7"/>
  <c r="AL22" s="1"/>
  <c r="AL23"/>
  <c r="AT23"/>
  <c r="AT7"/>
  <c r="AT22" s="1"/>
  <c r="H25"/>
  <c r="F13"/>
  <c r="F28" s="1"/>
  <c r="I28"/>
  <c r="I23"/>
  <c r="F8"/>
  <c r="F23" s="1"/>
  <c r="I7"/>
  <c r="U677"/>
  <c r="AC677"/>
  <c r="AM677"/>
  <c r="AU677"/>
  <c r="R23"/>
  <c r="R7"/>
  <c r="R22" s="1"/>
  <c r="AF7"/>
  <c r="AF22" s="1"/>
  <c r="AF23"/>
  <c r="AP7"/>
  <c r="AP22" s="1"/>
  <c r="AP23"/>
  <c r="AZ7"/>
  <c r="AZ22" s="1"/>
  <c r="AZ23"/>
  <c r="I25"/>
  <c r="E714"/>
  <c r="AY172"/>
  <c r="AY677" s="1"/>
  <c r="AY680"/>
  <c r="AY10" s="1"/>
  <c r="AY25" s="1"/>
  <c r="F176"/>
  <c r="F681" s="1"/>
  <c r="G681" s="1"/>
  <c r="U681"/>
  <c r="U11" s="1"/>
  <c r="U26" s="1"/>
  <c r="G181"/>
  <c r="G447"/>
  <c r="F448"/>
  <c r="G448" s="1"/>
  <c r="I445"/>
  <c r="F445" s="1"/>
  <c r="E670"/>
  <c r="T677"/>
  <c r="AT677"/>
  <c r="E680"/>
  <c r="I26"/>
  <c r="F11"/>
  <c r="K23"/>
  <c r="K7"/>
  <c r="K22" s="1"/>
  <c r="O23"/>
  <c r="O7"/>
  <c r="O22" s="1"/>
  <c r="W23"/>
  <c r="W7"/>
  <c r="W22" s="1"/>
  <c r="AA23"/>
  <c r="AA7"/>
  <c r="AA22" s="1"/>
  <c r="AE23"/>
  <c r="AE7"/>
  <c r="AE22" s="1"/>
  <c r="AM23"/>
  <c r="AM7"/>
  <c r="AM22" s="1"/>
  <c r="AQ23"/>
  <c r="AQ7"/>
  <c r="AQ22" s="1"/>
  <c r="AW23"/>
  <c r="AW7"/>
  <c r="AW22" s="1"/>
  <c r="L677"/>
  <c r="X677"/>
  <c r="AH677"/>
  <c r="AR677"/>
  <c r="L24"/>
  <c r="M9"/>
  <c r="M24" s="1"/>
  <c r="G716"/>
  <c r="H26"/>
  <c r="E11"/>
  <c r="E26" s="1"/>
  <c r="AZ714"/>
  <c r="F707"/>
  <c r="G707" s="1"/>
  <c r="E773"/>
  <c r="G102"/>
  <c r="E15"/>
  <c r="G15" s="1"/>
  <c r="AB7"/>
  <c r="AB22" s="1"/>
  <c r="AB23"/>
  <c r="AJ23"/>
  <c r="AJ7"/>
  <c r="AJ22" s="1"/>
  <c r="AV7"/>
  <c r="AV22" s="1"/>
  <c r="AV23"/>
  <c r="E445"/>
  <c r="I677"/>
  <c r="F670"/>
  <c r="O677"/>
  <c r="AA677"/>
  <c r="AK677"/>
  <c r="AW677"/>
  <c r="AF677"/>
  <c r="AP677"/>
  <c r="F680"/>
  <c r="G680" s="1"/>
  <c r="G673"/>
  <c r="U680"/>
  <c r="U10" s="1"/>
  <c r="U25" s="1"/>
  <c r="H27"/>
  <c r="E12"/>
  <c r="E27" s="1"/>
  <c r="E13"/>
  <c r="E28" s="1"/>
  <c r="E717"/>
  <c r="F438"/>
  <c r="G438" s="1"/>
  <c r="G179"/>
  <c r="G440"/>
  <c r="H7"/>
  <c r="H23"/>
  <c r="E8"/>
  <c r="E23" s="1"/>
  <c r="F9"/>
  <c r="I24"/>
  <c r="Q23"/>
  <c r="Q7"/>
  <c r="Q22" s="1"/>
  <c r="U23"/>
  <c r="U7"/>
  <c r="U22" s="1"/>
  <c r="AC23"/>
  <c r="AC7"/>
  <c r="AC22" s="1"/>
  <c r="AG23"/>
  <c r="AG7"/>
  <c r="AG22" s="1"/>
  <c r="AK23"/>
  <c r="AK7"/>
  <c r="AK22" s="1"/>
  <c r="AO23"/>
  <c r="AO7"/>
  <c r="AO22" s="1"/>
  <c r="AY23"/>
  <c r="AY7"/>
  <c r="AY22" s="1"/>
  <c r="H24"/>
  <c r="E9"/>
  <c r="E24" s="1"/>
  <c r="L7"/>
  <c r="L23"/>
  <c r="X7"/>
  <c r="X23"/>
  <c r="AH7"/>
  <c r="AH22" s="1"/>
  <c r="AH23"/>
  <c r="AR7"/>
  <c r="AR22" s="1"/>
  <c r="AR23"/>
  <c r="AV677" l="1"/>
  <c r="Z677"/>
  <c r="F683"/>
  <c r="E683"/>
  <c r="AO677"/>
  <c r="E682"/>
  <c r="AB677"/>
  <c r="N677"/>
  <c r="AE677"/>
  <c r="Q677"/>
  <c r="G670"/>
  <c r="F677"/>
  <c r="F26"/>
  <c r="G26" s="1"/>
  <c r="G11"/>
  <c r="G445"/>
  <c r="J7"/>
  <c r="J22" s="1"/>
  <c r="F7"/>
  <c r="I22"/>
  <c r="E10"/>
  <c r="E25" s="1"/>
  <c r="H22"/>
  <c r="E7"/>
  <c r="E22" s="1"/>
  <c r="X22"/>
  <c r="Y7"/>
  <c r="Y22" s="1"/>
  <c r="L22"/>
  <c r="M7"/>
  <c r="M22" s="1"/>
  <c r="F24"/>
  <c r="G24" s="1"/>
  <c r="G9"/>
  <c r="G717"/>
  <c r="F714"/>
  <c r="G714" s="1"/>
  <c r="F10"/>
  <c r="G441"/>
  <c r="E172"/>
  <c r="E677" s="1"/>
  <c r="AY19" i="13"/>
  <c r="AZ19"/>
  <c r="AY20"/>
  <c r="AZ20"/>
  <c r="AZ21"/>
  <c r="AZ22"/>
  <c r="G172" i="14" l="1"/>
  <c r="G677"/>
  <c r="G10"/>
  <c r="F25"/>
  <c r="G25" s="1"/>
  <c r="F22"/>
  <c r="G22" s="1"/>
  <c r="G7"/>
  <c r="AT793" i="13"/>
  <c r="AT800" s="1"/>
  <c r="AU793"/>
  <c r="AU800" s="1"/>
  <c r="AT794"/>
  <c r="AT801" s="1"/>
  <c r="AU794"/>
  <c r="AU801" s="1"/>
  <c r="AU792"/>
  <c r="AU799" s="1"/>
  <c r="AU784"/>
  <c r="AU741"/>
  <c r="AU289"/>
  <c r="AU798" l="1"/>
  <c r="AU791"/>
  <c r="AU755"/>
  <c r="AU360"/>
  <c r="AU353"/>
  <c r="AY129" l="1"/>
  <c r="AY115"/>
  <c r="AY46"/>
  <c r="AY45"/>
  <c r="AU101"/>
  <c r="AY705"/>
  <c r="AY698"/>
  <c r="AY457"/>
  <c r="AY458"/>
  <c r="AY479"/>
  <c r="AY465"/>
  <c r="AY493"/>
  <c r="AY492"/>
  <c r="AT289" l="1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Y729"/>
  <c r="Z729"/>
  <c r="AA729"/>
  <c r="AB729"/>
  <c r="AC729"/>
  <c r="AD729"/>
  <c r="AE729"/>
  <c r="AF729"/>
  <c r="AG729"/>
  <c r="AH729"/>
  <c r="AI729"/>
  <c r="AJ729"/>
  <c r="AK729"/>
  <c r="AL729"/>
  <c r="AM729"/>
  <c r="AN729"/>
  <c r="AO729"/>
  <c r="AP729"/>
  <c r="AQ729"/>
  <c r="AR729"/>
  <c r="AS729"/>
  <c r="AT729"/>
  <c r="AT771" s="1"/>
  <c r="AU729"/>
  <c r="AU771" s="1"/>
  <c r="AV729"/>
  <c r="AW729"/>
  <c r="AX729"/>
  <c r="AY729"/>
  <c r="AZ729"/>
  <c r="BA729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AQ730"/>
  <c r="AR730"/>
  <c r="AS730"/>
  <c r="AT730"/>
  <c r="AT772" s="1"/>
  <c r="AU730"/>
  <c r="AU772" s="1"/>
  <c r="AU779" s="1"/>
  <c r="AU776" s="1"/>
  <c r="AV730"/>
  <c r="AW730"/>
  <c r="AX730"/>
  <c r="AY730"/>
  <c r="AZ730"/>
  <c r="BA730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AQ731"/>
  <c r="AR731"/>
  <c r="AS731"/>
  <c r="AT731"/>
  <c r="AU731"/>
  <c r="AV731"/>
  <c r="AW731"/>
  <c r="AX731"/>
  <c r="AY731"/>
  <c r="AZ731"/>
  <c r="BA731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T770" s="1"/>
  <c r="AU728"/>
  <c r="AV728"/>
  <c r="AW728"/>
  <c r="AX728"/>
  <c r="AY728"/>
  <c r="AZ728"/>
  <c r="BA728"/>
  <c r="H728"/>
  <c r="H770" s="1"/>
  <c r="F768"/>
  <c r="E768"/>
  <c r="F767"/>
  <c r="E767"/>
  <c r="F766"/>
  <c r="E766"/>
  <c r="F765"/>
  <c r="E765"/>
  <c r="F764"/>
  <c r="E764"/>
  <c r="F763"/>
  <c r="E763"/>
  <c r="AZ762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I770"/>
  <c r="J770"/>
  <c r="K770"/>
  <c r="L770"/>
  <c r="M770"/>
  <c r="N770"/>
  <c r="O770"/>
  <c r="P770"/>
  <c r="Q770"/>
  <c r="R770"/>
  <c r="S770"/>
  <c r="T770"/>
  <c r="U770"/>
  <c r="V770"/>
  <c r="W770"/>
  <c r="X770"/>
  <c r="Y770"/>
  <c r="Z770"/>
  <c r="AA770"/>
  <c r="AB770"/>
  <c r="AC770"/>
  <c r="AD770"/>
  <c r="AE770"/>
  <c r="AF770"/>
  <c r="AG770"/>
  <c r="AH770"/>
  <c r="AI770"/>
  <c r="AJ770"/>
  <c r="AK770"/>
  <c r="AL770"/>
  <c r="AM770"/>
  <c r="AN770"/>
  <c r="AO770"/>
  <c r="AP770"/>
  <c r="AQ770"/>
  <c r="AR770"/>
  <c r="AS770"/>
  <c r="AV770"/>
  <c r="AW770"/>
  <c r="AX770"/>
  <c r="AY770"/>
  <c r="AZ770"/>
  <c r="BA770"/>
  <c r="H771"/>
  <c r="I771"/>
  <c r="J771"/>
  <c r="K771"/>
  <c r="L771"/>
  <c r="M771"/>
  <c r="N771"/>
  <c r="O771"/>
  <c r="P771"/>
  <c r="Q771"/>
  <c r="R771"/>
  <c r="S771"/>
  <c r="T771"/>
  <c r="U771"/>
  <c r="V771"/>
  <c r="W771"/>
  <c r="X771"/>
  <c r="Y771"/>
  <c r="Z771"/>
  <c r="AA771"/>
  <c r="AB771"/>
  <c r="AC771"/>
  <c r="AD771"/>
  <c r="AE771"/>
  <c r="AF771"/>
  <c r="AG771"/>
  <c r="AH771"/>
  <c r="AI771"/>
  <c r="AJ771"/>
  <c r="AK771"/>
  <c r="AL771"/>
  <c r="AM771"/>
  <c r="AN771"/>
  <c r="AO771"/>
  <c r="AP771"/>
  <c r="AQ771"/>
  <c r="AR771"/>
  <c r="AS771"/>
  <c r="AV771"/>
  <c r="AW771"/>
  <c r="AX771"/>
  <c r="AY771"/>
  <c r="AZ771"/>
  <c r="BA771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V772"/>
  <c r="AV779" s="1"/>
  <c r="AW772"/>
  <c r="AX772"/>
  <c r="AY772"/>
  <c r="AZ772"/>
  <c r="BA772"/>
  <c r="H773"/>
  <c r="I773"/>
  <c r="J773"/>
  <c r="K773"/>
  <c r="L773"/>
  <c r="M773"/>
  <c r="N773"/>
  <c r="O773"/>
  <c r="P773"/>
  <c r="Q773"/>
  <c r="R773"/>
  <c r="S773"/>
  <c r="T773"/>
  <c r="U773"/>
  <c r="V773"/>
  <c r="W773"/>
  <c r="X773"/>
  <c r="Y773"/>
  <c r="Z773"/>
  <c r="AA773"/>
  <c r="AB773"/>
  <c r="AC773"/>
  <c r="AD773"/>
  <c r="AE773"/>
  <c r="AF773"/>
  <c r="AG773"/>
  <c r="AH773"/>
  <c r="AI773"/>
  <c r="AJ773"/>
  <c r="AK773"/>
  <c r="AL773"/>
  <c r="AM773"/>
  <c r="AN773"/>
  <c r="AO773"/>
  <c r="AP773"/>
  <c r="AQ773"/>
  <c r="AR773"/>
  <c r="AS773"/>
  <c r="AT773"/>
  <c r="AV773"/>
  <c r="AW773"/>
  <c r="AX773"/>
  <c r="AY773"/>
  <c r="AZ773"/>
  <c r="BA773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V774"/>
  <c r="AW774"/>
  <c r="AX774"/>
  <c r="AY774"/>
  <c r="AZ774"/>
  <c r="BA774"/>
  <c r="H775"/>
  <c r="I775"/>
  <c r="J775"/>
  <c r="K775"/>
  <c r="L775"/>
  <c r="M775"/>
  <c r="N775"/>
  <c r="O775"/>
  <c r="P775"/>
  <c r="Q775"/>
  <c r="R775"/>
  <c r="S775"/>
  <c r="T775"/>
  <c r="U775"/>
  <c r="V775"/>
  <c r="W775"/>
  <c r="X775"/>
  <c r="Y775"/>
  <c r="Z775"/>
  <c r="AA775"/>
  <c r="AB775"/>
  <c r="AC775"/>
  <c r="AD775"/>
  <c r="AE775"/>
  <c r="AF775"/>
  <c r="AG775"/>
  <c r="AH775"/>
  <c r="AI775"/>
  <c r="AJ775"/>
  <c r="AK775"/>
  <c r="AL775"/>
  <c r="AM775"/>
  <c r="AN775"/>
  <c r="AO775"/>
  <c r="AP775"/>
  <c r="AQ775"/>
  <c r="AR775"/>
  <c r="AS775"/>
  <c r="AT775"/>
  <c r="AV775"/>
  <c r="AW775"/>
  <c r="AX775"/>
  <c r="AY775"/>
  <c r="AZ775"/>
  <c r="BA775"/>
  <c r="AT360"/>
  <c r="AT353"/>
  <c r="AP297"/>
  <c r="AP296"/>
  <c r="AP275"/>
  <c r="AP248"/>
  <c r="AP247"/>
  <c r="AT101"/>
  <c r="AT520"/>
  <c r="AU520"/>
  <c r="AV520"/>
  <c r="AW520"/>
  <c r="AX520"/>
  <c r="AY520"/>
  <c r="AZ520"/>
  <c r="AT521"/>
  <c r="AU521"/>
  <c r="AV521"/>
  <c r="AW521"/>
  <c r="AX521"/>
  <c r="AZ521"/>
  <c r="AT522"/>
  <c r="AU522"/>
  <c r="AV522"/>
  <c r="AW522"/>
  <c r="AX522"/>
  <c r="AY522"/>
  <c r="AZ522"/>
  <c r="AT523"/>
  <c r="AU523"/>
  <c r="AV523"/>
  <c r="AW523"/>
  <c r="AX523"/>
  <c r="AY523"/>
  <c r="AZ523"/>
  <c r="AU519"/>
  <c r="AV519"/>
  <c r="AW519"/>
  <c r="AX519"/>
  <c r="AY519"/>
  <c r="AZ519"/>
  <c r="AT519"/>
  <c r="F517"/>
  <c r="E517"/>
  <c r="F516"/>
  <c r="E516"/>
  <c r="F515"/>
  <c r="E515"/>
  <c r="F514"/>
  <c r="E514"/>
  <c r="F513"/>
  <c r="E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N511"/>
  <c r="H511"/>
  <c r="E499"/>
  <c r="E500"/>
  <c r="F511" l="1"/>
  <c r="F762"/>
  <c r="AU770"/>
  <c r="AU769" s="1"/>
  <c r="AU727"/>
  <c r="AT769"/>
  <c r="E511"/>
  <c r="G511" s="1"/>
  <c r="G513"/>
  <c r="E762"/>
  <c r="E772"/>
  <c r="AR769"/>
  <c r="AP769"/>
  <c r="AL769"/>
  <c r="AJ769"/>
  <c r="AH769"/>
  <c r="AF769"/>
  <c r="AB769"/>
  <c r="Z769"/>
  <c r="X769"/>
  <c r="T769"/>
  <c r="R769"/>
  <c r="N769"/>
  <c r="L769"/>
  <c r="H769"/>
  <c r="AQ769"/>
  <c r="AO769"/>
  <c r="AM769"/>
  <c r="AK769"/>
  <c r="AG769"/>
  <c r="AE769"/>
  <c r="AC769"/>
  <c r="AA769"/>
  <c r="W769"/>
  <c r="U769"/>
  <c r="Q769"/>
  <c r="O769"/>
  <c r="K769"/>
  <c r="E775"/>
  <c r="F774"/>
  <c r="E773"/>
  <c r="F772"/>
  <c r="E771"/>
  <c r="AZ769"/>
  <c r="AV769"/>
  <c r="F770"/>
  <c r="F775"/>
  <c r="E774"/>
  <c r="F773"/>
  <c r="F771"/>
  <c r="AY769"/>
  <c r="AW769"/>
  <c r="E769"/>
  <c r="E770"/>
  <c r="I769"/>
  <c r="F769" l="1"/>
  <c r="AK634"/>
  <c r="AK662"/>
  <c r="AJ662"/>
  <c r="AK655"/>
  <c r="AJ655"/>
  <c r="AK648"/>
  <c r="AJ648"/>
  <c r="AK641"/>
  <c r="AJ641"/>
  <c r="AJ634"/>
  <c r="AK627" l="1"/>
  <c r="AJ627"/>
  <c r="AK620"/>
  <c r="AJ620"/>
  <c r="AK669"/>
  <c r="AJ669"/>
  <c r="AJ184" l="1"/>
  <c r="AK184"/>
  <c r="AL184"/>
  <c r="AM184"/>
  <c r="AN184"/>
  <c r="AP184"/>
  <c r="AQ184"/>
  <c r="AR184"/>
  <c r="AS184"/>
  <c r="AT184"/>
  <c r="AU184"/>
  <c r="AV184"/>
  <c r="AW184"/>
  <c r="AX184"/>
  <c r="AY184"/>
  <c r="AZ184"/>
  <c r="BA184"/>
  <c r="AL185"/>
  <c r="AM185"/>
  <c r="AN185"/>
  <c r="AP185"/>
  <c r="AQ185"/>
  <c r="AR185"/>
  <c r="AS185"/>
  <c r="AT185"/>
  <c r="AU185"/>
  <c r="AV185"/>
  <c r="AW185"/>
  <c r="AX185"/>
  <c r="AY185"/>
  <c r="AZ185"/>
  <c r="BA185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AJ183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F434" s="1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F427"/>
  <c r="AK416"/>
  <c r="AK185" s="1"/>
  <c r="AO297"/>
  <c r="AO296"/>
  <c r="AO275"/>
  <c r="AO248"/>
  <c r="AO185" s="1"/>
  <c r="AO247"/>
  <c r="AY472"/>
  <c r="AY521" s="1"/>
  <c r="AO184" l="1"/>
  <c r="E427"/>
  <c r="E434"/>
  <c r="G434" s="1"/>
  <c r="G437"/>
  <c r="G427"/>
  <c r="G430"/>
  <c r="AJ108" l="1"/>
  <c r="E330" l="1"/>
  <c r="F330"/>
  <c r="E331"/>
  <c r="F331"/>
  <c r="E332"/>
  <c r="F332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H185"/>
  <c r="I185"/>
  <c r="J185"/>
  <c r="K185"/>
  <c r="L185"/>
  <c r="M185"/>
  <c r="N185"/>
  <c r="O185"/>
  <c r="P185"/>
  <c r="Q185"/>
  <c r="R185"/>
  <c r="S185"/>
  <c r="U185"/>
  <c r="V185"/>
  <c r="W185"/>
  <c r="X185"/>
  <c r="Y185"/>
  <c r="Z185"/>
  <c r="AA185"/>
  <c r="AB185"/>
  <c r="AC185"/>
  <c r="AD185"/>
  <c r="AE185"/>
  <c r="AF185"/>
  <c r="AG185"/>
  <c r="AH185"/>
  <c r="AI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H183"/>
  <c r="H182" s="1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F420" s="1"/>
  <c r="K420"/>
  <c r="J420"/>
  <c r="I420"/>
  <c r="H420"/>
  <c r="E420" s="1"/>
  <c r="AJ416"/>
  <c r="AJ185" s="1"/>
  <c r="AJ182" s="1"/>
  <c r="G423" l="1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/>
  <c r="E413" l="1"/>
  <c r="G413" s="1"/>
  <c r="G416"/>
  <c r="W557"/>
  <c r="X557"/>
  <c r="F593" l="1"/>
  <c r="AY123" l="1"/>
  <c r="AY22" s="1"/>
  <c r="AY122"/>
  <c r="AY21" s="1"/>
  <c r="H727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H168"/>
  <c r="E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F161" s="1"/>
  <c r="K161"/>
  <c r="J161"/>
  <c r="I161"/>
  <c r="H161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E755" s="1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H35"/>
  <c r="AT176"/>
  <c r="F748" l="1"/>
  <c r="G168"/>
  <c r="G171"/>
  <c r="G164"/>
  <c r="E161"/>
  <c r="G161" s="1"/>
  <c r="F755"/>
  <c r="E741"/>
  <c r="E748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34"/>
  <c r="F734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E154" l="1"/>
  <c r="F406"/>
  <c r="E734"/>
  <c r="E406"/>
  <c r="G154"/>
  <c r="G157"/>
  <c r="G409"/>
  <c r="G406"/>
  <c r="AT178"/>
  <c r="W59" l="1"/>
  <c r="W38" s="1"/>
  <c r="X59"/>
  <c r="X38" s="1"/>
  <c r="X102"/>
  <c r="X39" s="1"/>
  <c r="W102"/>
  <c r="W39" s="1"/>
  <c r="X464"/>
  <c r="W464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U787"/>
  <c r="T220"/>
  <c r="T185" s="1"/>
  <c r="U45"/>
  <c r="T46"/>
  <c r="T39" s="1"/>
  <c r="T102"/>
  <c r="U102" s="1"/>
  <c r="U101"/>
  <c r="U706"/>
  <c r="U705"/>
  <c r="U698"/>
  <c r="U472"/>
  <c r="U479"/>
  <c r="U457"/>
  <c r="F457" s="1"/>
  <c r="U464"/>
  <c r="U493"/>
  <c r="F399" l="1"/>
  <c r="E399"/>
  <c r="F392"/>
  <c r="U46"/>
  <c r="U39" s="1"/>
  <c r="E184"/>
  <c r="G402"/>
  <c r="G395"/>
  <c r="E392"/>
  <c r="G399" l="1"/>
  <c r="G392"/>
  <c r="AY610"/>
  <c r="F78"/>
  <c r="Q80"/>
  <c r="Q38" s="1"/>
  <c r="R80" l="1"/>
  <c r="R38" s="1"/>
  <c r="R706"/>
  <c r="R705"/>
  <c r="R698"/>
  <c r="R571"/>
  <c r="R557"/>
  <c r="R550"/>
  <c r="E464" l="1"/>
  <c r="H520"/>
  <c r="I520"/>
  <c r="J520"/>
  <c r="K520"/>
  <c r="L520"/>
  <c r="M520"/>
  <c r="N520"/>
  <c r="O520"/>
  <c r="P520"/>
  <c r="Q520"/>
  <c r="R520"/>
  <c r="S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P520"/>
  <c r="AQ520"/>
  <c r="AR520"/>
  <c r="AS520"/>
  <c r="J521"/>
  <c r="K521"/>
  <c r="L521"/>
  <c r="M521"/>
  <c r="N521"/>
  <c r="O521"/>
  <c r="P521"/>
  <c r="Q521"/>
  <c r="R521"/>
  <c r="S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H519"/>
  <c r="T520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6"/>
  <c r="T73"/>
  <c r="T38" s="1"/>
  <c r="G504" l="1"/>
  <c r="U73"/>
  <c r="U38" s="1"/>
  <c r="AU19"/>
  <c r="AU20"/>
  <c r="AU21"/>
  <c r="AU22"/>
  <c r="AU23"/>
  <c r="AU24"/>
  <c r="AO520" l="1"/>
  <c r="Q610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I465"/>
  <c r="H465"/>
  <c r="Q571"/>
  <c r="Q585"/>
  <c r="R585" s="1"/>
  <c r="Q578"/>
  <c r="R578" s="1"/>
  <c r="Q564"/>
  <c r="R564" s="1"/>
  <c r="Q592"/>
  <c r="R592" s="1"/>
  <c r="Q550"/>
  <c r="Q557"/>
  <c r="BA797"/>
  <c r="BA804" s="1"/>
  <c r="AZ797"/>
  <c r="AZ804" s="1"/>
  <c r="AY797"/>
  <c r="AY804" s="1"/>
  <c r="AX797"/>
  <c r="AX804" s="1"/>
  <c r="AW797"/>
  <c r="AW804" s="1"/>
  <c r="AV797"/>
  <c r="AV804" s="1"/>
  <c r="AT797"/>
  <c r="AT804" s="1"/>
  <c r="AS797"/>
  <c r="AS804" s="1"/>
  <c r="AR797"/>
  <c r="AR804" s="1"/>
  <c r="AQ797"/>
  <c r="AQ804" s="1"/>
  <c r="AP797"/>
  <c r="AP804" s="1"/>
  <c r="AO797"/>
  <c r="AO804" s="1"/>
  <c r="AN797"/>
  <c r="AN804" s="1"/>
  <c r="AM797"/>
  <c r="AM804" s="1"/>
  <c r="AL797"/>
  <c r="AL804" s="1"/>
  <c r="AK797"/>
  <c r="AK804" s="1"/>
  <c r="AJ797"/>
  <c r="AJ804" s="1"/>
  <c r="AI797"/>
  <c r="AI804" s="1"/>
  <c r="AH797"/>
  <c r="AH804" s="1"/>
  <c r="AG797"/>
  <c r="AG804" s="1"/>
  <c r="AF797"/>
  <c r="AF804" s="1"/>
  <c r="AE797"/>
  <c r="AE804" s="1"/>
  <c r="AD797"/>
  <c r="AD804" s="1"/>
  <c r="AC797"/>
  <c r="AC804" s="1"/>
  <c r="AB797"/>
  <c r="AB804" s="1"/>
  <c r="AA797"/>
  <c r="AA804" s="1"/>
  <c r="Z797"/>
  <c r="Z804" s="1"/>
  <c r="Y797"/>
  <c r="Y804" s="1"/>
  <c r="X797"/>
  <c r="X804" s="1"/>
  <c r="W797"/>
  <c r="W804" s="1"/>
  <c r="V797"/>
  <c r="V804" s="1"/>
  <c r="U797"/>
  <c r="U804" s="1"/>
  <c r="T797"/>
  <c r="T804" s="1"/>
  <c r="S797"/>
  <c r="S804" s="1"/>
  <c r="R797"/>
  <c r="R804" s="1"/>
  <c r="Q797"/>
  <c r="Q804" s="1"/>
  <c r="P797"/>
  <c r="P804" s="1"/>
  <c r="O797"/>
  <c r="O804" s="1"/>
  <c r="N797"/>
  <c r="N804" s="1"/>
  <c r="M797"/>
  <c r="M804" s="1"/>
  <c r="L797"/>
  <c r="L804" s="1"/>
  <c r="K797"/>
  <c r="K804" s="1"/>
  <c r="J797"/>
  <c r="J804" s="1"/>
  <c r="I797"/>
  <c r="I804" s="1"/>
  <c r="H797"/>
  <c r="H804" s="1"/>
  <c r="BA796"/>
  <c r="BA803" s="1"/>
  <c r="AZ796"/>
  <c r="AZ803" s="1"/>
  <c r="AY796"/>
  <c r="AY803" s="1"/>
  <c r="AX796"/>
  <c r="AX803" s="1"/>
  <c r="AW796"/>
  <c r="AW803" s="1"/>
  <c r="AV796"/>
  <c r="AV803" s="1"/>
  <c r="AT796"/>
  <c r="AT803" s="1"/>
  <c r="AS796"/>
  <c r="AS803" s="1"/>
  <c r="AR796"/>
  <c r="AR803" s="1"/>
  <c r="AQ796"/>
  <c r="AQ803" s="1"/>
  <c r="AP796"/>
  <c r="AP803" s="1"/>
  <c r="AO796"/>
  <c r="AO803" s="1"/>
  <c r="AN796"/>
  <c r="AN803" s="1"/>
  <c r="AM796"/>
  <c r="AM803" s="1"/>
  <c r="AL796"/>
  <c r="AL803" s="1"/>
  <c r="AK796"/>
  <c r="AK803" s="1"/>
  <c r="AJ796"/>
  <c r="AJ803" s="1"/>
  <c r="AI796"/>
  <c r="AI803" s="1"/>
  <c r="AH796"/>
  <c r="AH803" s="1"/>
  <c r="AG796"/>
  <c r="AG803" s="1"/>
  <c r="AF796"/>
  <c r="AF803" s="1"/>
  <c r="AE796"/>
  <c r="AE803" s="1"/>
  <c r="AD796"/>
  <c r="AD803" s="1"/>
  <c r="AC796"/>
  <c r="AC803" s="1"/>
  <c r="AB796"/>
  <c r="AB803" s="1"/>
  <c r="AA796"/>
  <c r="AA803" s="1"/>
  <c r="Z796"/>
  <c r="Z803" s="1"/>
  <c r="Y796"/>
  <c r="Y803" s="1"/>
  <c r="X796"/>
  <c r="X803" s="1"/>
  <c r="W796"/>
  <c r="W803" s="1"/>
  <c r="V796"/>
  <c r="V803" s="1"/>
  <c r="U796"/>
  <c r="U803" s="1"/>
  <c r="T796"/>
  <c r="T803" s="1"/>
  <c r="S796"/>
  <c r="S803" s="1"/>
  <c r="R796"/>
  <c r="R803" s="1"/>
  <c r="Q796"/>
  <c r="Q803" s="1"/>
  <c r="P796"/>
  <c r="P803" s="1"/>
  <c r="O796"/>
  <c r="O803" s="1"/>
  <c r="N796"/>
  <c r="N803" s="1"/>
  <c r="M796"/>
  <c r="M803" s="1"/>
  <c r="L796"/>
  <c r="L803" s="1"/>
  <c r="K796"/>
  <c r="K803" s="1"/>
  <c r="J796"/>
  <c r="J803" s="1"/>
  <c r="I796"/>
  <c r="I803" s="1"/>
  <c r="H796"/>
  <c r="H803" s="1"/>
  <c r="BA795"/>
  <c r="BA802" s="1"/>
  <c r="AZ795"/>
  <c r="AZ802" s="1"/>
  <c r="AY795"/>
  <c r="AY802" s="1"/>
  <c r="AX795"/>
  <c r="AX802" s="1"/>
  <c r="AW795"/>
  <c r="AW802" s="1"/>
  <c r="AV795"/>
  <c r="AV802" s="1"/>
  <c r="AT795"/>
  <c r="AT802" s="1"/>
  <c r="AS795"/>
  <c r="AS802" s="1"/>
  <c r="AR795"/>
  <c r="AR802" s="1"/>
  <c r="AQ795"/>
  <c r="AQ802" s="1"/>
  <c r="AP795"/>
  <c r="AP802" s="1"/>
  <c r="AO795"/>
  <c r="AO802" s="1"/>
  <c r="AN795"/>
  <c r="AN802" s="1"/>
  <c r="AM795"/>
  <c r="AM802" s="1"/>
  <c r="AL795"/>
  <c r="AL802" s="1"/>
  <c r="AK795"/>
  <c r="AK802" s="1"/>
  <c r="AJ795"/>
  <c r="AJ802" s="1"/>
  <c r="AI795"/>
  <c r="AI802" s="1"/>
  <c r="AH795"/>
  <c r="AH802" s="1"/>
  <c r="AG795"/>
  <c r="AG802" s="1"/>
  <c r="AF795"/>
  <c r="AF802" s="1"/>
  <c r="AE795"/>
  <c r="AE802" s="1"/>
  <c r="AD795"/>
  <c r="AD802" s="1"/>
  <c r="AC795"/>
  <c r="AC802" s="1"/>
  <c r="AB795"/>
  <c r="AB802" s="1"/>
  <c r="AA795"/>
  <c r="AA802" s="1"/>
  <c r="Z795"/>
  <c r="Z802" s="1"/>
  <c r="Y795"/>
  <c r="Y802" s="1"/>
  <c r="X795"/>
  <c r="X802" s="1"/>
  <c r="W795"/>
  <c r="W802" s="1"/>
  <c r="V795"/>
  <c r="V802" s="1"/>
  <c r="U795"/>
  <c r="U802" s="1"/>
  <c r="T795"/>
  <c r="T802" s="1"/>
  <c r="S795"/>
  <c r="S802" s="1"/>
  <c r="R795"/>
  <c r="R802" s="1"/>
  <c r="Q795"/>
  <c r="Q802" s="1"/>
  <c r="P795"/>
  <c r="P802" s="1"/>
  <c r="O795"/>
  <c r="O802" s="1"/>
  <c r="N795"/>
  <c r="N802" s="1"/>
  <c r="M795"/>
  <c r="M802" s="1"/>
  <c r="L795"/>
  <c r="L802" s="1"/>
  <c r="K795"/>
  <c r="K802" s="1"/>
  <c r="J795"/>
  <c r="J802" s="1"/>
  <c r="I795"/>
  <c r="I802" s="1"/>
  <c r="H795"/>
  <c r="H802" s="1"/>
  <c r="BA794"/>
  <c r="BA801" s="1"/>
  <c r="AZ801"/>
  <c r="AY794"/>
  <c r="AY801" s="1"/>
  <c r="AX794"/>
  <c r="AX801" s="1"/>
  <c r="AW794"/>
  <c r="AW801" s="1"/>
  <c r="AV794"/>
  <c r="AV801" s="1"/>
  <c r="AS794"/>
  <c r="AS801" s="1"/>
  <c r="AR794"/>
  <c r="AR801" s="1"/>
  <c r="AQ794"/>
  <c r="AQ801" s="1"/>
  <c r="AP794"/>
  <c r="AP801" s="1"/>
  <c r="AO794"/>
  <c r="AO801" s="1"/>
  <c r="AN794"/>
  <c r="AN801" s="1"/>
  <c r="AM794"/>
  <c r="AM801" s="1"/>
  <c r="AL794"/>
  <c r="AL801" s="1"/>
  <c r="AK794"/>
  <c r="AK801" s="1"/>
  <c r="AJ794"/>
  <c r="AJ801" s="1"/>
  <c r="AI794"/>
  <c r="AI801" s="1"/>
  <c r="AH794"/>
  <c r="AH801" s="1"/>
  <c r="AG794"/>
  <c r="AG801" s="1"/>
  <c r="AF794"/>
  <c r="AF801" s="1"/>
  <c r="AE794"/>
  <c r="AE801" s="1"/>
  <c r="AD794"/>
  <c r="AD801" s="1"/>
  <c r="AC794"/>
  <c r="AC801" s="1"/>
  <c r="AB794"/>
  <c r="AB801" s="1"/>
  <c r="AA794"/>
  <c r="AA801" s="1"/>
  <c r="Z794"/>
  <c r="Z801" s="1"/>
  <c r="Y794"/>
  <c r="Y801" s="1"/>
  <c r="X794"/>
  <c r="X801" s="1"/>
  <c r="W794"/>
  <c r="W801" s="1"/>
  <c r="V794"/>
  <c r="V801" s="1"/>
  <c r="U794"/>
  <c r="U801" s="1"/>
  <c r="T794"/>
  <c r="T801" s="1"/>
  <c r="S794"/>
  <c r="S801" s="1"/>
  <c r="R794"/>
  <c r="R801" s="1"/>
  <c r="Q794"/>
  <c r="Q801" s="1"/>
  <c r="P794"/>
  <c r="P801" s="1"/>
  <c r="O794"/>
  <c r="O801" s="1"/>
  <c r="N794"/>
  <c r="N801" s="1"/>
  <c r="M794"/>
  <c r="M801" s="1"/>
  <c r="L794"/>
  <c r="L801" s="1"/>
  <c r="K794"/>
  <c r="K801" s="1"/>
  <c r="J794"/>
  <c r="J801" s="1"/>
  <c r="I794"/>
  <c r="I801" s="1"/>
  <c r="H794"/>
  <c r="H801" s="1"/>
  <c r="BA793"/>
  <c r="BA800" s="1"/>
  <c r="AZ793"/>
  <c r="AZ800" s="1"/>
  <c r="AY793"/>
  <c r="AY800" s="1"/>
  <c r="AX793"/>
  <c r="AX800" s="1"/>
  <c r="AW793"/>
  <c r="AW800" s="1"/>
  <c r="AV793"/>
  <c r="AV800" s="1"/>
  <c r="AS793"/>
  <c r="AS800" s="1"/>
  <c r="AR793"/>
  <c r="AR800" s="1"/>
  <c r="AQ793"/>
  <c r="AQ800" s="1"/>
  <c r="AP793"/>
  <c r="AP800" s="1"/>
  <c r="AO793"/>
  <c r="AO800" s="1"/>
  <c r="AN793"/>
  <c r="AN800" s="1"/>
  <c r="AM793"/>
  <c r="AM800" s="1"/>
  <c r="AL793"/>
  <c r="AL800" s="1"/>
  <c r="AK793"/>
  <c r="AK800" s="1"/>
  <c r="AJ793"/>
  <c r="AJ800" s="1"/>
  <c r="AI793"/>
  <c r="AI800" s="1"/>
  <c r="AH793"/>
  <c r="AH800" s="1"/>
  <c r="AG793"/>
  <c r="AG800" s="1"/>
  <c r="AF793"/>
  <c r="AF800" s="1"/>
  <c r="AE793"/>
  <c r="AE800" s="1"/>
  <c r="AD793"/>
  <c r="AD800" s="1"/>
  <c r="AC793"/>
  <c r="AC800" s="1"/>
  <c r="AB793"/>
  <c r="AB800" s="1"/>
  <c r="AA793"/>
  <c r="AA800" s="1"/>
  <c r="Z793"/>
  <c r="Z800" s="1"/>
  <c r="Y793"/>
  <c r="Y800" s="1"/>
  <c r="X793"/>
  <c r="X800" s="1"/>
  <c r="W793"/>
  <c r="W800" s="1"/>
  <c r="V793"/>
  <c r="V800" s="1"/>
  <c r="U793"/>
  <c r="U800" s="1"/>
  <c r="T793"/>
  <c r="T800" s="1"/>
  <c r="S793"/>
  <c r="S800" s="1"/>
  <c r="R793"/>
  <c r="R800" s="1"/>
  <c r="Q793"/>
  <c r="Q800" s="1"/>
  <c r="P793"/>
  <c r="P800" s="1"/>
  <c r="O793"/>
  <c r="O800" s="1"/>
  <c r="N793"/>
  <c r="N800" s="1"/>
  <c r="M793"/>
  <c r="M800" s="1"/>
  <c r="L793"/>
  <c r="L800" s="1"/>
  <c r="K793"/>
  <c r="K800" s="1"/>
  <c r="J793"/>
  <c r="J800" s="1"/>
  <c r="I793"/>
  <c r="I800" s="1"/>
  <c r="H793"/>
  <c r="H800" s="1"/>
  <c r="BA792"/>
  <c r="BA799" s="1"/>
  <c r="AZ792"/>
  <c r="AZ799" s="1"/>
  <c r="AY792"/>
  <c r="AY799" s="1"/>
  <c r="AY798" s="1"/>
  <c r="AX792"/>
  <c r="AX799" s="1"/>
  <c r="AW792"/>
  <c r="AW799" s="1"/>
  <c r="AW798" s="1"/>
  <c r="AV792"/>
  <c r="AV799" s="1"/>
  <c r="AT792"/>
  <c r="AT799" s="1"/>
  <c r="AT798" s="1"/>
  <c r="AS792"/>
  <c r="AS799" s="1"/>
  <c r="AR792"/>
  <c r="AR799" s="1"/>
  <c r="AR798" s="1"/>
  <c r="AQ792"/>
  <c r="AQ799" s="1"/>
  <c r="AP792"/>
  <c r="AP799" s="1"/>
  <c r="AP798" s="1"/>
  <c r="AO792"/>
  <c r="AO799" s="1"/>
  <c r="AN792"/>
  <c r="AN799" s="1"/>
  <c r="AM792"/>
  <c r="AM799" s="1"/>
  <c r="AL792"/>
  <c r="AL799" s="1"/>
  <c r="AL798" s="1"/>
  <c r="AK792"/>
  <c r="AK799" s="1"/>
  <c r="AJ792"/>
  <c r="AJ799" s="1"/>
  <c r="AJ798" s="1"/>
  <c r="AI792"/>
  <c r="AI799" s="1"/>
  <c r="AH792"/>
  <c r="AH791" s="1"/>
  <c r="AG792"/>
  <c r="AG799" s="1"/>
  <c r="AF792"/>
  <c r="AF791" s="1"/>
  <c r="AE792"/>
  <c r="AE799" s="1"/>
  <c r="AD792"/>
  <c r="AD799" s="1"/>
  <c r="AC792"/>
  <c r="AC799" s="1"/>
  <c r="AB792"/>
  <c r="AB799" s="1"/>
  <c r="AB798" s="1"/>
  <c r="AA792"/>
  <c r="AA799" s="1"/>
  <c r="Z792"/>
  <c r="Z799" s="1"/>
  <c r="Z798" s="1"/>
  <c r="Y792"/>
  <c r="Y799" s="1"/>
  <c r="X792"/>
  <c r="W792"/>
  <c r="W799" s="1"/>
  <c r="V792"/>
  <c r="V799" s="1"/>
  <c r="U792"/>
  <c r="U799" s="1"/>
  <c r="T792"/>
  <c r="T799" s="1"/>
  <c r="S792"/>
  <c r="S799" s="1"/>
  <c r="R792"/>
  <c r="R791" s="1"/>
  <c r="Q792"/>
  <c r="Q799" s="1"/>
  <c r="P792"/>
  <c r="P799" s="1"/>
  <c r="O792"/>
  <c r="O799" s="1"/>
  <c r="N792"/>
  <c r="N799" s="1"/>
  <c r="N798" s="1"/>
  <c r="M792"/>
  <c r="M799" s="1"/>
  <c r="L792"/>
  <c r="K792"/>
  <c r="K799" s="1"/>
  <c r="J792"/>
  <c r="J799" s="1"/>
  <c r="I792"/>
  <c r="I799" s="1"/>
  <c r="H792"/>
  <c r="H799" s="1"/>
  <c r="AW791"/>
  <c r="AT791"/>
  <c r="AO791"/>
  <c r="AL791"/>
  <c r="AE791"/>
  <c r="W791"/>
  <c r="O791"/>
  <c r="I791"/>
  <c r="F790"/>
  <c r="E790"/>
  <c r="F789"/>
  <c r="E789"/>
  <c r="F788"/>
  <c r="E788"/>
  <c r="F787"/>
  <c r="E787"/>
  <c r="F786"/>
  <c r="E786"/>
  <c r="F785"/>
  <c r="E785"/>
  <c r="AZ784"/>
  <c r="AY784"/>
  <c r="AW784"/>
  <c r="AV784"/>
  <c r="AT784"/>
  <c r="AR784"/>
  <c r="AQ784"/>
  <c r="AP784"/>
  <c r="AO784"/>
  <c r="AM784"/>
  <c r="AL784"/>
  <c r="AK784"/>
  <c r="AJ784"/>
  <c r="AH784"/>
  <c r="AG784"/>
  <c r="AF784"/>
  <c r="AE784"/>
  <c r="AC784"/>
  <c r="AB784"/>
  <c r="AA784"/>
  <c r="Z784"/>
  <c r="X784"/>
  <c r="W784"/>
  <c r="U784"/>
  <c r="T784"/>
  <c r="R784"/>
  <c r="Q784"/>
  <c r="O784"/>
  <c r="N784"/>
  <c r="L784"/>
  <c r="K784"/>
  <c r="I784"/>
  <c r="H784"/>
  <c r="G442"/>
  <c r="G445"/>
  <c r="G446"/>
  <c r="G685" s="1"/>
  <c r="G447"/>
  <c r="G686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T791" l="1"/>
  <c r="AB791"/>
  <c r="AJ791"/>
  <c r="F329"/>
  <c r="F322"/>
  <c r="H791"/>
  <c r="N791"/>
  <c r="Q791"/>
  <c r="U791"/>
  <c r="Z791"/>
  <c r="AC791"/>
  <c r="AG791"/>
  <c r="AK791"/>
  <c r="AM791"/>
  <c r="AQ791"/>
  <c r="AV791"/>
  <c r="AY791"/>
  <c r="K798"/>
  <c r="O798"/>
  <c r="U798"/>
  <c r="AC798"/>
  <c r="AG798"/>
  <c r="AK798"/>
  <c r="AM798"/>
  <c r="AO798"/>
  <c r="AQ798"/>
  <c r="AV798"/>
  <c r="AZ798"/>
  <c r="G381"/>
  <c r="E792"/>
  <c r="G311"/>
  <c r="G339"/>
  <c r="G353"/>
  <c r="G367"/>
  <c r="G297"/>
  <c r="E245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798"/>
  <c r="X791"/>
  <c r="W798"/>
  <c r="H443"/>
  <c r="G325"/>
  <c r="F784"/>
  <c r="G262"/>
  <c r="G276"/>
  <c r="G290"/>
  <c r="G304"/>
  <c r="G318"/>
  <c r="G322"/>
  <c r="G332"/>
  <c r="G346"/>
  <c r="G360"/>
  <c r="G374"/>
  <c r="G378"/>
  <c r="G388"/>
  <c r="G385"/>
  <c r="G301"/>
  <c r="T798"/>
  <c r="K791"/>
  <c r="F797"/>
  <c r="E804"/>
  <c r="H462"/>
  <c r="H521"/>
  <c r="E797"/>
  <c r="I521"/>
  <c r="I451" s="1"/>
  <c r="I462"/>
  <c r="E784"/>
  <c r="G787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5"/>
  <c r="G247"/>
  <c r="G248"/>
  <c r="Q798"/>
  <c r="E49"/>
  <c r="E795"/>
  <c r="E793"/>
  <c r="E803"/>
  <c r="AA791"/>
  <c r="AA798"/>
  <c r="E791"/>
  <c r="E801"/>
  <c r="AE443"/>
  <c r="H442"/>
  <c r="F792"/>
  <c r="E800"/>
  <c r="E794"/>
  <c r="E802"/>
  <c r="E796"/>
  <c r="E799"/>
  <c r="H798"/>
  <c r="I798"/>
  <c r="L799"/>
  <c r="L798" s="1"/>
  <c r="R799"/>
  <c r="R798" s="1"/>
  <c r="X799"/>
  <c r="X798" s="1"/>
  <c r="AF799"/>
  <c r="AF798" s="1"/>
  <c r="AH799"/>
  <c r="AH798" s="1"/>
  <c r="L791"/>
  <c r="AP791"/>
  <c r="AR791"/>
  <c r="AZ791"/>
  <c r="F793"/>
  <c r="F800"/>
  <c r="F794"/>
  <c r="F801"/>
  <c r="F795"/>
  <c r="F802"/>
  <c r="F796"/>
  <c r="F803"/>
  <c r="F804"/>
  <c r="G784" l="1"/>
  <c r="G801"/>
  <c r="G794"/>
  <c r="E443"/>
  <c r="E798"/>
  <c r="F791"/>
  <c r="G791" s="1"/>
  <c r="F798"/>
  <c r="F799"/>
  <c r="G798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V175" s="1"/>
  <c r="AW176"/>
  <c r="AX176"/>
  <c r="AX175" s="1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E22" l="1"/>
  <c r="E20"/>
  <c r="E19"/>
  <c r="F22"/>
  <c r="F20"/>
  <c r="F19"/>
  <c r="E21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T175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F666" s="1"/>
  <c r="H666"/>
  <c r="E666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E659" s="1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2"/>
  <c r="E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X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S610"/>
  <c r="R610"/>
  <c r="O610"/>
  <c r="N610"/>
  <c r="L610"/>
  <c r="K610"/>
  <c r="I610"/>
  <c r="H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Z603" s="1"/>
  <c r="AY604"/>
  <c r="AX604"/>
  <c r="AW604"/>
  <c r="AV604"/>
  <c r="AV603" s="1"/>
  <c r="AU604"/>
  <c r="AU603" s="1"/>
  <c r="AT604"/>
  <c r="AT603" s="1"/>
  <c r="AS604"/>
  <c r="AR604"/>
  <c r="AR603" s="1"/>
  <c r="AQ604"/>
  <c r="AQ603" s="1"/>
  <c r="AP604"/>
  <c r="AO604"/>
  <c r="AN604"/>
  <c r="AM604"/>
  <c r="AM603" s="1"/>
  <c r="AL604"/>
  <c r="AL603" s="1"/>
  <c r="AK604"/>
  <c r="AJ604"/>
  <c r="AI604"/>
  <c r="AH604"/>
  <c r="AH603" s="1"/>
  <c r="AG604"/>
  <c r="AF604"/>
  <c r="AE604"/>
  <c r="AD604"/>
  <c r="AC604"/>
  <c r="AB604"/>
  <c r="AB603" s="1"/>
  <c r="AA604"/>
  <c r="Z604"/>
  <c r="Z603" s="1"/>
  <c r="Y604"/>
  <c r="X604"/>
  <c r="X603" s="1"/>
  <c r="W604"/>
  <c r="V604"/>
  <c r="U604"/>
  <c r="U603" s="1"/>
  <c r="T604"/>
  <c r="T603" s="1"/>
  <c r="S604"/>
  <c r="R604"/>
  <c r="R603" s="1"/>
  <c r="Q604"/>
  <c r="P604"/>
  <c r="O604"/>
  <c r="O603" s="1"/>
  <c r="N604"/>
  <c r="N603" s="1"/>
  <c r="M604"/>
  <c r="L604"/>
  <c r="K604"/>
  <c r="J604"/>
  <c r="I604"/>
  <c r="H604"/>
  <c r="AW603"/>
  <c r="AP603" l="1"/>
  <c r="AK603"/>
  <c r="AF603"/>
  <c r="AE603"/>
  <c r="G22"/>
  <c r="G613"/>
  <c r="G620"/>
  <c r="G641"/>
  <c r="G627"/>
  <c r="G648"/>
  <c r="G652"/>
  <c r="G655"/>
  <c r="G659"/>
  <c r="G662"/>
  <c r="E645"/>
  <c r="G645" s="1"/>
  <c r="E638"/>
  <c r="G147"/>
  <c r="G140"/>
  <c r="G133"/>
  <c r="G119"/>
  <c r="G178"/>
  <c r="G39"/>
  <c r="G21"/>
  <c r="G38"/>
  <c r="F617"/>
  <c r="F638"/>
  <c r="G638" s="1"/>
  <c r="E604"/>
  <c r="F604"/>
  <c r="E605"/>
  <c r="F176"/>
  <c r="I175"/>
  <c r="F175" s="1"/>
  <c r="H175"/>
  <c r="E175" s="1"/>
  <c r="K603"/>
  <c r="Q603"/>
  <c r="W603"/>
  <c r="AA603"/>
  <c r="AC603"/>
  <c r="AG603"/>
  <c r="AO603"/>
  <c r="AY603"/>
  <c r="E624"/>
  <c r="G624" s="1"/>
  <c r="E608"/>
  <c r="E609"/>
  <c r="F609"/>
  <c r="E607"/>
  <c r="F607"/>
  <c r="I603"/>
  <c r="E610"/>
  <c r="F610"/>
  <c r="F605"/>
  <c r="H603"/>
  <c r="F606"/>
  <c r="AJ603"/>
  <c r="F608"/>
  <c r="E606"/>
  <c r="E617"/>
  <c r="L603"/>
  <c r="H451"/>
  <c r="H497"/>
  <c r="H691"/>
  <c r="I691"/>
  <c r="J691"/>
  <c r="K691"/>
  <c r="L691"/>
  <c r="M691"/>
  <c r="N691"/>
  <c r="O691"/>
  <c r="P691"/>
  <c r="Q691"/>
  <c r="R691"/>
  <c r="S691"/>
  <c r="T691"/>
  <c r="U691"/>
  <c r="V691"/>
  <c r="W691"/>
  <c r="X691"/>
  <c r="Y691"/>
  <c r="Z691"/>
  <c r="AA691"/>
  <c r="AB691"/>
  <c r="AC691"/>
  <c r="AD691"/>
  <c r="AE691"/>
  <c r="AF691"/>
  <c r="AG691"/>
  <c r="AH691"/>
  <c r="AI691"/>
  <c r="AJ691"/>
  <c r="AK691"/>
  <c r="AL691"/>
  <c r="AM691"/>
  <c r="AN691"/>
  <c r="AO691"/>
  <c r="AP691"/>
  <c r="AQ691"/>
  <c r="AR691"/>
  <c r="AS691"/>
  <c r="AT691"/>
  <c r="AU691"/>
  <c r="AV691"/>
  <c r="AW691"/>
  <c r="AX691"/>
  <c r="AY691"/>
  <c r="AZ691"/>
  <c r="BA691"/>
  <c r="H692"/>
  <c r="I692"/>
  <c r="J692"/>
  <c r="K692"/>
  <c r="L692"/>
  <c r="M692"/>
  <c r="N692"/>
  <c r="O692"/>
  <c r="P692"/>
  <c r="Q692"/>
  <c r="R692"/>
  <c r="S692"/>
  <c r="T692"/>
  <c r="U692"/>
  <c r="V692"/>
  <c r="W692"/>
  <c r="X692"/>
  <c r="Y692"/>
  <c r="Z692"/>
  <c r="AA692"/>
  <c r="AB692"/>
  <c r="AC692"/>
  <c r="AD692"/>
  <c r="AE692"/>
  <c r="AF692"/>
  <c r="AG692"/>
  <c r="AH692"/>
  <c r="AI692"/>
  <c r="AJ692"/>
  <c r="AK692"/>
  <c r="AL692"/>
  <c r="AM692"/>
  <c r="AN692"/>
  <c r="AO692"/>
  <c r="AP692"/>
  <c r="AQ692"/>
  <c r="AR692"/>
  <c r="AS692"/>
  <c r="AT692"/>
  <c r="AU692"/>
  <c r="AV692"/>
  <c r="AW692"/>
  <c r="AX692"/>
  <c r="AY692"/>
  <c r="AZ692"/>
  <c r="BA692"/>
  <c r="H693"/>
  <c r="I693"/>
  <c r="J693"/>
  <c r="K693"/>
  <c r="L693"/>
  <c r="M693"/>
  <c r="N693"/>
  <c r="O693"/>
  <c r="P693"/>
  <c r="Q693"/>
  <c r="R693"/>
  <c r="S693"/>
  <c r="T693"/>
  <c r="U693"/>
  <c r="V693"/>
  <c r="W693"/>
  <c r="X693"/>
  <c r="Y693"/>
  <c r="Z693"/>
  <c r="AA693"/>
  <c r="AB693"/>
  <c r="AC693"/>
  <c r="AD693"/>
  <c r="AE693"/>
  <c r="AF693"/>
  <c r="AG693"/>
  <c r="AH693"/>
  <c r="AI693"/>
  <c r="AJ693"/>
  <c r="AK693"/>
  <c r="AL693"/>
  <c r="AM693"/>
  <c r="AN693"/>
  <c r="AO693"/>
  <c r="AP693"/>
  <c r="AQ693"/>
  <c r="AR693"/>
  <c r="AS693"/>
  <c r="AT693"/>
  <c r="AU693"/>
  <c r="AV693"/>
  <c r="AW693"/>
  <c r="AX693"/>
  <c r="AY693"/>
  <c r="AZ693"/>
  <c r="BA693"/>
  <c r="H694"/>
  <c r="I694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AO694"/>
  <c r="AP694"/>
  <c r="AQ694"/>
  <c r="AR694"/>
  <c r="AS694"/>
  <c r="AT694"/>
  <c r="AU694"/>
  <c r="AV694"/>
  <c r="AW694"/>
  <c r="AX694"/>
  <c r="AY694"/>
  <c r="AZ694"/>
  <c r="BA694"/>
  <c r="H695"/>
  <c r="I695"/>
  <c r="J695"/>
  <c r="K695"/>
  <c r="L695"/>
  <c r="M695"/>
  <c r="N695"/>
  <c r="O695"/>
  <c r="P695"/>
  <c r="Q695"/>
  <c r="R695"/>
  <c r="S695"/>
  <c r="T695"/>
  <c r="U695"/>
  <c r="V695"/>
  <c r="W695"/>
  <c r="X695"/>
  <c r="Y695"/>
  <c r="Z695"/>
  <c r="AA695"/>
  <c r="AB695"/>
  <c r="AC695"/>
  <c r="AD695"/>
  <c r="AE695"/>
  <c r="AF695"/>
  <c r="AG695"/>
  <c r="AH695"/>
  <c r="AI695"/>
  <c r="AJ695"/>
  <c r="AK695"/>
  <c r="AL695"/>
  <c r="AM695"/>
  <c r="AN695"/>
  <c r="AO695"/>
  <c r="AP695"/>
  <c r="AQ695"/>
  <c r="AR695"/>
  <c r="AS695"/>
  <c r="AT695"/>
  <c r="AU695"/>
  <c r="AV695"/>
  <c r="AW695"/>
  <c r="AX695"/>
  <c r="AY695"/>
  <c r="AZ695"/>
  <c r="BA695"/>
  <c r="I690"/>
  <c r="J690"/>
  <c r="K690"/>
  <c r="L690"/>
  <c r="M690"/>
  <c r="N690"/>
  <c r="O690"/>
  <c r="P690"/>
  <c r="Q690"/>
  <c r="R690"/>
  <c r="S690"/>
  <c r="T690"/>
  <c r="U690"/>
  <c r="V690"/>
  <c r="W690"/>
  <c r="X690"/>
  <c r="Y690"/>
  <c r="Z690"/>
  <c r="AA690"/>
  <c r="AB690"/>
  <c r="AC690"/>
  <c r="AD690"/>
  <c r="AE690"/>
  <c r="AF690"/>
  <c r="AG690"/>
  <c r="AH690"/>
  <c r="AI690"/>
  <c r="AJ690"/>
  <c r="AK690"/>
  <c r="AL690"/>
  <c r="AM690"/>
  <c r="AN690"/>
  <c r="AO690"/>
  <c r="AP690"/>
  <c r="AQ690"/>
  <c r="AR690"/>
  <c r="AS690"/>
  <c r="AT690"/>
  <c r="AU690"/>
  <c r="AV690"/>
  <c r="AW690"/>
  <c r="AX690"/>
  <c r="AY690"/>
  <c r="AZ690"/>
  <c r="AZ689" s="1"/>
  <c r="BA690"/>
  <c r="H690"/>
  <c r="H689" s="1"/>
  <c r="AF689"/>
  <c r="H535"/>
  <c r="H528" s="1"/>
  <c r="H675" s="1"/>
  <c r="I535"/>
  <c r="I528" s="1"/>
  <c r="I675" s="1"/>
  <c r="I682" s="1"/>
  <c r="J535"/>
  <c r="J528" s="1"/>
  <c r="J675" s="1"/>
  <c r="J682" s="1"/>
  <c r="K535"/>
  <c r="K528" s="1"/>
  <c r="K675" s="1"/>
  <c r="L535"/>
  <c r="L528" s="1"/>
  <c r="M535"/>
  <c r="M528" s="1"/>
  <c r="M675" s="1"/>
  <c r="M682" s="1"/>
  <c r="N535"/>
  <c r="N528" s="1"/>
  <c r="N675" s="1"/>
  <c r="O535"/>
  <c r="O528" s="1"/>
  <c r="O675" s="1"/>
  <c r="O682" s="1"/>
  <c r="P535"/>
  <c r="P528" s="1"/>
  <c r="P675" s="1"/>
  <c r="P682" s="1"/>
  <c r="Q535"/>
  <c r="Q528" s="1"/>
  <c r="Q675" s="1"/>
  <c r="R535"/>
  <c r="R528" s="1"/>
  <c r="R675" s="1"/>
  <c r="R682" s="1"/>
  <c r="S535"/>
  <c r="S528" s="1"/>
  <c r="S675" s="1"/>
  <c r="S682" s="1"/>
  <c r="T535"/>
  <c r="T528" s="1"/>
  <c r="T675" s="1"/>
  <c r="U535"/>
  <c r="U528" s="1"/>
  <c r="U675" s="1"/>
  <c r="U682" s="1"/>
  <c r="V535"/>
  <c r="V528" s="1"/>
  <c r="V675" s="1"/>
  <c r="V682" s="1"/>
  <c r="W535"/>
  <c r="W528" s="1"/>
  <c r="W675" s="1"/>
  <c r="W682" s="1"/>
  <c r="X535"/>
  <c r="X528" s="1"/>
  <c r="X675" s="1"/>
  <c r="X682" s="1"/>
  <c r="Y535"/>
  <c r="Y528" s="1"/>
  <c r="Y675" s="1"/>
  <c r="Y682" s="1"/>
  <c r="Z535"/>
  <c r="Z528" s="1"/>
  <c r="Z675" s="1"/>
  <c r="AA535"/>
  <c r="AA528" s="1"/>
  <c r="AA675" s="1"/>
  <c r="AA682" s="1"/>
  <c r="AB535"/>
  <c r="AB528" s="1"/>
  <c r="AB675" s="1"/>
  <c r="AB682" s="1"/>
  <c r="AC535"/>
  <c r="AC528" s="1"/>
  <c r="AC675" s="1"/>
  <c r="AC682" s="1"/>
  <c r="AD535"/>
  <c r="AD528" s="1"/>
  <c r="AD675" s="1"/>
  <c r="AD682" s="1"/>
  <c r="AE535"/>
  <c r="AE528" s="1"/>
  <c r="AE675" s="1"/>
  <c r="AE682" s="1"/>
  <c r="AF535"/>
  <c r="AF528" s="1"/>
  <c r="AF675" s="1"/>
  <c r="AF682" s="1"/>
  <c r="AG535"/>
  <c r="AG528" s="1"/>
  <c r="AG675" s="1"/>
  <c r="AG682" s="1"/>
  <c r="AH535"/>
  <c r="AH528" s="1"/>
  <c r="AH675" s="1"/>
  <c r="AH682" s="1"/>
  <c r="AI535"/>
  <c r="AI528" s="1"/>
  <c r="AI675" s="1"/>
  <c r="AI682" s="1"/>
  <c r="AJ535"/>
  <c r="AJ528" s="1"/>
  <c r="AJ675" s="1"/>
  <c r="AJ682" s="1"/>
  <c r="AK535"/>
  <c r="AK528" s="1"/>
  <c r="AK675" s="1"/>
  <c r="AK682" s="1"/>
  <c r="AL535"/>
  <c r="AL528" s="1"/>
  <c r="AL675" s="1"/>
  <c r="AL682" s="1"/>
  <c r="AM535"/>
  <c r="AM528" s="1"/>
  <c r="AM675" s="1"/>
  <c r="AM682" s="1"/>
  <c r="AN535"/>
  <c r="AN528" s="1"/>
  <c r="AN675" s="1"/>
  <c r="AN682" s="1"/>
  <c r="AO535"/>
  <c r="AO528" s="1"/>
  <c r="AO675" s="1"/>
  <c r="AP535"/>
  <c r="AP528" s="1"/>
  <c r="AP675" s="1"/>
  <c r="AP682" s="1"/>
  <c r="AQ535"/>
  <c r="AQ528" s="1"/>
  <c r="AQ675" s="1"/>
  <c r="AQ682" s="1"/>
  <c r="AR535"/>
  <c r="AR528" s="1"/>
  <c r="AR675" s="1"/>
  <c r="AR682" s="1"/>
  <c r="AS535"/>
  <c r="AS528" s="1"/>
  <c r="AS675" s="1"/>
  <c r="AS682" s="1"/>
  <c r="AT535"/>
  <c r="AT528" s="1"/>
  <c r="AT675" s="1"/>
  <c r="AU535"/>
  <c r="AU528" s="1"/>
  <c r="AU675" s="1"/>
  <c r="AU682" s="1"/>
  <c r="AV535"/>
  <c r="AV528" s="1"/>
  <c r="AV675" s="1"/>
  <c r="AV682" s="1"/>
  <c r="AW535"/>
  <c r="AW528" s="1"/>
  <c r="AW675" s="1"/>
  <c r="AW682" s="1"/>
  <c r="AX535"/>
  <c r="AX528" s="1"/>
  <c r="AX675" s="1"/>
  <c r="AX682" s="1"/>
  <c r="AY535"/>
  <c r="AY528" s="1"/>
  <c r="AY675" s="1"/>
  <c r="AY682" s="1"/>
  <c r="AZ535"/>
  <c r="AZ528" s="1"/>
  <c r="AZ675" s="1"/>
  <c r="AZ682" s="1"/>
  <c r="BA535"/>
  <c r="BA528" s="1"/>
  <c r="BA675" s="1"/>
  <c r="BA682" s="1"/>
  <c r="H536"/>
  <c r="H529" s="1"/>
  <c r="H676" s="1"/>
  <c r="I536"/>
  <c r="I529" s="1"/>
  <c r="J536"/>
  <c r="J529" s="1"/>
  <c r="J676" s="1"/>
  <c r="J683" s="1"/>
  <c r="K536"/>
  <c r="K529" s="1"/>
  <c r="K676" s="1"/>
  <c r="L536"/>
  <c r="L529" s="1"/>
  <c r="L676" s="1"/>
  <c r="M536"/>
  <c r="M529" s="1"/>
  <c r="M676" s="1"/>
  <c r="M683" s="1"/>
  <c r="N536"/>
  <c r="N529" s="1"/>
  <c r="N676" s="1"/>
  <c r="O536"/>
  <c r="O529" s="1"/>
  <c r="O676" s="1"/>
  <c r="O683" s="1"/>
  <c r="P536"/>
  <c r="P529" s="1"/>
  <c r="P676" s="1"/>
  <c r="P683" s="1"/>
  <c r="Q536"/>
  <c r="Q529" s="1"/>
  <c r="Q676" s="1"/>
  <c r="R536"/>
  <c r="R529" s="1"/>
  <c r="R676" s="1"/>
  <c r="R683" s="1"/>
  <c r="S536"/>
  <c r="S529" s="1"/>
  <c r="S676" s="1"/>
  <c r="S683" s="1"/>
  <c r="T536"/>
  <c r="T529" s="1"/>
  <c r="T676" s="1"/>
  <c r="U536"/>
  <c r="U529" s="1"/>
  <c r="U676" s="1"/>
  <c r="U683" s="1"/>
  <c r="V536"/>
  <c r="V529" s="1"/>
  <c r="V676" s="1"/>
  <c r="V683" s="1"/>
  <c r="W536"/>
  <c r="W529" s="1"/>
  <c r="W676" s="1"/>
  <c r="W683" s="1"/>
  <c r="X536"/>
  <c r="X529" s="1"/>
  <c r="X676" s="1"/>
  <c r="X683" s="1"/>
  <c r="Y536"/>
  <c r="Y529" s="1"/>
  <c r="Y676" s="1"/>
  <c r="Y683" s="1"/>
  <c r="Z536"/>
  <c r="Z529" s="1"/>
  <c r="Z676" s="1"/>
  <c r="Z683" s="1"/>
  <c r="AA536"/>
  <c r="AA529" s="1"/>
  <c r="AA676" s="1"/>
  <c r="AA683" s="1"/>
  <c r="AB536"/>
  <c r="AB529" s="1"/>
  <c r="AB676" s="1"/>
  <c r="AB683" s="1"/>
  <c r="AC536"/>
  <c r="AC529" s="1"/>
  <c r="AC676" s="1"/>
  <c r="AC683" s="1"/>
  <c r="AD536"/>
  <c r="AD529" s="1"/>
  <c r="AD676" s="1"/>
  <c r="AD683" s="1"/>
  <c r="AE536"/>
  <c r="AE529" s="1"/>
  <c r="AE676" s="1"/>
  <c r="AE683" s="1"/>
  <c r="AF536"/>
  <c r="AF529" s="1"/>
  <c r="AF676" s="1"/>
  <c r="AF683" s="1"/>
  <c r="AG536"/>
  <c r="AG529" s="1"/>
  <c r="AG676" s="1"/>
  <c r="AG683" s="1"/>
  <c r="AH536"/>
  <c r="AH529" s="1"/>
  <c r="AH676" s="1"/>
  <c r="AH683" s="1"/>
  <c r="AI536"/>
  <c r="AI529" s="1"/>
  <c r="AI676" s="1"/>
  <c r="AI683" s="1"/>
  <c r="AJ536"/>
  <c r="AJ529" s="1"/>
  <c r="AK536"/>
  <c r="AK529" s="1"/>
  <c r="AK676" s="1"/>
  <c r="AK683" s="1"/>
  <c r="AL536"/>
  <c r="AL529" s="1"/>
  <c r="AL676" s="1"/>
  <c r="AL683" s="1"/>
  <c r="AM536"/>
  <c r="AM529" s="1"/>
  <c r="AM676" s="1"/>
  <c r="AM683" s="1"/>
  <c r="AN536"/>
  <c r="AN529" s="1"/>
  <c r="AN676" s="1"/>
  <c r="AN683" s="1"/>
  <c r="AO536"/>
  <c r="AO529" s="1"/>
  <c r="AO676" s="1"/>
  <c r="AO683" s="1"/>
  <c r="AP536"/>
  <c r="AP529" s="1"/>
  <c r="AP676" s="1"/>
  <c r="AP683" s="1"/>
  <c r="AQ536"/>
  <c r="AQ529" s="1"/>
  <c r="AQ676" s="1"/>
  <c r="AQ683" s="1"/>
  <c r="AR536"/>
  <c r="AR529" s="1"/>
  <c r="AR676" s="1"/>
  <c r="AR683" s="1"/>
  <c r="AS536"/>
  <c r="AS529" s="1"/>
  <c r="AS676" s="1"/>
  <c r="AS683" s="1"/>
  <c r="AT536"/>
  <c r="AT529" s="1"/>
  <c r="AT676" s="1"/>
  <c r="AU536"/>
  <c r="AU529" s="1"/>
  <c r="AU676" s="1"/>
  <c r="AV536"/>
  <c r="AV529" s="1"/>
  <c r="AV676" s="1"/>
  <c r="AV683" s="1"/>
  <c r="AW536"/>
  <c r="AW529" s="1"/>
  <c r="AW676" s="1"/>
  <c r="AW683" s="1"/>
  <c r="AX536"/>
  <c r="AX529" s="1"/>
  <c r="AX676" s="1"/>
  <c r="AX683" s="1"/>
  <c r="AY536"/>
  <c r="AY529" s="1"/>
  <c r="AY676" s="1"/>
  <c r="AZ536"/>
  <c r="AZ529" s="1"/>
  <c r="AZ676" s="1"/>
  <c r="AZ683" s="1"/>
  <c r="BA536"/>
  <c r="BA529" s="1"/>
  <c r="BA676" s="1"/>
  <c r="BA683" s="1"/>
  <c r="H537"/>
  <c r="H530" s="1"/>
  <c r="H677" s="1"/>
  <c r="I537"/>
  <c r="I530" s="1"/>
  <c r="I677" s="1"/>
  <c r="J537"/>
  <c r="J530" s="1"/>
  <c r="J677" s="1"/>
  <c r="K537"/>
  <c r="K530" s="1"/>
  <c r="K677" s="1"/>
  <c r="L537"/>
  <c r="L530" s="1"/>
  <c r="L677" s="1"/>
  <c r="M537"/>
  <c r="M530" s="1"/>
  <c r="M677" s="1"/>
  <c r="N537"/>
  <c r="N530" s="1"/>
  <c r="N677" s="1"/>
  <c r="O537"/>
  <c r="O530" s="1"/>
  <c r="O677" s="1"/>
  <c r="P537"/>
  <c r="P530" s="1"/>
  <c r="P677" s="1"/>
  <c r="Q537"/>
  <c r="Q530" s="1"/>
  <c r="Q677" s="1"/>
  <c r="R537"/>
  <c r="R530" s="1"/>
  <c r="R677" s="1"/>
  <c r="S537"/>
  <c r="S530" s="1"/>
  <c r="S677" s="1"/>
  <c r="T537"/>
  <c r="T530" s="1"/>
  <c r="T677" s="1"/>
  <c r="U537"/>
  <c r="U530" s="1"/>
  <c r="U677" s="1"/>
  <c r="V537"/>
  <c r="V530" s="1"/>
  <c r="V677" s="1"/>
  <c r="W537"/>
  <c r="W530" s="1"/>
  <c r="W677" s="1"/>
  <c r="X537"/>
  <c r="X530" s="1"/>
  <c r="X677" s="1"/>
  <c r="Y537"/>
  <c r="Y530" s="1"/>
  <c r="Y677" s="1"/>
  <c r="Z537"/>
  <c r="Z530" s="1"/>
  <c r="Z677" s="1"/>
  <c r="AA537"/>
  <c r="AA530" s="1"/>
  <c r="AA677" s="1"/>
  <c r="AB537"/>
  <c r="AB530" s="1"/>
  <c r="AB677" s="1"/>
  <c r="AC537"/>
  <c r="AC530" s="1"/>
  <c r="AC677" s="1"/>
  <c r="AD537"/>
  <c r="AD530" s="1"/>
  <c r="AD677" s="1"/>
  <c r="AE537"/>
  <c r="AE530" s="1"/>
  <c r="AE677" s="1"/>
  <c r="AF537"/>
  <c r="AF530" s="1"/>
  <c r="AF677" s="1"/>
  <c r="AG537"/>
  <c r="AG530" s="1"/>
  <c r="AG677" s="1"/>
  <c r="AH537"/>
  <c r="AH530" s="1"/>
  <c r="AH677" s="1"/>
  <c r="AI537"/>
  <c r="AI530" s="1"/>
  <c r="AI677" s="1"/>
  <c r="AJ537"/>
  <c r="AJ530" s="1"/>
  <c r="AJ677" s="1"/>
  <c r="AK537"/>
  <c r="AK530" s="1"/>
  <c r="AK677" s="1"/>
  <c r="AL537"/>
  <c r="AL530" s="1"/>
  <c r="AL677" s="1"/>
  <c r="AM537"/>
  <c r="AM530" s="1"/>
  <c r="AM677" s="1"/>
  <c r="AN537"/>
  <c r="AN530" s="1"/>
  <c r="AN677" s="1"/>
  <c r="AO537"/>
  <c r="AO530" s="1"/>
  <c r="AO677" s="1"/>
  <c r="AP537"/>
  <c r="AP530" s="1"/>
  <c r="AP677" s="1"/>
  <c r="AQ537"/>
  <c r="AQ530" s="1"/>
  <c r="AQ677" s="1"/>
  <c r="AR537"/>
  <c r="AR530" s="1"/>
  <c r="AR677" s="1"/>
  <c r="AS537"/>
  <c r="AS530" s="1"/>
  <c r="AS677" s="1"/>
  <c r="AT537"/>
  <c r="AT530" s="1"/>
  <c r="AT677" s="1"/>
  <c r="AU537"/>
  <c r="AU530" s="1"/>
  <c r="AU677" s="1"/>
  <c r="AV537"/>
  <c r="AV530" s="1"/>
  <c r="AV677" s="1"/>
  <c r="AW537"/>
  <c r="AW530" s="1"/>
  <c r="AW677" s="1"/>
  <c r="AX537"/>
  <c r="AX530" s="1"/>
  <c r="AX677" s="1"/>
  <c r="AY537"/>
  <c r="AY530" s="1"/>
  <c r="AY677" s="1"/>
  <c r="AZ537"/>
  <c r="AZ530" s="1"/>
  <c r="AZ677" s="1"/>
  <c r="BA537"/>
  <c r="BA530" s="1"/>
  <c r="BA677" s="1"/>
  <c r="BA684" s="1"/>
  <c r="H538"/>
  <c r="H531" s="1"/>
  <c r="H678" s="1"/>
  <c r="I538"/>
  <c r="I531" s="1"/>
  <c r="I678" s="1"/>
  <c r="J538"/>
  <c r="J531" s="1"/>
  <c r="J678" s="1"/>
  <c r="K538"/>
  <c r="K531" s="1"/>
  <c r="K678" s="1"/>
  <c r="L538"/>
  <c r="L531" s="1"/>
  <c r="L678" s="1"/>
  <c r="M538"/>
  <c r="M531" s="1"/>
  <c r="M678" s="1"/>
  <c r="N538"/>
  <c r="N531" s="1"/>
  <c r="N678" s="1"/>
  <c r="O538"/>
  <c r="O531" s="1"/>
  <c r="O678" s="1"/>
  <c r="P538"/>
  <c r="P531" s="1"/>
  <c r="P678" s="1"/>
  <c r="Q538"/>
  <c r="Q531" s="1"/>
  <c r="Q678" s="1"/>
  <c r="R538"/>
  <c r="R531" s="1"/>
  <c r="R678" s="1"/>
  <c r="S538"/>
  <c r="S531" s="1"/>
  <c r="S678" s="1"/>
  <c r="T538"/>
  <c r="T531" s="1"/>
  <c r="T678" s="1"/>
  <c r="U538"/>
  <c r="U531" s="1"/>
  <c r="U678" s="1"/>
  <c r="V538"/>
  <c r="V531" s="1"/>
  <c r="V678" s="1"/>
  <c r="W538"/>
  <c r="W531" s="1"/>
  <c r="W678" s="1"/>
  <c r="X538"/>
  <c r="X531" s="1"/>
  <c r="X678" s="1"/>
  <c r="Y538"/>
  <c r="Y531" s="1"/>
  <c r="Y678" s="1"/>
  <c r="Z538"/>
  <c r="Z531" s="1"/>
  <c r="Z678" s="1"/>
  <c r="AA538"/>
  <c r="AA531" s="1"/>
  <c r="AA678" s="1"/>
  <c r="AB538"/>
  <c r="AB531" s="1"/>
  <c r="AB678" s="1"/>
  <c r="AC538"/>
  <c r="AC531" s="1"/>
  <c r="AC678" s="1"/>
  <c r="AD538"/>
  <c r="AD531" s="1"/>
  <c r="AD678" s="1"/>
  <c r="AE538"/>
  <c r="AE531" s="1"/>
  <c r="AE678" s="1"/>
  <c r="AF538"/>
  <c r="AF531" s="1"/>
  <c r="AF678" s="1"/>
  <c r="AG538"/>
  <c r="AG531" s="1"/>
  <c r="AG678" s="1"/>
  <c r="AH538"/>
  <c r="AH531" s="1"/>
  <c r="AH678" s="1"/>
  <c r="AI538"/>
  <c r="AI531" s="1"/>
  <c r="AI678" s="1"/>
  <c r="AJ538"/>
  <c r="AJ531" s="1"/>
  <c r="AJ678" s="1"/>
  <c r="AK538"/>
  <c r="AK531" s="1"/>
  <c r="AK678" s="1"/>
  <c r="AL538"/>
  <c r="AL531" s="1"/>
  <c r="AL678" s="1"/>
  <c r="AM538"/>
  <c r="AM531" s="1"/>
  <c r="AM678" s="1"/>
  <c r="AN538"/>
  <c r="AN531" s="1"/>
  <c r="AN678" s="1"/>
  <c r="AO538"/>
  <c r="AO531" s="1"/>
  <c r="AO678" s="1"/>
  <c r="AP538"/>
  <c r="AP531" s="1"/>
  <c r="AP678" s="1"/>
  <c r="AQ538"/>
  <c r="AQ531" s="1"/>
  <c r="AQ678" s="1"/>
  <c r="AR538"/>
  <c r="AR531" s="1"/>
  <c r="AR678" s="1"/>
  <c r="AS538"/>
  <c r="AS531" s="1"/>
  <c r="AS678" s="1"/>
  <c r="AT538"/>
  <c r="AT531" s="1"/>
  <c r="AT678" s="1"/>
  <c r="AU538"/>
  <c r="AU531" s="1"/>
  <c r="AU678" s="1"/>
  <c r="AV538"/>
  <c r="AV531" s="1"/>
  <c r="AV678" s="1"/>
  <c r="AW538"/>
  <c r="AW531" s="1"/>
  <c r="AW678" s="1"/>
  <c r="AX538"/>
  <c r="AX531" s="1"/>
  <c r="AX678" s="1"/>
  <c r="AY538"/>
  <c r="AY531" s="1"/>
  <c r="AY678" s="1"/>
  <c r="AZ538"/>
  <c r="AZ531" s="1"/>
  <c r="AZ678" s="1"/>
  <c r="BA538"/>
  <c r="BA531" s="1"/>
  <c r="BA678" s="1"/>
  <c r="BA685" s="1"/>
  <c r="H539"/>
  <c r="H532" s="1"/>
  <c r="H679" s="1"/>
  <c r="I539"/>
  <c r="I532" s="1"/>
  <c r="I679" s="1"/>
  <c r="J539"/>
  <c r="J532" s="1"/>
  <c r="J679" s="1"/>
  <c r="K539"/>
  <c r="K532" s="1"/>
  <c r="K679" s="1"/>
  <c r="L539"/>
  <c r="L532" s="1"/>
  <c r="L679" s="1"/>
  <c r="M539"/>
  <c r="M532" s="1"/>
  <c r="M679" s="1"/>
  <c r="N539"/>
  <c r="N532" s="1"/>
  <c r="N679" s="1"/>
  <c r="O539"/>
  <c r="O532" s="1"/>
  <c r="O679" s="1"/>
  <c r="P539"/>
  <c r="P532" s="1"/>
  <c r="P679" s="1"/>
  <c r="Q539"/>
  <c r="Q532" s="1"/>
  <c r="Q679" s="1"/>
  <c r="R539"/>
  <c r="R532" s="1"/>
  <c r="R679" s="1"/>
  <c r="S539"/>
  <c r="S532" s="1"/>
  <c r="S679" s="1"/>
  <c r="T539"/>
  <c r="T532" s="1"/>
  <c r="T679" s="1"/>
  <c r="U539"/>
  <c r="U532" s="1"/>
  <c r="U679" s="1"/>
  <c r="V539"/>
  <c r="V532" s="1"/>
  <c r="V679" s="1"/>
  <c r="W539"/>
  <c r="W532" s="1"/>
  <c r="W679" s="1"/>
  <c r="X539"/>
  <c r="X532" s="1"/>
  <c r="X679" s="1"/>
  <c r="Y539"/>
  <c r="Y532" s="1"/>
  <c r="Y679" s="1"/>
  <c r="Z539"/>
  <c r="Z532" s="1"/>
  <c r="Z679" s="1"/>
  <c r="AA539"/>
  <c r="AA532" s="1"/>
  <c r="AA679" s="1"/>
  <c r="AB539"/>
  <c r="AB532" s="1"/>
  <c r="AB679" s="1"/>
  <c r="AC539"/>
  <c r="AC532" s="1"/>
  <c r="AC679" s="1"/>
  <c r="AD539"/>
  <c r="AD532" s="1"/>
  <c r="AD679" s="1"/>
  <c r="AE539"/>
  <c r="AE532" s="1"/>
  <c r="AE679" s="1"/>
  <c r="AF539"/>
  <c r="AF532" s="1"/>
  <c r="AF679" s="1"/>
  <c r="AG539"/>
  <c r="AG532" s="1"/>
  <c r="AG679" s="1"/>
  <c r="AH539"/>
  <c r="AH532" s="1"/>
  <c r="AH679" s="1"/>
  <c r="AI539"/>
  <c r="AI532" s="1"/>
  <c r="AI679" s="1"/>
  <c r="AJ539"/>
  <c r="AJ532" s="1"/>
  <c r="AJ679" s="1"/>
  <c r="AK539"/>
  <c r="AK532" s="1"/>
  <c r="AK679" s="1"/>
  <c r="AL539"/>
  <c r="AL532" s="1"/>
  <c r="AL679" s="1"/>
  <c r="AM539"/>
  <c r="AM532" s="1"/>
  <c r="AM679" s="1"/>
  <c r="AN539"/>
  <c r="AN532" s="1"/>
  <c r="AN679" s="1"/>
  <c r="AO539"/>
  <c r="AO532" s="1"/>
  <c r="AO679" s="1"/>
  <c r="AP539"/>
  <c r="AP532" s="1"/>
  <c r="AP679" s="1"/>
  <c r="AQ539"/>
  <c r="AQ532" s="1"/>
  <c r="AQ679" s="1"/>
  <c r="AR539"/>
  <c r="AR532" s="1"/>
  <c r="AR679" s="1"/>
  <c r="AS539"/>
  <c r="AS532" s="1"/>
  <c r="AS679" s="1"/>
  <c r="AT539"/>
  <c r="AT532" s="1"/>
  <c r="AT679" s="1"/>
  <c r="AU539"/>
  <c r="AU532" s="1"/>
  <c r="AU679" s="1"/>
  <c r="AV539"/>
  <c r="AV532" s="1"/>
  <c r="AV679" s="1"/>
  <c r="AW539"/>
  <c r="AW532" s="1"/>
  <c r="AW679" s="1"/>
  <c r="AX539"/>
  <c r="AX532" s="1"/>
  <c r="AX679" s="1"/>
  <c r="AY539"/>
  <c r="AY532" s="1"/>
  <c r="AY679" s="1"/>
  <c r="AZ539"/>
  <c r="AZ532" s="1"/>
  <c r="AZ679" s="1"/>
  <c r="BA539"/>
  <c r="BA532" s="1"/>
  <c r="BA679" s="1"/>
  <c r="BA686" s="1"/>
  <c r="I534"/>
  <c r="I527" s="1"/>
  <c r="I674" s="1"/>
  <c r="I681" s="1"/>
  <c r="J534"/>
  <c r="J527" s="1"/>
  <c r="J674" s="1"/>
  <c r="J681" s="1"/>
  <c r="K534"/>
  <c r="K527" s="1"/>
  <c r="K674" s="1"/>
  <c r="K681" s="1"/>
  <c r="L534"/>
  <c r="M534"/>
  <c r="M527" s="1"/>
  <c r="M674" s="1"/>
  <c r="M681" s="1"/>
  <c r="N534"/>
  <c r="N527" s="1"/>
  <c r="N674" s="1"/>
  <c r="N681" s="1"/>
  <c r="O534"/>
  <c r="P534"/>
  <c r="P527" s="1"/>
  <c r="P674" s="1"/>
  <c r="P681" s="1"/>
  <c r="Q534"/>
  <c r="R534"/>
  <c r="S534"/>
  <c r="S527" s="1"/>
  <c r="S674" s="1"/>
  <c r="S681" s="1"/>
  <c r="T534"/>
  <c r="U534"/>
  <c r="V534"/>
  <c r="V527" s="1"/>
  <c r="V674" s="1"/>
  <c r="V681" s="1"/>
  <c r="W534"/>
  <c r="X534"/>
  <c r="Y534"/>
  <c r="Y527" s="1"/>
  <c r="Y674" s="1"/>
  <c r="Y681" s="1"/>
  <c r="Z534"/>
  <c r="AA534"/>
  <c r="AB534"/>
  <c r="AC534"/>
  <c r="AD534"/>
  <c r="AD527" s="1"/>
  <c r="AD674" s="1"/>
  <c r="AD681" s="1"/>
  <c r="AE534"/>
  <c r="AF534"/>
  <c r="AG534"/>
  <c r="AH534"/>
  <c r="AI534"/>
  <c r="AI527" s="1"/>
  <c r="AI674" s="1"/>
  <c r="AI681" s="1"/>
  <c r="AJ534"/>
  <c r="AK534"/>
  <c r="AL534"/>
  <c r="AM534"/>
  <c r="AN534"/>
  <c r="AN527" s="1"/>
  <c r="AN674" s="1"/>
  <c r="AN681" s="1"/>
  <c r="AO534"/>
  <c r="AP534"/>
  <c r="AQ534"/>
  <c r="AR534"/>
  <c r="AS534"/>
  <c r="AS527" s="1"/>
  <c r="AS674" s="1"/>
  <c r="AS681" s="1"/>
  <c r="AT534"/>
  <c r="AU534"/>
  <c r="AV534"/>
  <c r="AW534"/>
  <c r="AX534"/>
  <c r="AX527" s="1"/>
  <c r="AX674" s="1"/>
  <c r="AX681" s="1"/>
  <c r="AY534"/>
  <c r="AZ534"/>
  <c r="BA534"/>
  <c r="BA527" s="1"/>
  <c r="BA674" s="1"/>
  <c r="BA681" s="1"/>
  <c r="H534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22"/>
  <c r="K452" s="1"/>
  <c r="L522"/>
  <c r="L452" s="1"/>
  <c r="M522"/>
  <c r="M452" s="1"/>
  <c r="N522"/>
  <c r="N452" s="1"/>
  <c r="O522"/>
  <c r="O452" s="1"/>
  <c r="P522"/>
  <c r="P452" s="1"/>
  <c r="Q522"/>
  <c r="Q452" s="1"/>
  <c r="R522"/>
  <c r="S522"/>
  <c r="S452" s="1"/>
  <c r="T522"/>
  <c r="T452" s="1"/>
  <c r="U522"/>
  <c r="U452" s="1"/>
  <c r="V522"/>
  <c r="V452" s="1"/>
  <c r="W522"/>
  <c r="W452" s="1"/>
  <c r="X522"/>
  <c r="X452" s="1"/>
  <c r="Y522"/>
  <c r="Y452" s="1"/>
  <c r="Z522"/>
  <c r="Z452" s="1"/>
  <c r="AA522"/>
  <c r="AA452" s="1"/>
  <c r="AB522"/>
  <c r="AB452" s="1"/>
  <c r="AC522"/>
  <c r="AC452" s="1"/>
  <c r="AD522"/>
  <c r="AD452" s="1"/>
  <c r="AE522"/>
  <c r="AE452" s="1"/>
  <c r="AF522"/>
  <c r="AF452" s="1"/>
  <c r="AG522"/>
  <c r="AG452" s="1"/>
  <c r="AH522"/>
  <c r="AH452" s="1"/>
  <c r="AI522"/>
  <c r="AI452" s="1"/>
  <c r="AJ522"/>
  <c r="AJ452" s="1"/>
  <c r="AK522"/>
  <c r="AK452" s="1"/>
  <c r="AL522"/>
  <c r="AL452" s="1"/>
  <c r="AM522"/>
  <c r="AM452" s="1"/>
  <c r="AN522"/>
  <c r="AN452" s="1"/>
  <c r="AO522"/>
  <c r="AO452" s="1"/>
  <c r="AP522"/>
  <c r="AP452" s="1"/>
  <c r="AQ522"/>
  <c r="AQ452" s="1"/>
  <c r="AR522"/>
  <c r="AR452" s="1"/>
  <c r="AS522"/>
  <c r="AS452" s="1"/>
  <c r="AT452"/>
  <c r="AU452"/>
  <c r="AV452"/>
  <c r="AW452"/>
  <c r="AX452"/>
  <c r="AY452"/>
  <c r="AZ452"/>
  <c r="K523"/>
  <c r="K453" s="1"/>
  <c r="L523"/>
  <c r="L453" s="1"/>
  <c r="M523"/>
  <c r="M453" s="1"/>
  <c r="N523"/>
  <c r="N453" s="1"/>
  <c r="O523"/>
  <c r="O453" s="1"/>
  <c r="P523"/>
  <c r="P453" s="1"/>
  <c r="Q523"/>
  <c r="Q453" s="1"/>
  <c r="R523"/>
  <c r="R453" s="1"/>
  <c r="S523"/>
  <c r="S453" s="1"/>
  <c r="T523"/>
  <c r="T453" s="1"/>
  <c r="U523"/>
  <c r="U453" s="1"/>
  <c r="V523"/>
  <c r="V453" s="1"/>
  <c r="W523"/>
  <c r="W453" s="1"/>
  <c r="X523"/>
  <c r="X453" s="1"/>
  <c r="Y523"/>
  <c r="Y453" s="1"/>
  <c r="Z523"/>
  <c r="Z453" s="1"/>
  <c r="AA523"/>
  <c r="AA453" s="1"/>
  <c r="AB523"/>
  <c r="AB453" s="1"/>
  <c r="AC523"/>
  <c r="AC453" s="1"/>
  <c r="AD523"/>
  <c r="AD453" s="1"/>
  <c r="AE523"/>
  <c r="AE453" s="1"/>
  <c r="AF523"/>
  <c r="AF453" s="1"/>
  <c r="AG523"/>
  <c r="AG453" s="1"/>
  <c r="AH523"/>
  <c r="AH453" s="1"/>
  <c r="AI523"/>
  <c r="AI453" s="1"/>
  <c r="AJ523"/>
  <c r="AJ453" s="1"/>
  <c r="AK523"/>
  <c r="AK453" s="1"/>
  <c r="AL523"/>
  <c r="AL453" s="1"/>
  <c r="AM523"/>
  <c r="AM453" s="1"/>
  <c r="AN523"/>
  <c r="AN453" s="1"/>
  <c r="AO523"/>
  <c r="AO453" s="1"/>
  <c r="AP523"/>
  <c r="AP453" s="1"/>
  <c r="AQ523"/>
  <c r="AQ453" s="1"/>
  <c r="AR523"/>
  <c r="AR453" s="1"/>
  <c r="AS523"/>
  <c r="AS453" s="1"/>
  <c r="AT453"/>
  <c r="AU453"/>
  <c r="AV453"/>
  <c r="AW453"/>
  <c r="AX453"/>
  <c r="AY453"/>
  <c r="AZ453"/>
  <c r="K524"/>
  <c r="K454" s="1"/>
  <c r="L524"/>
  <c r="L454" s="1"/>
  <c r="M524"/>
  <c r="M454" s="1"/>
  <c r="N524"/>
  <c r="N454" s="1"/>
  <c r="O524"/>
  <c r="O454" s="1"/>
  <c r="P524"/>
  <c r="P454" s="1"/>
  <c r="Q524"/>
  <c r="Q454" s="1"/>
  <c r="R524"/>
  <c r="R454" s="1"/>
  <c r="S524"/>
  <c r="S454" s="1"/>
  <c r="T524"/>
  <c r="T454" s="1"/>
  <c r="U524"/>
  <c r="U454" s="1"/>
  <c r="V524"/>
  <c r="V454" s="1"/>
  <c r="W524"/>
  <c r="W454" s="1"/>
  <c r="X524"/>
  <c r="X454" s="1"/>
  <c r="Y524"/>
  <c r="Y454" s="1"/>
  <c r="Z524"/>
  <c r="Z454" s="1"/>
  <c r="AA524"/>
  <c r="AA454" s="1"/>
  <c r="AB524"/>
  <c r="AB454" s="1"/>
  <c r="AC524"/>
  <c r="AC454" s="1"/>
  <c r="AD524"/>
  <c r="AD454" s="1"/>
  <c r="AE524"/>
  <c r="AE454" s="1"/>
  <c r="AF524"/>
  <c r="AF454" s="1"/>
  <c r="AG524"/>
  <c r="AG454" s="1"/>
  <c r="AH524"/>
  <c r="AH454" s="1"/>
  <c r="AI524"/>
  <c r="AI454" s="1"/>
  <c r="AJ524"/>
  <c r="AJ454" s="1"/>
  <c r="AK524"/>
  <c r="AK454" s="1"/>
  <c r="AL524"/>
  <c r="AL454" s="1"/>
  <c r="AM524"/>
  <c r="AM454" s="1"/>
  <c r="AN524"/>
  <c r="AN454" s="1"/>
  <c r="AO524"/>
  <c r="AO454" s="1"/>
  <c r="AP524"/>
  <c r="AP454" s="1"/>
  <c r="AQ524"/>
  <c r="AQ454" s="1"/>
  <c r="AR524"/>
  <c r="AR454" s="1"/>
  <c r="AS524"/>
  <c r="AS454" s="1"/>
  <c r="AT524"/>
  <c r="AT454" s="1"/>
  <c r="AU524"/>
  <c r="AU454" s="1"/>
  <c r="AV524"/>
  <c r="AV454" s="1"/>
  <c r="AW524"/>
  <c r="AW454" s="1"/>
  <c r="AX524"/>
  <c r="AX454" s="1"/>
  <c r="AY524"/>
  <c r="AY454" s="1"/>
  <c r="AZ524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F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T521"/>
  <c r="Q45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Z42"/>
  <c r="AZ18" s="1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J717"/>
  <c r="M717"/>
  <c r="P717"/>
  <c r="S717"/>
  <c r="V717"/>
  <c r="Y717"/>
  <c r="AD717"/>
  <c r="AI717"/>
  <c r="AN717"/>
  <c r="AS717"/>
  <c r="AX717"/>
  <c r="BA717"/>
  <c r="I778"/>
  <c r="J778"/>
  <c r="K778"/>
  <c r="L778"/>
  <c r="M778"/>
  <c r="O778"/>
  <c r="P778"/>
  <c r="Q778"/>
  <c r="R778"/>
  <c r="S778"/>
  <c r="U778"/>
  <c r="V778"/>
  <c r="W778"/>
  <c r="X778"/>
  <c r="Y778"/>
  <c r="AA778"/>
  <c r="AC778"/>
  <c r="AD778"/>
  <c r="AE778"/>
  <c r="AF778"/>
  <c r="AG778"/>
  <c r="AH778"/>
  <c r="AI778"/>
  <c r="AK778"/>
  <c r="AM778"/>
  <c r="AN778"/>
  <c r="AO778"/>
  <c r="AP778"/>
  <c r="AQ778"/>
  <c r="AR778"/>
  <c r="AS778"/>
  <c r="AW778"/>
  <c r="AX778"/>
  <c r="AY778"/>
  <c r="AZ778"/>
  <c r="BA778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T779"/>
  <c r="AW779"/>
  <c r="AX779"/>
  <c r="AY779"/>
  <c r="AZ779"/>
  <c r="BA779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V780"/>
  <c r="AW780"/>
  <c r="AX780"/>
  <c r="AY780"/>
  <c r="AZ780"/>
  <c r="BA780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V781"/>
  <c r="AW781"/>
  <c r="AX781"/>
  <c r="AY781"/>
  <c r="AZ781"/>
  <c r="BA781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V782"/>
  <c r="AW782"/>
  <c r="AX782"/>
  <c r="AY782"/>
  <c r="AZ782"/>
  <c r="BA782"/>
  <c r="I777"/>
  <c r="J777"/>
  <c r="L777"/>
  <c r="M777"/>
  <c r="N777"/>
  <c r="O777"/>
  <c r="P777"/>
  <c r="R777"/>
  <c r="S777"/>
  <c r="T777"/>
  <c r="U777"/>
  <c r="V777"/>
  <c r="X777"/>
  <c r="Y777"/>
  <c r="Z777"/>
  <c r="AA777"/>
  <c r="AB777"/>
  <c r="AC777"/>
  <c r="AD777"/>
  <c r="AF777"/>
  <c r="AH777"/>
  <c r="AI777"/>
  <c r="AJ777"/>
  <c r="AK777"/>
  <c r="AL777"/>
  <c r="AM777"/>
  <c r="AN777"/>
  <c r="AP777"/>
  <c r="AR777"/>
  <c r="AS777"/>
  <c r="AT777"/>
  <c r="AV777"/>
  <c r="AW777"/>
  <c r="AX777"/>
  <c r="AZ777"/>
  <c r="BA777"/>
  <c r="H777"/>
  <c r="F733"/>
  <c r="E733"/>
  <c r="F732"/>
  <c r="E732"/>
  <c r="F731"/>
  <c r="E731"/>
  <c r="F730"/>
  <c r="E730"/>
  <c r="F729"/>
  <c r="E729"/>
  <c r="F728"/>
  <c r="E728"/>
  <c r="AZ727"/>
  <c r="AY727"/>
  <c r="AW727"/>
  <c r="AV727"/>
  <c r="AT727"/>
  <c r="AR727"/>
  <c r="AQ727"/>
  <c r="AP727"/>
  <c r="AO727"/>
  <c r="AM727"/>
  <c r="AL727"/>
  <c r="AK727"/>
  <c r="AJ727"/>
  <c r="AH727"/>
  <c r="AG727"/>
  <c r="AF727"/>
  <c r="AE727"/>
  <c r="AC727"/>
  <c r="AB727"/>
  <c r="AA727"/>
  <c r="Z727"/>
  <c r="X727"/>
  <c r="W727"/>
  <c r="U727"/>
  <c r="T727"/>
  <c r="R727"/>
  <c r="Q727"/>
  <c r="O727"/>
  <c r="N727"/>
  <c r="L727"/>
  <c r="K727"/>
  <c r="I727"/>
  <c r="H712"/>
  <c r="I712"/>
  <c r="I719" s="1"/>
  <c r="J712"/>
  <c r="J719" s="1"/>
  <c r="K712"/>
  <c r="K719" s="1"/>
  <c r="L712"/>
  <c r="L719" s="1"/>
  <c r="M712"/>
  <c r="M719" s="1"/>
  <c r="N712"/>
  <c r="O712"/>
  <c r="O719" s="1"/>
  <c r="O12" s="1"/>
  <c r="O27" s="1"/>
  <c r="P712"/>
  <c r="P719" s="1"/>
  <c r="Q712"/>
  <c r="Q719" s="1"/>
  <c r="R712"/>
  <c r="R719" s="1"/>
  <c r="S712"/>
  <c r="S719" s="1"/>
  <c r="T712"/>
  <c r="U712"/>
  <c r="U719" s="1"/>
  <c r="V712"/>
  <c r="V719" s="1"/>
  <c r="W712"/>
  <c r="W719" s="1"/>
  <c r="W12" s="1"/>
  <c r="W27" s="1"/>
  <c r="X712"/>
  <c r="X719" s="1"/>
  <c r="Y712"/>
  <c r="Y719" s="1"/>
  <c r="Z712"/>
  <c r="AA712"/>
  <c r="AA719" s="1"/>
  <c r="AB712"/>
  <c r="AC712"/>
  <c r="AC719" s="1"/>
  <c r="AD712"/>
  <c r="AD719" s="1"/>
  <c r="AE712"/>
  <c r="AE719" s="1"/>
  <c r="AF712"/>
  <c r="AF719" s="1"/>
  <c r="AG712"/>
  <c r="AG719" s="1"/>
  <c r="AH712"/>
  <c r="AH719" s="1"/>
  <c r="AI712"/>
  <c r="AI719" s="1"/>
  <c r="AJ712"/>
  <c r="AK712"/>
  <c r="AK719" s="1"/>
  <c r="AL712"/>
  <c r="AM712"/>
  <c r="AM719" s="1"/>
  <c r="AN712"/>
  <c r="AN719" s="1"/>
  <c r="AO712"/>
  <c r="AO719" s="1"/>
  <c r="AP712"/>
  <c r="AP719" s="1"/>
  <c r="AQ712"/>
  <c r="AQ719" s="1"/>
  <c r="AR712"/>
  <c r="AR719" s="1"/>
  <c r="AS712"/>
  <c r="AS719" s="1"/>
  <c r="AT712"/>
  <c r="AU712"/>
  <c r="AU719" s="1"/>
  <c r="AV712"/>
  <c r="AW712"/>
  <c r="AW719" s="1"/>
  <c r="AX712"/>
  <c r="AX719" s="1"/>
  <c r="AY712"/>
  <c r="AY719" s="1"/>
  <c r="AZ712"/>
  <c r="AZ719" s="1"/>
  <c r="BA712"/>
  <c r="BA719" s="1"/>
  <c r="H713"/>
  <c r="I713"/>
  <c r="J713"/>
  <c r="J720" s="1"/>
  <c r="K713"/>
  <c r="K720" s="1"/>
  <c r="L713"/>
  <c r="L720" s="1"/>
  <c r="M713"/>
  <c r="M720" s="1"/>
  <c r="N713"/>
  <c r="N720" s="1"/>
  <c r="O713"/>
  <c r="O720" s="1"/>
  <c r="P713"/>
  <c r="P720" s="1"/>
  <c r="Q713"/>
  <c r="Q720" s="1"/>
  <c r="R713"/>
  <c r="R720" s="1"/>
  <c r="S713"/>
  <c r="S720" s="1"/>
  <c r="T713"/>
  <c r="T720" s="1"/>
  <c r="U713"/>
  <c r="U720" s="1"/>
  <c r="V713"/>
  <c r="V720" s="1"/>
  <c r="W713"/>
  <c r="W720" s="1"/>
  <c r="X713"/>
  <c r="X720" s="1"/>
  <c r="Y713"/>
  <c r="Y720" s="1"/>
  <c r="Z713"/>
  <c r="Z720" s="1"/>
  <c r="AA713"/>
  <c r="AA720" s="1"/>
  <c r="AB713"/>
  <c r="AB720" s="1"/>
  <c r="AC713"/>
  <c r="AC720" s="1"/>
  <c r="AD713"/>
  <c r="AD720" s="1"/>
  <c r="AE713"/>
  <c r="AE720" s="1"/>
  <c r="AF713"/>
  <c r="AF720" s="1"/>
  <c r="AG713"/>
  <c r="AG720" s="1"/>
  <c r="AH713"/>
  <c r="AH720" s="1"/>
  <c r="AI713"/>
  <c r="AI720" s="1"/>
  <c r="AJ713"/>
  <c r="AJ720" s="1"/>
  <c r="AK713"/>
  <c r="AK720" s="1"/>
  <c r="AL713"/>
  <c r="AL720" s="1"/>
  <c r="AM713"/>
  <c r="AM720" s="1"/>
  <c r="AN713"/>
  <c r="AN720" s="1"/>
  <c r="AO713"/>
  <c r="AO720" s="1"/>
  <c r="AP713"/>
  <c r="AP720" s="1"/>
  <c r="AQ713"/>
  <c r="AQ720" s="1"/>
  <c r="AR713"/>
  <c r="AR720" s="1"/>
  <c r="AS713"/>
  <c r="AS720" s="1"/>
  <c r="AT713"/>
  <c r="AT720" s="1"/>
  <c r="AU713"/>
  <c r="AU720" s="1"/>
  <c r="AV713"/>
  <c r="AV720" s="1"/>
  <c r="AW713"/>
  <c r="AW720" s="1"/>
  <c r="AX713"/>
  <c r="AX720" s="1"/>
  <c r="AY713"/>
  <c r="AY720" s="1"/>
  <c r="AZ713"/>
  <c r="AZ720" s="1"/>
  <c r="BA713"/>
  <c r="BA720" s="1"/>
  <c r="H715"/>
  <c r="I715"/>
  <c r="I722" s="1"/>
  <c r="J715"/>
  <c r="J722" s="1"/>
  <c r="K715"/>
  <c r="K722" s="1"/>
  <c r="L715"/>
  <c r="L722" s="1"/>
  <c r="M715"/>
  <c r="M722" s="1"/>
  <c r="N715"/>
  <c r="N722" s="1"/>
  <c r="O715"/>
  <c r="O722" s="1"/>
  <c r="P715"/>
  <c r="P722" s="1"/>
  <c r="Q715"/>
  <c r="Q722" s="1"/>
  <c r="R715"/>
  <c r="R722" s="1"/>
  <c r="S715"/>
  <c r="S722" s="1"/>
  <c r="T715"/>
  <c r="T722" s="1"/>
  <c r="U715"/>
  <c r="U722" s="1"/>
  <c r="V715"/>
  <c r="V722" s="1"/>
  <c r="W715"/>
  <c r="W722" s="1"/>
  <c r="X715"/>
  <c r="X722" s="1"/>
  <c r="Y715"/>
  <c r="Y722" s="1"/>
  <c r="Z715"/>
  <c r="Z722" s="1"/>
  <c r="AA715"/>
  <c r="AA722" s="1"/>
  <c r="AB715"/>
  <c r="AB722" s="1"/>
  <c r="AC715"/>
  <c r="AC722" s="1"/>
  <c r="AD715"/>
  <c r="AD722" s="1"/>
  <c r="AE715"/>
  <c r="AE722" s="1"/>
  <c r="AF715"/>
  <c r="AF722" s="1"/>
  <c r="AG715"/>
  <c r="AG722" s="1"/>
  <c r="AH715"/>
  <c r="AH722" s="1"/>
  <c r="AI715"/>
  <c r="AI722" s="1"/>
  <c r="AJ715"/>
  <c r="AJ722" s="1"/>
  <c r="AK715"/>
  <c r="AK722" s="1"/>
  <c r="AL715"/>
  <c r="AL722" s="1"/>
  <c r="AM715"/>
  <c r="AM722" s="1"/>
  <c r="AN715"/>
  <c r="AN722" s="1"/>
  <c r="AO715"/>
  <c r="AO722" s="1"/>
  <c r="AP715"/>
  <c r="AP722" s="1"/>
  <c r="AQ715"/>
  <c r="AQ722" s="1"/>
  <c r="AR715"/>
  <c r="AR722" s="1"/>
  <c r="AS715"/>
  <c r="AS722" s="1"/>
  <c r="AT715"/>
  <c r="AT722" s="1"/>
  <c r="AU715"/>
  <c r="AU722" s="1"/>
  <c r="AU15" s="1"/>
  <c r="AU30" s="1"/>
  <c r="AV715"/>
  <c r="AV722" s="1"/>
  <c r="AW715"/>
  <c r="AW722" s="1"/>
  <c r="AX715"/>
  <c r="AX722" s="1"/>
  <c r="AY715"/>
  <c r="AY722" s="1"/>
  <c r="AZ715"/>
  <c r="AZ722" s="1"/>
  <c r="BA715"/>
  <c r="BA722" s="1"/>
  <c r="H716"/>
  <c r="I716"/>
  <c r="J716"/>
  <c r="J723" s="1"/>
  <c r="K716"/>
  <c r="K723" s="1"/>
  <c r="L716"/>
  <c r="L723" s="1"/>
  <c r="M716"/>
  <c r="M723" s="1"/>
  <c r="N716"/>
  <c r="N723" s="1"/>
  <c r="O716"/>
  <c r="O723" s="1"/>
  <c r="P716"/>
  <c r="P723" s="1"/>
  <c r="Q716"/>
  <c r="Q723" s="1"/>
  <c r="R716"/>
  <c r="R723" s="1"/>
  <c r="S716"/>
  <c r="S723" s="1"/>
  <c r="T716"/>
  <c r="T723" s="1"/>
  <c r="U716"/>
  <c r="U723" s="1"/>
  <c r="V716"/>
  <c r="V723" s="1"/>
  <c r="W716"/>
  <c r="W723" s="1"/>
  <c r="X716"/>
  <c r="X723" s="1"/>
  <c r="Y716"/>
  <c r="Y723" s="1"/>
  <c r="Z716"/>
  <c r="Z723" s="1"/>
  <c r="AA716"/>
  <c r="AA723" s="1"/>
  <c r="AB716"/>
  <c r="AB723" s="1"/>
  <c r="AC716"/>
  <c r="AC723" s="1"/>
  <c r="AD716"/>
  <c r="AD723" s="1"/>
  <c r="AE716"/>
  <c r="AE723" s="1"/>
  <c r="AF716"/>
  <c r="AF723" s="1"/>
  <c r="AG716"/>
  <c r="AG723" s="1"/>
  <c r="AH716"/>
  <c r="AH723" s="1"/>
  <c r="AI716"/>
  <c r="AI723" s="1"/>
  <c r="AJ716"/>
  <c r="AJ723" s="1"/>
  <c r="AK716"/>
  <c r="AK723" s="1"/>
  <c r="AL716"/>
  <c r="AL723" s="1"/>
  <c r="AM716"/>
  <c r="AM723" s="1"/>
  <c r="AN716"/>
  <c r="AN723" s="1"/>
  <c r="AO716"/>
  <c r="AO723" s="1"/>
  <c r="AP716"/>
  <c r="AP723" s="1"/>
  <c r="AQ716"/>
  <c r="AQ723" s="1"/>
  <c r="AR716"/>
  <c r="AR723" s="1"/>
  <c r="AS716"/>
  <c r="AS723" s="1"/>
  <c r="AT716"/>
  <c r="AT723" s="1"/>
  <c r="AU716"/>
  <c r="AU723" s="1"/>
  <c r="AU16" s="1"/>
  <c r="AU31" s="1"/>
  <c r="AV716"/>
  <c r="AV723" s="1"/>
  <c r="AW716"/>
  <c r="AW723" s="1"/>
  <c r="AX716"/>
  <c r="AX723" s="1"/>
  <c r="AY716"/>
  <c r="AY723" s="1"/>
  <c r="AZ716"/>
  <c r="AZ723" s="1"/>
  <c r="BA716"/>
  <c r="BA723" s="1"/>
  <c r="I711"/>
  <c r="I718" s="1"/>
  <c r="J711"/>
  <c r="J718" s="1"/>
  <c r="K711"/>
  <c r="L711"/>
  <c r="M711"/>
  <c r="M718" s="1"/>
  <c r="N711"/>
  <c r="N718" s="1"/>
  <c r="O711"/>
  <c r="O718" s="1"/>
  <c r="P711"/>
  <c r="P718" s="1"/>
  <c r="Q711"/>
  <c r="R711"/>
  <c r="R718" s="1"/>
  <c r="S711"/>
  <c r="S718" s="1"/>
  <c r="T711"/>
  <c r="T718" s="1"/>
  <c r="U711"/>
  <c r="U718" s="1"/>
  <c r="V711"/>
  <c r="V718" s="1"/>
  <c r="W711"/>
  <c r="X711"/>
  <c r="Y711"/>
  <c r="Y718" s="1"/>
  <c r="Z711"/>
  <c r="Z718" s="1"/>
  <c r="AA711"/>
  <c r="AA718" s="1"/>
  <c r="AB711"/>
  <c r="AB718" s="1"/>
  <c r="AC711"/>
  <c r="AC718" s="1"/>
  <c r="AD711"/>
  <c r="AD718" s="1"/>
  <c r="AE711"/>
  <c r="AF711"/>
  <c r="AF718" s="1"/>
  <c r="AG711"/>
  <c r="AH711"/>
  <c r="AH718" s="1"/>
  <c r="AI711"/>
  <c r="AI718" s="1"/>
  <c r="AJ711"/>
  <c r="AJ718" s="1"/>
  <c r="AK711"/>
  <c r="AK718" s="1"/>
  <c r="AL711"/>
  <c r="AL718" s="1"/>
  <c r="AM711"/>
  <c r="AM718" s="1"/>
  <c r="AN711"/>
  <c r="AN718" s="1"/>
  <c r="AO711"/>
  <c r="AP711"/>
  <c r="AP718" s="1"/>
  <c r="AQ711"/>
  <c r="AR711"/>
  <c r="AS711"/>
  <c r="AS718" s="1"/>
  <c r="AT711"/>
  <c r="AT718" s="1"/>
  <c r="AU711"/>
  <c r="AU718" s="1"/>
  <c r="AV711"/>
  <c r="AV718" s="1"/>
  <c r="AW711"/>
  <c r="AW718" s="1"/>
  <c r="AX711"/>
  <c r="AX718" s="1"/>
  <c r="AY711"/>
  <c r="AZ711"/>
  <c r="AZ718" s="1"/>
  <c r="BA711"/>
  <c r="BA718" s="1"/>
  <c r="H711"/>
  <c r="H718" s="1"/>
  <c r="F714"/>
  <c r="E714"/>
  <c r="F709"/>
  <c r="E709"/>
  <c r="F708"/>
  <c r="E708"/>
  <c r="F707"/>
  <c r="E707"/>
  <c r="F706"/>
  <c r="E706"/>
  <c r="F705"/>
  <c r="E705"/>
  <c r="F704"/>
  <c r="E704"/>
  <c r="AZ703"/>
  <c r="AY703"/>
  <c r="AW703"/>
  <c r="AV703"/>
  <c r="AU703"/>
  <c r="AT703"/>
  <c r="AR703"/>
  <c r="AQ703"/>
  <c r="AP703"/>
  <c r="AO703"/>
  <c r="AM703"/>
  <c r="AL703"/>
  <c r="AK703"/>
  <c r="AJ703"/>
  <c r="AH703"/>
  <c r="AG703"/>
  <c r="AF703"/>
  <c r="AE703"/>
  <c r="AC703"/>
  <c r="AB703"/>
  <c r="AA703"/>
  <c r="Z703"/>
  <c r="X703"/>
  <c r="W703"/>
  <c r="U703"/>
  <c r="T703"/>
  <c r="R703"/>
  <c r="Q703"/>
  <c r="O703"/>
  <c r="N703"/>
  <c r="L703"/>
  <c r="K703"/>
  <c r="I703"/>
  <c r="H703"/>
  <c r="F702"/>
  <c r="E702"/>
  <c r="F701"/>
  <c r="E701"/>
  <c r="F700"/>
  <c r="E700"/>
  <c r="F699"/>
  <c r="E699"/>
  <c r="F698"/>
  <c r="E698"/>
  <c r="F697"/>
  <c r="E697"/>
  <c r="AZ696"/>
  <c r="AY696"/>
  <c r="AW696"/>
  <c r="AV696"/>
  <c r="AU696"/>
  <c r="AT696"/>
  <c r="AR696"/>
  <c r="AQ696"/>
  <c r="AP696"/>
  <c r="AO696"/>
  <c r="AM696"/>
  <c r="AL696"/>
  <c r="AK696"/>
  <c r="AJ696"/>
  <c r="AH696"/>
  <c r="AG696"/>
  <c r="AF696"/>
  <c r="AE696"/>
  <c r="AC696"/>
  <c r="AB696"/>
  <c r="AA696"/>
  <c r="Z696"/>
  <c r="X696"/>
  <c r="W696"/>
  <c r="U696"/>
  <c r="T696"/>
  <c r="R696"/>
  <c r="Q696"/>
  <c r="O696"/>
  <c r="N696"/>
  <c r="L696"/>
  <c r="K696"/>
  <c r="I696"/>
  <c r="H696"/>
  <c r="AY18" l="1"/>
  <c r="AJ527"/>
  <c r="AJ674" s="1"/>
  <c r="E727"/>
  <c r="BA14"/>
  <c r="BA13"/>
  <c r="AW13"/>
  <c r="AS13"/>
  <c r="AQ13"/>
  <c r="AQ28" s="1"/>
  <c r="AM13"/>
  <c r="AI13"/>
  <c r="AI28" s="1"/>
  <c r="AG13"/>
  <c r="AC13"/>
  <c r="AA13"/>
  <c r="Y13"/>
  <c r="Y28" s="1"/>
  <c r="W13"/>
  <c r="W28" s="1"/>
  <c r="U13"/>
  <c r="S13"/>
  <c r="O13"/>
  <c r="O28" s="1"/>
  <c r="M13"/>
  <c r="AZ13"/>
  <c r="AX13"/>
  <c r="AV13"/>
  <c r="AV28" s="1"/>
  <c r="AR13"/>
  <c r="AN13"/>
  <c r="AN28" s="1"/>
  <c r="AL13"/>
  <c r="AH13"/>
  <c r="AH28" s="1"/>
  <c r="AD13"/>
  <c r="AB13"/>
  <c r="AB28" s="1"/>
  <c r="Z13"/>
  <c r="X13"/>
  <c r="V13"/>
  <c r="R13"/>
  <c r="P13"/>
  <c r="J13"/>
  <c r="AP13"/>
  <c r="AP689"/>
  <c r="AJ676"/>
  <c r="AJ683" s="1"/>
  <c r="AJ13" s="1"/>
  <c r="AJ28" s="1"/>
  <c r="AJ526"/>
  <c r="AO13"/>
  <c r="AO28" s="1"/>
  <c r="AK13"/>
  <c r="AJ18"/>
  <c r="AF13"/>
  <c r="AE13"/>
  <c r="F727"/>
  <c r="F449"/>
  <c r="W18"/>
  <c r="X18"/>
  <c r="N18"/>
  <c r="G610"/>
  <c r="O18"/>
  <c r="Q18"/>
  <c r="AI11"/>
  <c r="AI26" s="1"/>
  <c r="S11"/>
  <c r="S26" s="1"/>
  <c r="AZ686"/>
  <c r="AZ16" s="1"/>
  <c r="AZ31" s="1"/>
  <c r="AV686"/>
  <c r="AV16" s="1"/>
  <c r="AV31" s="1"/>
  <c r="AR686"/>
  <c r="AR16" s="1"/>
  <c r="AR31" s="1"/>
  <c r="AN686"/>
  <c r="AN16" s="1"/>
  <c r="AN31" s="1"/>
  <c r="AJ686"/>
  <c r="AJ16" s="1"/>
  <c r="AJ31" s="1"/>
  <c r="AF686"/>
  <c r="AF16" s="1"/>
  <c r="AF31" s="1"/>
  <c r="AB686"/>
  <c r="AB16" s="1"/>
  <c r="AB31" s="1"/>
  <c r="X686"/>
  <c r="X16" s="1"/>
  <c r="X31" s="1"/>
  <c r="T686"/>
  <c r="T16" s="1"/>
  <c r="T31" s="1"/>
  <c r="P686"/>
  <c r="P16" s="1"/>
  <c r="P31" s="1"/>
  <c r="L686"/>
  <c r="L16" s="1"/>
  <c r="L31" s="1"/>
  <c r="AX685"/>
  <c r="AX15" s="1"/>
  <c r="AX30" s="1"/>
  <c r="AT685"/>
  <c r="AT15" s="1"/>
  <c r="AT30" s="1"/>
  <c r="AP685"/>
  <c r="AP15" s="1"/>
  <c r="AP30" s="1"/>
  <c r="AL685"/>
  <c r="AL15" s="1"/>
  <c r="AL30" s="1"/>
  <c r="AH685"/>
  <c r="AH15" s="1"/>
  <c r="AH30" s="1"/>
  <c r="AD685"/>
  <c r="AD15" s="1"/>
  <c r="AD30" s="1"/>
  <c r="Z685"/>
  <c r="Z15" s="1"/>
  <c r="Z30" s="1"/>
  <c r="V685"/>
  <c r="V15" s="1"/>
  <c r="V30" s="1"/>
  <c r="R685"/>
  <c r="R15" s="1"/>
  <c r="R30" s="1"/>
  <c r="N685"/>
  <c r="N15" s="1"/>
  <c r="N30" s="1"/>
  <c r="AZ684"/>
  <c r="AV684"/>
  <c r="AR684"/>
  <c r="AN684"/>
  <c r="AJ684"/>
  <c r="AF684"/>
  <c r="AB684"/>
  <c r="X684"/>
  <c r="T684"/>
  <c r="P684"/>
  <c r="L684"/>
  <c r="AX28"/>
  <c r="AP28"/>
  <c r="AL28"/>
  <c r="AD28"/>
  <c r="V28"/>
  <c r="AZ12"/>
  <c r="AZ27" s="1"/>
  <c r="AR12"/>
  <c r="AR27" s="1"/>
  <c r="AN12"/>
  <c r="AN27" s="1"/>
  <c r="AF12"/>
  <c r="X12"/>
  <c r="X27" s="1"/>
  <c r="P12"/>
  <c r="P27" s="1"/>
  <c r="T18"/>
  <c r="AX11"/>
  <c r="AX26" s="1"/>
  <c r="AD11"/>
  <c r="AD26" s="1"/>
  <c r="V11"/>
  <c r="V26" s="1"/>
  <c r="N11"/>
  <c r="N26" s="1"/>
  <c r="AY686"/>
  <c r="AY16" s="1"/>
  <c r="AY31" s="1"/>
  <c r="AQ686"/>
  <c r="AQ16" s="1"/>
  <c r="AQ31" s="1"/>
  <c r="AM686"/>
  <c r="AM16" s="1"/>
  <c r="AM31" s="1"/>
  <c r="AI686"/>
  <c r="AI16" s="1"/>
  <c r="AI31" s="1"/>
  <c r="AE686"/>
  <c r="AE16" s="1"/>
  <c r="AE31" s="1"/>
  <c r="AA686"/>
  <c r="AA16" s="1"/>
  <c r="AA31" s="1"/>
  <c r="W686"/>
  <c r="W16" s="1"/>
  <c r="W31" s="1"/>
  <c r="S686"/>
  <c r="S16" s="1"/>
  <c r="S31" s="1"/>
  <c r="O686"/>
  <c r="O16" s="1"/>
  <c r="O31" s="1"/>
  <c r="K686"/>
  <c r="K16" s="1"/>
  <c r="K31" s="1"/>
  <c r="BA15"/>
  <c r="BA30" s="1"/>
  <c r="AW685"/>
  <c r="AW15" s="1"/>
  <c r="AW30" s="1"/>
  <c r="AS685"/>
  <c r="AS15" s="1"/>
  <c r="AS30" s="1"/>
  <c r="AO685"/>
  <c r="AO15" s="1"/>
  <c r="AO30" s="1"/>
  <c r="AK685"/>
  <c r="AK15" s="1"/>
  <c r="AK30" s="1"/>
  <c r="AG685"/>
  <c r="AG15" s="1"/>
  <c r="AG30" s="1"/>
  <c r="AC685"/>
  <c r="AC15" s="1"/>
  <c r="AC30" s="1"/>
  <c r="Y685"/>
  <c r="Y15" s="1"/>
  <c r="Y30" s="1"/>
  <c r="U685"/>
  <c r="U15" s="1"/>
  <c r="U30" s="1"/>
  <c r="Q685"/>
  <c r="Q15" s="1"/>
  <c r="Q30" s="1"/>
  <c r="M685"/>
  <c r="M15" s="1"/>
  <c r="M30" s="1"/>
  <c r="AY684"/>
  <c r="AU684"/>
  <c r="AQ684"/>
  <c r="AM684"/>
  <c r="AI684"/>
  <c r="AE684"/>
  <c r="AA684"/>
  <c r="W684"/>
  <c r="S684"/>
  <c r="O684"/>
  <c r="K684"/>
  <c r="BA28"/>
  <c r="AW28"/>
  <c r="AS28"/>
  <c r="AK28"/>
  <c r="AG28"/>
  <c r="AC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617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AX686"/>
  <c r="AX16" s="1"/>
  <c r="AX31" s="1"/>
  <c r="AT686"/>
  <c r="AT16" s="1"/>
  <c r="AT31" s="1"/>
  <c r="AP686"/>
  <c r="AP16" s="1"/>
  <c r="AP31" s="1"/>
  <c r="AL686"/>
  <c r="AL16" s="1"/>
  <c r="AL31" s="1"/>
  <c r="AH686"/>
  <c r="AH16" s="1"/>
  <c r="AH31" s="1"/>
  <c r="AD686"/>
  <c r="AD16" s="1"/>
  <c r="AD31" s="1"/>
  <c r="Z686"/>
  <c r="Z16" s="1"/>
  <c r="Z31" s="1"/>
  <c r="V686"/>
  <c r="V16" s="1"/>
  <c r="V31" s="1"/>
  <c r="R686"/>
  <c r="R16" s="1"/>
  <c r="R31" s="1"/>
  <c r="N686"/>
  <c r="N16" s="1"/>
  <c r="N31" s="1"/>
  <c r="AZ685"/>
  <c r="AZ15" s="1"/>
  <c r="AZ30" s="1"/>
  <c r="AV685"/>
  <c r="AV15" s="1"/>
  <c r="AV30" s="1"/>
  <c r="AR685"/>
  <c r="AR15" s="1"/>
  <c r="AR30" s="1"/>
  <c r="AN685"/>
  <c r="AN15" s="1"/>
  <c r="AN30" s="1"/>
  <c r="AJ685"/>
  <c r="AJ15" s="1"/>
  <c r="AJ30" s="1"/>
  <c r="AF685"/>
  <c r="AF15" s="1"/>
  <c r="AF30" s="1"/>
  <c r="AB685"/>
  <c r="AB15" s="1"/>
  <c r="AB30" s="1"/>
  <c r="X685"/>
  <c r="X15" s="1"/>
  <c r="X30" s="1"/>
  <c r="T685"/>
  <c r="T15" s="1"/>
  <c r="T30" s="1"/>
  <c r="P685"/>
  <c r="P15" s="1"/>
  <c r="P30" s="1"/>
  <c r="L685"/>
  <c r="L15" s="1"/>
  <c r="L30" s="1"/>
  <c r="AX684"/>
  <c r="AT684"/>
  <c r="AP684"/>
  <c r="AL684"/>
  <c r="AH684"/>
  <c r="AD684"/>
  <c r="Z684"/>
  <c r="V684"/>
  <c r="N684"/>
  <c r="AZ28"/>
  <c r="AR28"/>
  <c r="AF28"/>
  <c r="X28"/>
  <c r="P28"/>
  <c r="AX12"/>
  <c r="AX27" s="1"/>
  <c r="AP12"/>
  <c r="AP27" s="1"/>
  <c r="AH12"/>
  <c r="AH27" s="1"/>
  <c r="AD12"/>
  <c r="AD27" s="1"/>
  <c r="V12"/>
  <c r="V27" s="1"/>
  <c r="AO18"/>
  <c r="AN11"/>
  <c r="AN26" s="1"/>
  <c r="P11"/>
  <c r="P26" s="1"/>
  <c r="BA16"/>
  <c r="BA31" s="1"/>
  <c r="AW686"/>
  <c r="AW16" s="1"/>
  <c r="AW31" s="1"/>
  <c r="AS686"/>
  <c r="AS16" s="1"/>
  <c r="AS31" s="1"/>
  <c r="AO686"/>
  <c r="AO16" s="1"/>
  <c r="AO31" s="1"/>
  <c r="AK686"/>
  <c r="AK16" s="1"/>
  <c r="AK31" s="1"/>
  <c r="AG686"/>
  <c r="AG16" s="1"/>
  <c r="AG31" s="1"/>
  <c r="AC686"/>
  <c r="AC16" s="1"/>
  <c r="AC31" s="1"/>
  <c r="Y686"/>
  <c r="Y16" s="1"/>
  <c r="Y31" s="1"/>
  <c r="U686"/>
  <c r="U16" s="1"/>
  <c r="U31" s="1"/>
  <c r="Q686"/>
  <c r="Q16" s="1"/>
  <c r="Q31" s="1"/>
  <c r="M686"/>
  <c r="M16" s="1"/>
  <c r="M31" s="1"/>
  <c r="AY685"/>
  <c r="AY15" s="1"/>
  <c r="AY30" s="1"/>
  <c r="AQ685"/>
  <c r="AQ15" s="1"/>
  <c r="AQ30" s="1"/>
  <c r="AM685"/>
  <c r="AM15" s="1"/>
  <c r="AM30" s="1"/>
  <c r="AI685"/>
  <c r="AI15" s="1"/>
  <c r="AI30" s="1"/>
  <c r="AE685"/>
  <c r="AE15" s="1"/>
  <c r="AE30" s="1"/>
  <c r="AA685"/>
  <c r="AA15" s="1"/>
  <c r="AA30" s="1"/>
  <c r="W685"/>
  <c r="W15" s="1"/>
  <c r="W30" s="1"/>
  <c r="S685"/>
  <c r="S15" s="1"/>
  <c r="S30" s="1"/>
  <c r="O685"/>
  <c r="O15" s="1"/>
  <c r="O30" s="1"/>
  <c r="K685"/>
  <c r="K15" s="1"/>
  <c r="K30" s="1"/>
  <c r="BA29"/>
  <c r="AW684"/>
  <c r="AS684"/>
  <c r="AO684"/>
  <c r="AK684"/>
  <c r="AG684"/>
  <c r="AC684"/>
  <c r="Y684"/>
  <c r="U684"/>
  <c r="Q684"/>
  <c r="M684"/>
  <c r="AM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606"/>
  <c r="G706"/>
  <c r="R28"/>
  <c r="R12"/>
  <c r="R27" s="1"/>
  <c r="R452"/>
  <c r="R684"/>
  <c r="Z28"/>
  <c r="G705"/>
  <c r="G698"/>
  <c r="T451"/>
  <c r="T683"/>
  <c r="T450"/>
  <c r="T682"/>
  <c r="G499"/>
  <c r="H450"/>
  <c r="H682"/>
  <c r="Q450"/>
  <c r="Q682"/>
  <c r="Q12" s="1"/>
  <c r="Q27" s="1"/>
  <c r="Z450"/>
  <c r="Z682"/>
  <c r="G175"/>
  <c r="F703"/>
  <c r="F696"/>
  <c r="E696"/>
  <c r="N451"/>
  <c r="N683"/>
  <c r="AO450"/>
  <c r="AO682"/>
  <c r="AO12" s="1"/>
  <c r="AO27" s="1"/>
  <c r="AT450"/>
  <c r="AT682"/>
  <c r="AT451"/>
  <c r="AT683"/>
  <c r="AY451"/>
  <c r="AY683"/>
  <c r="AU451"/>
  <c r="F451" s="1"/>
  <c r="AU683"/>
  <c r="Q683"/>
  <c r="L683"/>
  <c r="L13" s="1"/>
  <c r="K683"/>
  <c r="L450"/>
  <c r="F450" s="1"/>
  <c r="K450"/>
  <c r="K682"/>
  <c r="K12" s="1"/>
  <c r="K27" s="1"/>
  <c r="N450"/>
  <c r="N682"/>
  <c r="P182"/>
  <c r="P441" s="1"/>
  <c r="F712"/>
  <c r="F693"/>
  <c r="U689"/>
  <c r="R710"/>
  <c r="R717" s="1"/>
  <c r="AW448"/>
  <c r="AU448"/>
  <c r="AQ448"/>
  <c r="AO448"/>
  <c r="AM448"/>
  <c r="AK448"/>
  <c r="AG448"/>
  <c r="AE448"/>
  <c r="AC448"/>
  <c r="AA448"/>
  <c r="W448"/>
  <c r="U448"/>
  <c r="O448"/>
  <c r="E528"/>
  <c r="E186"/>
  <c r="E445" s="1"/>
  <c r="L718"/>
  <c r="L710"/>
  <c r="L717" s="1"/>
  <c r="I723"/>
  <c r="F716"/>
  <c r="I720"/>
  <c r="F713"/>
  <c r="I779"/>
  <c r="F779" s="1"/>
  <c r="F778"/>
  <c r="E188"/>
  <c r="E447" s="1"/>
  <c r="E603"/>
  <c r="AF710"/>
  <c r="AF717" s="1"/>
  <c r="F715"/>
  <c r="I676"/>
  <c r="F529"/>
  <c r="F695"/>
  <c r="AU689"/>
  <c r="AK689"/>
  <c r="AA689"/>
  <c r="O689"/>
  <c r="F691"/>
  <c r="AR718"/>
  <c r="AR710"/>
  <c r="AR717" s="1"/>
  <c r="X718"/>
  <c r="X710"/>
  <c r="X717" s="1"/>
  <c r="BA673"/>
  <c r="AS673"/>
  <c r="AI673"/>
  <c r="Y673"/>
  <c r="S673"/>
  <c r="M673"/>
  <c r="K673"/>
  <c r="I673"/>
  <c r="AY689"/>
  <c r="AW689"/>
  <c r="AQ689"/>
  <c r="AO689"/>
  <c r="AM689"/>
  <c r="AG689"/>
  <c r="AE689"/>
  <c r="AC689"/>
  <c r="W689"/>
  <c r="Q689"/>
  <c r="I689"/>
  <c r="AV182"/>
  <c r="AV441" s="1"/>
  <c r="AN182"/>
  <c r="AN441" s="1"/>
  <c r="AF182"/>
  <c r="AF441" s="1"/>
  <c r="X182"/>
  <c r="X441" s="1"/>
  <c r="F721"/>
  <c r="I710"/>
  <c r="I717" s="1"/>
  <c r="O710"/>
  <c r="O717" s="1"/>
  <c r="U710"/>
  <c r="U717" s="1"/>
  <c r="AK710"/>
  <c r="AK717" s="1"/>
  <c r="F782"/>
  <c r="E63"/>
  <c r="E70"/>
  <c r="E77"/>
  <c r="E84"/>
  <c r="E91"/>
  <c r="F42"/>
  <c r="AH710"/>
  <c r="AH717" s="1"/>
  <c r="AP710"/>
  <c r="AP717" s="1"/>
  <c r="E711"/>
  <c r="E42"/>
  <c r="E56"/>
  <c r="F56"/>
  <c r="F63"/>
  <c r="F70"/>
  <c r="F77"/>
  <c r="F84"/>
  <c r="F91"/>
  <c r="AA710"/>
  <c r="AA717" s="1"/>
  <c r="AU710"/>
  <c r="AU717" s="1"/>
  <c r="AC710"/>
  <c r="AC717" s="1"/>
  <c r="AM710"/>
  <c r="AM717" s="1"/>
  <c r="AW710"/>
  <c r="AW717" s="1"/>
  <c r="AZ182"/>
  <c r="AZ441" s="1"/>
  <c r="AX182"/>
  <c r="AX441" s="1"/>
  <c r="AT182"/>
  <c r="AT441" s="1"/>
  <c r="E497"/>
  <c r="G497" s="1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694"/>
  <c r="F692"/>
  <c r="AR689"/>
  <c r="AH689"/>
  <c r="X689"/>
  <c r="R689"/>
  <c r="L689"/>
  <c r="AY777"/>
  <c r="AQ777"/>
  <c r="AO777"/>
  <c r="AG777"/>
  <c r="AE777"/>
  <c r="W777"/>
  <c r="Q777"/>
  <c r="K777"/>
  <c r="H782"/>
  <c r="E782" s="1"/>
  <c r="H781"/>
  <c r="E781" s="1"/>
  <c r="H780"/>
  <c r="E780" s="1"/>
  <c r="H779"/>
  <c r="E779" s="1"/>
  <c r="AV778"/>
  <c r="AV776" s="1"/>
  <c r="AT778"/>
  <c r="AT776" s="1"/>
  <c r="AL778"/>
  <c r="AL776" s="1"/>
  <c r="AJ778"/>
  <c r="AJ776" s="1"/>
  <c r="AB778"/>
  <c r="AB776" s="1"/>
  <c r="Z778"/>
  <c r="Z776" s="1"/>
  <c r="T778"/>
  <c r="T776" s="1"/>
  <c r="N778"/>
  <c r="N776" s="1"/>
  <c r="H778"/>
  <c r="E183"/>
  <c r="E442" s="1"/>
  <c r="F183"/>
  <c r="F442" s="1"/>
  <c r="F185"/>
  <c r="F444" s="1"/>
  <c r="BA182"/>
  <c r="BA441" s="1"/>
  <c r="AY182"/>
  <c r="AY441" s="1"/>
  <c r="AW182"/>
  <c r="AW441" s="1"/>
  <c r="AY718"/>
  <c r="AY710"/>
  <c r="AY717" s="1"/>
  <c r="AQ718"/>
  <c r="AQ710"/>
  <c r="AQ717" s="1"/>
  <c r="AO718"/>
  <c r="AO710"/>
  <c r="AO717" s="1"/>
  <c r="AG718"/>
  <c r="AG710"/>
  <c r="AG717" s="1"/>
  <c r="AE718"/>
  <c r="AE710"/>
  <c r="AE717" s="1"/>
  <c r="W718"/>
  <c r="W710"/>
  <c r="W717" s="1"/>
  <c r="Q718"/>
  <c r="Q710"/>
  <c r="Q717" s="1"/>
  <c r="K718"/>
  <c r="K710"/>
  <c r="K717" s="1"/>
  <c r="H723"/>
  <c r="E716"/>
  <c r="H722"/>
  <c r="E715"/>
  <c r="H720"/>
  <c r="E713"/>
  <c r="AV719"/>
  <c r="AV710"/>
  <c r="AV717" s="1"/>
  <c r="AT719"/>
  <c r="AT710"/>
  <c r="AT717" s="1"/>
  <c r="AL719"/>
  <c r="AL710"/>
  <c r="AL717" s="1"/>
  <c r="AJ719"/>
  <c r="AJ710"/>
  <c r="AJ717" s="1"/>
  <c r="AB719"/>
  <c r="AB710"/>
  <c r="AB717" s="1"/>
  <c r="Z719"/>
  <c r="Z710"/>
  <c r="Z717" s="1"/>
  <c r="T719"/>
  <c r="T710"/>
  <c r="T717" s="1"/>
  <c r="N719"/>
  <c r="N710"/>
  <c r="N717" s="1"/>
  <c r="H719"/>
  <c r="E719" s="1"/>
  <c r="E712"/>
  <c r="H710"/>
  <c r="H717" s="1"/>
  <c r="E721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90"/>
  <c r="E695"/>
  <c r="E694"/>
  <c r="E693"/>
  <c r="E692"/>
  <c r="G692" s="1"/>
  <c r="AV689"/>
  <c r="AT689"/>
  <c r="AL689"/>
  <c r="AJ689"/>
  <c r="AB689"/>
  <c r="Z689"/>
  <c r="T689"/>
  <c r="N689"/>
  <c r="E691"/>
  <c r="L675"/>
  <c r="F528"/>
  <c r="F690"/>
  <c r="AZ448"/>
  <c r="AV448"/>
  <c r="AT448"/>
  <c r="AR448"/>
  <c r="AP448"/>
  <c r="AL448"/>
  <c r="AJ448"/>
  <c r="AH448"/>
  <c r="AF448"/>
  <c r="AB448"/>
  <c r="Z448"/>
  <c r="X448"/>
  <c r="R448"/>
  <c r="AX673"/>
  <c r="AN673"/>
  <c r="AD673"/>
  <c r="V673"/>
  <c r="P673"/>
  <c r="N673"/>
  <c r="J673"/>
  <c r="F603"/>
  <c r="AO35"/>
  <c r="AY527"/>
  <c r="AY674" s="1"/>
  <c r="AW527"/>
  <c r="AW674" s="1"/>
  <c r="AU527"/>
  <c r="AU674" s="1"/>
  <c r="AQ527"/>
  <c r="AQ674" s="1"/>
  <c r="AO527"/>
  <c r="AO674" s="1"/>
  <c r="AM527"/>
  <c r="AM674" s="1"/>
  <c r="AK527"/>
  <c r="AK674" s="1"/>
  <c r="AG527"/>
  <c r="AG674" s="1"/>
  <c r="AE527"/>
  <c r="AE674" s="1"/>
  <c r="AC527"/>
  <c r="AC674" s="1"/>
  <c r="AA527"/>
  <c r="AA674" s="1"/>
  <c r="W527"/>
  <c r="W674" s="1"/>
  <c r="U527"/>
  <c r="U674" s="1"/>
  <c r="Q527"/>
  <c r="Q674" s="1"/>
  <c r="O527"/>
  <c r="O674" s="1"/>
  <c r="K518"/>
  <c r="H527"/>
  <c r="AZ527"/>
  <c r="AZ674" s="1"/>
  <c r="AV527"/>
  <c r="AV674" s="1"/>
  <c r="AT527"/>
  <c r="AT674" s="1"/>
  <c r="AR527"/>
  <c r="AR674" s="1"/>
  <c r="AP527"/>
  <c r="AP674" s="1"/>
  <c r="AL527"/>
  <c r="AL674" s="1"/>
  <c r="AH527"/>
  <c r="AH674" s="1"/>
  <c r="AF527"/>
  <c r="AF674" s="1"/>
  <c r="AB527"/>
  <c r="AB674" s="1"/>
  <c r="Z527"/>
  <c r="Z674" s="1"/>
  <c r="X527"/>
  <c r="X674" s="1"/>
  <c r="T527"/>
  <c r="T674" s="1"/>
  <c r="R527"/>
  <c r="R674" s="1"/>
  <c r="L527"/>
  <c r="L674" s="1"/>
  <c r="L681" s="1"/>
  <c r="E703"/>
  <c r="G703" s="1"/>
  <c r="AZ710"/>
  <c r="F711"/>
  <c r="K526"/>
  <c r="I526"/>
  <c r="F532"/>
  <c r="E532"/>
  <c r="F531"/>
  <c r="E531"/>
  <c r="F530"/>
  <c r="E530"/>
  <c r="K448"/>
  <c r="L448"/>
  <c r="AY448"/>
  <c r="T448"/>
  <c r="Q448"/>
  <c r="F453"/>
  <c r="F452"/>
  <c r="K689"/>
  <c r="F679"/>
  <c r="E679"/>
  <c r="F678"/>
  <c r="E678"/>
  <c r="F677"/>
  <c r="E677"/>
  <c r="E676"/>
  <c r="F675"/>
  <c r="E675"/>
  <c r="E718"/>
  <c r="F718"/>
  <c r="F723"/>
  <c r="E723"/>
  <c r="F722"/>
  <c r="E722"/>
  <c r="F720"/>
  <c r="E720"/>
  <c r="F719"/>
  <c r="AZ776"/>
  <c r="AY776"/>
  <c r="AW776"/>
  <c r="AR776"/>
  <c r="AQ776"/>
  <c r="AP776"/>
  <c r="AO776"/>
  <c r="AM776"/>
  <c r="AK776"/>
  <c r="AH776"/>
  <c r="AG776"/>
  <c r="AF776"/>
  <c r="AE776"/>
  <c r="AC776"/>
  <c r="AA776"/>
  <c r="X776"/>
  <c r="W776"/>
  <c r="U776"/>
  <c r="R776"/>
  <c r="Q776"/>
  <c r="O776"/>
  <c r="L776"/>
  <c r="K776"/>
  <c r="E777"/>
  <c r="F777"/>
  <c r="I776"/>
  <c r="F781"/>
  <c r="F780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E589" s="1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X547"/>
  <c r="AY547"/>
  <c r="AZ547"/>
  <c r="H547"/>
  <c r="I540"/>
  <c r="K540"/>
  <c r="L540"/>
  <c r="N540"/>
  <c r="O540"/>
  <c r="Q540"/>
  <c r="R540"/>
  <c r="S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H522"/>
  <c r="H684" s="1"/>
  <c r="I522"/>
  <c r="J522"/>
  <c r="H523"/>
  <c r="H453" s="1"/>
  <c r="E453" s="1"/>
  <c r="I523"/>
  <c r="J523"/>
  <c r="H524"/>
  <c r="I524"/>
  <c r="J524"/>
  <c r="L518"/>
  <c r="M518"/>
  <c r="N518"/>
  <c r="N680" s="1"/>
  <c r="O518"/>
  <c r="P518"/>
  <c r="P680" s="1"/>
  <c r="Q518"/>
  <c r="R518"/>
  <c r="S518"/>
  <c r="T518"/>
  <c r="U518"/>
  <c r="V518"/>
  <c r="W518"/>
  <c r="X518"/>
  <c r="Y518"/>
  <c r="Z518"/>
  <c r="AA518"/>
  <c r="AB518"/>
  <c r="AC518"/>
  <c r="AD518"/>
  <c r="AD680" s="1"/>
  <c r="AE518"/>
  <c r="AF518"/>
  <c r="AG518"/>
  <c r="AH518"/>
  <c r="AI518"/>
  <c r="AJ518"/>
  <c r="AK518"/>
  <c r="AL518"/>
  <c r="AM518"/>
  <c r="AN518"/>
  <c r="AN680" s="1"/>
  <c r="AO518"/>
  <c r="AP518"/>
  <c r="AQ518"/>
  <c r="AR518"/>
  <c r="AS518"/>
  <c r="AT518"/>
  <c r="AU518"/>
  <c r="AV518"/>
  <c r="AW518"/>
  <c r="AX518"/>
  <c r="AY518"/>
  <c r="AZ518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K455"/>
  <c r="E18" l="1"/>
  <c r="AJ681"/>
  <c r="AJ11" s="1"/>
  <c r="AJ26" s="1"/>
  <c r="AJ673"/>
  <c r="AJ680"/>
  <c r="G712"/>
  <c r="E778"/>
  <c r="G691"/>
  <c r="F455"/>
  <c r="AO441"/>
  <c r="E182"/>
  <c r="E441" s="1"/>
  <c r="AU13"/>
  <c r="AU28" s="1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AF27"/>
  <c r="AE27"/>
  <c r="AT13"/>
  <c r="Z14"/>
  <c r="AA14"/>
  <c r="E451"/>
  <c r="E450"/>
  <c r="G450" s="1"/>
  <c r="L11"/>
  <c r="L26" s="1"/>
  <c r="G603"/>
  <c r="I518"/>
  <c r="I680" s="1"/>
  <c r="K441"/>
  <c r="G42"/>
  <c r="T12"/>
  <c r="T27" s="1"/>
  <c r="I452"/>
  <c r="G561"/>
  <c r="G571"/>
  <c r="G575"/>
  <c r="G585"/>
  <c r="G589"/>
  <c r="X673"/>
  <c r="X681"/>
  <c r="X11" s="1"/>
  <c r="X26" s="1"/>
  <c r="AH673"/>
  <c r="AH680" s="1"/>
  <c r="AH681"/>
  <c r="AH11" s="1"/>
  <c r="AH26" s="1"/>
  <c r="AT673"/>
  <c r="AT680" s="1"/>
  <c r="AT681"/>
  <c r="AT11" s="1"/>
  <c r="AT26" s="1"/>
  <c r="W673"/>
  <c r="W680" s="1"/>
  <c r="W681"/>
  <c r="W11" s="1"/>
  <c r="W26" s="1"/>
  <c r="AG673"/>
  <c r="AG681"/>
  <c r="AG11" s="1"/>
  <c r="AG26" s="1"/>
  <c r="AQ673"/>
  <c r="AQ681"/>
  <c r="AQ11" s="1"/>
  <c r="AQ26" s="1"/>
  <c r="N448"/>
  <c r="H12"/>
  <c r="H27" s="1"/>
  <c r="H685"/>
  <c r="H15" s="1"/>
  <c r="H30" s="1"/>
  <c r="J686"/>
  <c r="J16" s="1"/>
  <c r="J31" s="1"/>
  <c r="AV12"/>
  <c r="AV27" s="1"/>
  <c r="J685"/>
  <c r="J15" s="1"/>
  <c r="J30" s="1"/>
  <c r="AG680"/>
  <c r="I453"/>
  <c r="H452"/>
  <c r="E452" s="1"/>
  <c r="Z673"/>
  <c r="Z680" s="1"/>
  <c r="Z681"/>
  <c r="Z11" s="1"/>
  <c r="Z26" s="1"/>
  <c r="AL673"/>
  <c r="AL680" s="1"/>
  <c r="AL681"/>
  <c r="AL11" s="1"/>
  <c r="AL26" s="1"/>
  <c r="AV673"/>
  <c r="AV681"/>
  <c r="AV11" s="1"/>
  <c r="AV26" s="1"/>
  <c r="O673"/>
  <c r="O681"/>
  <c r="O11" s="1"/>
  <c r="O26" s="1"/>
  <c r="AA673"/>
  <c r="AA680" s="1"/>
  <c r="AA681"/>
  <c r="AA11" s="1"/>
  <c r="AA26" s="1"/>
  <c r="AK673"/>
  <c r="AK680" s="1"/>
  <c r="AK681"/>
  <c r="AK11" s="1"/>
  <c r="AK26" s="1"/>
  <c r="AU673"/>
  <c r="AU680" s="1"/>
  <c r="AU681"/>
  <c r="AU11" s="1"/>
  <c r="AU26" s="1"/>
  <c r="I684"/>
  <c r="AJ12"/>
  <c r="AJ27" s="1"/>
  <c r="AV680"/>
  <c r="X680"/>
  <c r="I454"/>
  <c r="G564"/>
  <c r="G568"/>
  <c r="G578"/>
  <c r="G582"/>
  <c r="G592"/>
  <c r="R673"/>
  <c r="R680" s="1"/>
  <c r="R681"/>
  <c r="R11" s="1"/>
  <c r="R26" s="1"/>
  <c r="AB673"/>
  <c r="AB680" s="1"/>
  <c r="AB681"/>
  <c r="AB11" s="1"/>
  <c r="AB26" s="1"/>
  <c r="AP673"/>
  <c r="AP680" s="1"/>
  <c r="AP681"/>
  <c r="AP11" s="1"/>
  <c r="AP26" s="1"/>
  <c r="AZ673"/>
  <c r="AZ680" s="1"/>
  <c r="AZ681"/>
  <c r="AZ11" s="1"/>
  <c r="AZ26" s="1"/>
  <c r="Q673"/>
  <c r="Q681"/>
  <c r="Q11" s="1"/>
  <c r="Q26" s="1"/>
  <c r="AC673"/>
  <c r="AC680" s="1"/>
  <c r="AC681"/>
  <c r="AC11" s="1"/>
  <c r="AC26" s="1"/>
  <c r="AM673"/>
  <c r="AM680" s="1"/>
  <c r="AM681"/>
  <c r="AM11" s="1"/>
  <c r="AM26" s="1"/>
  <c r="AW673"/>
  <c r="AW680" s="1"/>
  <c r="AW681"/>
  <c r="AW11" s="1"/>
  <c r="AW26" s="1"/>
  <c r="F676"/>
  <c r="G676" s="1"/>
  <c r="I683"/>
  <c r="AT12"/>
  <c r="AT27" s="1"/>
  <c r="AL12"/>
  <c r="AL27" s="1"/>
  <c r="J684"/>
  <c r="I685"/>
  <c r="I15" s="1"/>
  <c r="I30" s="1"/>
  <c r="AQ680"/>
  <c r="O680"/>
  <c r="H454"/>
  <c r="E454" s="1"/>
  <c r="T673"/>
  <c r="T680" s="1"/>
  <c r="T681"/>
  <c r="T11" s="1"/>
  <c r="T26" s="1"/>
  <c r="AF673"/>
  <c r="AF680" s="1"/>
  <c r="AF681"/>
  <c r="AF11" s="1"/>
  <c r="AF26" s="1"/>
  <c r="AR673"/>
  <c r="AR680" s="1"/>
  <c r="AR681"/>
  <c r="AR11" s="1"/>
  <c r="AR26" s="1"/>
  <c r="U673"/>
  <c r="U680" s="1"/>
  <c r="U681"/>
  <c r="U11" s="1"/>
  <c r="U26" s="1"/>
  <c r="AE673"/>
  <c r="AE681"/>
  <c r="AE11" s="1"/>
  <c r="AE26" s="1"/>
  <c r="AO673"/>
  <c r="AO680" s="1"/>
  <c r="AO681"/>
  <c r="AO11" s="1"/>
  <c r="AO26" s="1"/>
  <c r="AY673"/>
  <c r="AY680" s="1"/>
  <c r="AY681"/>
  <c r="AY11" s="1"/>
  <c r="AY26" s="1"/>
  <c r="L682"/>
  <c r="L12" s="1"/>
  <c r="M12" s="1"/>
  <c r="M27" s="1"/>
  <c r="I686"/>
  <c r="I16" s="1"/>
  <c r="I31" s="1"/>
  <c r="AB12"/>
  <c r="AB27" s="1"/>
  <c r="H686"/>
  <c r="H16" s="1"/>
  <c r="H31" s="1"/>
  <c r="K11"/>
  <c r="K26" s="1"/>
  <c r="BA680"/>
  <c r="G91"/>
  <c r="G63"/>
  <c r="G77"/>
  <c r="G84"/>
  <c r="G599"/>
  <c r="G596"/>
  <c r="G720"/>
  <c r="G713"/>
  <c r="Z12"/>
  <c r="Z27" s="1"/>
  <c r="G696"/>
  <c r="G719"/>
  <c r="N12"/>
  <c r="N27" s="1"/>
  <c r="E462"/>
  <c r="G451"/>
  <c r="L28"/>
  <c r="M28"/>
  <c r="AX680"/>
  <c r="V680"/>
  <c r="AE680"/>
  <c r="AS680"/>
  <c r="AI680"/>
  <c r="Y680"/>
  <c r="S680"/>
  <c r="M680"/>
  <c r="F443"/>
  <c r="G443" s="1"/>
  <c r="G184"/>
  <c r="G70"/>
  <c r="G56"/>
  <c r="Q680"/>
  <c r="K680"/>
  <c r="F674"/>
  <c r="F689"/>
  <c r="F35"/>
  <c r="E35"/>
  <c r="F49"/>
  <c r="F18" s="1"/>
  <c r="E717"/>
  <c r="J518"/>
  <c r="H776"/>
  <c r="E776" s="1"/>
  <c r="E689"/>
  <c r="F527"/>
  <c r="E710"/>
  <c r="L673"/>
  <c r="E527"/>
  <c r="AO526"/>
  <c r="AQ526"/>
  <c r="AU526"/>
  <c r="AW526"/>
  <c r="AY526"/>
  <c r="F182"/>
  <c r="F441" s="1"/>
  <c r="F776"/>
  <c r="L526"/>
  <c r="R526"/>
  <c r="T526"/>
  <c r="X526"/>
  <c r="Z526"/>
  <c r="AB526"/>
  <c r="AF526"/>
  <c r="AH526"/>
  <c r="AL526"/>
  <c r="AP526"/>
  <c r="AR526"/>
  <c r="AT526"/>
  <c r="AV526"/>
  <c r="AZ526"/>
  <c r="O526"/>
  <c r="Q526"/>
  <c r="U526"/>
  <c r="W526"/>
  <c r="AA526"/>
  <c r="AC526"/>
  <c r="AE526"/>
  <c r="AG526"/>
  <c r="AK526"/>
  <c r="AM526"/>
  <c r="H674"/>
  <c r="H681" s="1"/>
  <c r="H11" s="1"/>
  <c r="H526"/>
  <c r="E455"/>
  <c r="AZ717"/>
  <c r="F717" s="1"/>
  <c r="F710"/>
  <c r="H518"/>
  <c r="E518" s="1"/>
  <c r="E529"/>
  <c r="G529" s="1"/>
  <c r="N526"/>
  <c r="E520"/>
  <c r="J14" l="1"/>
  <c r="J29" s="1"/>
  <c r="F12"/>
  <c r="I13"/>
  <c r="F13" s="1"/>
  <c r="I14"/>
  <c r="F14" s="1"/>
  <c r="E14"/>
  <c r="F11"/>
  <c r="E11"/>
  <c r="E12"/>
  <c r="AT28"/>
  <c r="AA29"/>
  <c r="Z29"/>
  <c r="H26"/>
  <c r="L27"/>
  <c r="H448"/>
  <c r="E448" s="1"/>
  <c r="I448"/>
  <c r="F448" s="1"/>
  <c r="F454"/>
  <c r="G717"/>
  <c r="G710"/>
  <c r="G689"/>
  <c r="G455"/>
  <c r="J680"/>
  <c r="G18"/>
  <c r="G49"/>
  <c r="G35"/>
  <c r="E682"/>
  <c r="F673"/>
  <c r="L680"/>
  <c r="E526"/>
  <c r="F526"/>
  <c r="H673"/>
  <c r="E674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7"/>
  <c r="E537"/>
  <c r="F524"/>
  <c r="E524"/>
  <c r="F523"/>
  <c r="E523"/>
  <c r="F522"/>
  <c r="E522"/>
  <c r="F521"/>
  <c r="F683" s="1"/>
  <c r="E521"/>
  <c r="F520"/>
  <c r="F519"/>
  <c r="E519"/>
  <c r="F518"/>
  <c r="G518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G234" l="1"/>
  <c r="G483"/>
  <c r="I29"/>
  <c r="I28"/>
  <c r="G486"/>
  <c r="G540"/>
  <c r="G543"/>
  <c r="G448"/>
  <c r="G191"/>
  <c r="G192"/>
  <c r="G554"/>
  <c r="G547"/>
  <c r="G550"/>
  <c r="E684"/>
  <c r="E686"/>
  <c r="F686"/>
  <c r="E685"/>
  <c r="G203"/>
  <c r="F685"/>
  <c r="G557"/>
  <c r="F684"/>
  <c r="G684" s="1"/>
  <c r="G493"/>
  <c r="G476"/>
  <c r="G479"/>
  <c r="G469"/>
  <c r="G472"/>
  <c r="F681"/>
  <c r="E681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G521"/>
  <c r="F680"/>
  <c r="F682"/>
  <c r="G682" s="1"/>
  <c r="G526"/>
  <c r="E673"/>
  <c r="G673" s="1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5" i="13" l="1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33" i="13"/>
  <c r="F10" l="1"/>
  <c r="F25" s="1"/>
  <c r="W25"/>
  <c r="Y10"/>
  <c r="Y25" s="1"/>
  <c r="K25"/>
  <c r="L25"/>
  <c r="M10"/>
  <c r="M25" s="1"/>
  <c r="F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R533"/>
  <c r="Q533"/>
  <c r="O533"/>
  <c r="N533"/>
  <c r="L533"/>
  <c r="K533"/>
  <c r="F539"/>
  <c r="E539"/>
  <c r="F538"/>
  <c r="E538"/>
  <c r="F536"/>
  <c r="F535"/>
  <c r="E535" l="1"/>
  <c r="F533"/>
  <c r="E534" l="1"/>
  <c r="E26" l="1"/>
  <c r="E536"/>
  <c r="G536" s="1"/>
  <c r="H533"/>
  <c r="E533" s="1"/>
  <c r="G533" s="1"/>
  <c r="H444" l="1"/>
  <c r="E185"/>
  <c r="H441"/>
  <c r="G441" l="1"/>
  <c r="E444"/>
  <c r="G444" s="1"/>
  <c r="G185"/>
  <c r="H680"/>
  <c r="H683"/>
  <c r="J28" l="1"/>
  <c r="H13"/>
  <c r="E13" s="1"/>
  <c r="E683"/>
  <c r="G683" s="1"/>
  <c r="G182"/>
  <c r="E680"/>
  <c r="G680" s="1"/>
  <c r="H28"/>
  <c r="H10" l="1"/>
  <c r="E10" s="1"/>
  <c r="E25" s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<sst xmlns="http://schemas.openxmlformats.org/spreadsheetml/2006/main" count="2935" uniqueCount="607">
  <si>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</si>
  <si>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</si>
  <si>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</si>
  <si>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</si>
  <si>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</si>
  <si>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</si>
  <si>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</si>
  <si>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</si>
  <si>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</si>
  <si>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</si>
  <si>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</si>
  <si>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</si>
  <si>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</si>
  <si>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</si>
  <si>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</si>
  <si>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</si>
  <si>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</si>
  <si>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</si>
  <si>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</si>
  <si>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</si>
  <si>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</si>
  <si>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</si>
  <si>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</si>
  <si>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</si>
  <si>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</si>
  <si>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</si>
  <si>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</si>
  <si>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</si>
  <si>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</si>
  <si>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</si>
  <si>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</si>
  <si>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</si>
  <si>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</si>
  <si>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</si>
  <si>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</si>
  <si>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</si>
  <si>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</si>
  <si>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</si>
  <si>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</si>
  <si>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</si>
  <si>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</si>
  <si>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</si>
  <si>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</si>
  <si>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</si>
  <si>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</si>
  <si>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</si>
  <si>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</si>
  <si>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</si>
  <si>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</si>
  <si>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</si>
  <si>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</si>
  <si>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</si>
  <si>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</si>
  <si>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</si>
  <si>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</si>
  <si>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</si>
  <si>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</si>
  <si>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</si>
  <si>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</si>
  <si>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</si>
  <si>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</si>
  <si>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</si>
  <si>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</si>
  <si>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</si>
  <si>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</si>
  <si>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</si>
  <si>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</si>
  <si>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</si>
  <si>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</si>
  <si>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</si>
  <si>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</si>
  <si>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</si>
  <si>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</si>
  <si>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</si>
  <si>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</si>
  <si>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</si>
  <si>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</si>
  <si>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</si>
  <si>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</si>
  <si>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</si>
  <si>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</si>
  <si>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</si>
  <si>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</si>
  <si>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</si>
  <si>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</si>
  <si>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</si>
  <si>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</si>
  <si>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</si>
  <si>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</si>
  <si>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</si>
  <si>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</si>
  <si>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</si>
  <si>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</si>
  <si>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</si>
  <si>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</si>
  <si>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</si>
  <si>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</si>
  <si>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</si>
  <si>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</si>
  <si>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</si>
  <si>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</si>
  <si>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</si>
  <si>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</si>
  <si>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</si>
  <si>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</si>
  <si>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</si>
  <si>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</si>
  <si>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</si>
  <si>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</si>
  <si>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</si>
  <si>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</si>
  <si>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</si>
  <si>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</si>
  <si>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</si>
  <si>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</si>
  <si>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</si>
  <si>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</si>
  <si>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</si>
  <si>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</si>
  <si>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</si>
  <si>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</si>
  <si>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</si>
  <si>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</si>
  <si>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</si>
  <si>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</si>
  <si>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</si>
  <si>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</si>
  <si>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</si>
  <si>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</si>
  <si>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</si>
  <si>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</si>
  <si>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</si>
  <si>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</si>
  <si>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</si>
  <si>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</si>
  <si>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</si>
  <si>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</si>
  <si>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</si>
  <si>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</si>
  <si>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</si>
  <si>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</si>
  <si>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</si>
  <si>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</si>
  <si>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</si>
  <si>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</si>
  <si>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</si>
  <si>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</si>
  <si>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</si>
  <si>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</si>
  <si>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</si>
  <si>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</si>
  <si>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</si>
  <si>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</si>
  <si>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</si>
  <si>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</si>
  <si>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</si>
  <si>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</si>
  <si>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</si>
  <si>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</si>
  <si>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</si>
  <si>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</si>
  <si>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</si>
  <si>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</si>
  <si>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</si>
  <si>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</si>
  <si>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</si>
  <si>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</si>
  <si>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</si>
  <si>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</si>
  <si>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</si>
  <si>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</si>
  <si>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</si>
  <si>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</si>
  <si>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</si>
  <si>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</si>
  <si>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</si>
  <si>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</si>
  <si>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</si>
  <si>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</si>
  <si>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</si>
  <si>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</si>
  <si>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</si>
  <si>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</si>
  <si>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</si>
  <si>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</si>
  <si>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</si>
  <si>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</si>
  <si>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</si>
  <si>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</si>
  <si>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</si>
  <si>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</si>
  <si>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</si>
  <si>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</si>
  <si>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</si>
  <si>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</si>
  <si>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</si>
  <si>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</si>
  <si>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</si>
  <si>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</si>
  <si>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</si>
  <si>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</si>
  <si>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</si>
  <si>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</si>
  <si>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</si>
  <si>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</si>
  <si>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</si>
  <si>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</si>
  <si>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</si>
  <si>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</si>
  <si>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</si>
  <si>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</si>
  <si>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</si>
  <si>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</si>
  <si>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</si>
  <si>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</si>
  <si>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</si>
  <si>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</si>
  <si>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</si>
  <si>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</si>
  <si>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</si>
  <si>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</si>
  <si>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</si>
  <si>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</si>
  <si>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</si>
  <si>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</si>
  <si>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</si>
  <si>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</si>
  <si>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</si>
  <si>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</si>
  <si>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</si>
  <si>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</si>
  <si>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</si>
  <si>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</si>
  <si>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</si>
  <si>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</si>
  <si>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</si>
  <si>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</si>
  <si>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</si>
  <si>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</si>
  <si>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</si>
  <si>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</si>
  <si>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</si>
  <si>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</si>
  <si>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</si>
  <si>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</si>
  <si>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</si>
  <si>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</si>
  <si>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</si>
  <si>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</si>
  <si>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</si>
  <si>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</si>
  <si>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</si>
  <si>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</si>
  <si>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</si>
  <si>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</si>
  <si>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</si>
  <si>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</si>
  <si>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</si>
  <si>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</si>
  <si>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</si>
  <si>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</si>
  <si>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</si>
  <si>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</si>
  <si>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</si>
  <si>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</si>
  <si>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</si>
  <si>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</si>
  <si>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</si>
  <si>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</si>
  <si>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</si>
  <si>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</si>
  <si>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</si>
  <si>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</si>
  <si>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</si>
  <si>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</si>
  <si>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</si>
  <si>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</si>
  <si>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</si>
  <si>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</si>
  <si>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</si>
  <si>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</si>
  <si>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</si>
  <si>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</si>
  <si>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</si>
  <si>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</si>
  <si>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</si>
  <si>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</si>
  <si>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</si>
  <si>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</si>
  <si>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</si>
  <si>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</si>
  <si>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</si>
  <si>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</si>
  <si>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</si>
  <si>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</si>
  <si>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</si>
  <si>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</si>
  <si>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</si>
  <si>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</si>
  <si>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</si>
  <si>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</si>
  <si>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</si>
  <si>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</si>
  <si>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</si>
  <si>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</si>
  <si>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</si>
  <si>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</si>
  <si>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</si>
  <si>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</si>
  <si>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</si>
  <si>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</si>
  <si>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</si>
  <si>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</si>
  <si>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</si>
  <si>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</si>
  <si>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</si>
  <si>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</si>
  <si>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</si>
  <si>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</si>
  <si>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</si>
  <si>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</si>
  <si>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</si>
  <si>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</si>
  <si>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</si>
  <si>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</si>
  <si>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</si>
  <si>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</si>
  <si>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</si>
  <si>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</si>
  <si>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</si>
  <si>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</si>
  <si>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</si>
  <si>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</si>
  <si>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</si>
  <si>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</si>
  <si>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</si>
  <si>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</si>
  <si>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</si>
  <si>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</si>
  <si>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</si>
  <si>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</si>
  <si>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</si>
  <si>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</si>
  <si>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</si>
  <si>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</si>
  <si>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</si>
  <si>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</si>
  <si>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</si>
  <si>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</si>
  <si>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</si>
  <si>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</si>
  <si>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</si>
  <si>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</si>
  <si>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</si>
  <si>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</si>
  <si>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</si>
  <si>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</si>
  <si>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</si>
  <si>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</si>
  <si>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</si>
  <si>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</si>
  <si>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</si>
  <si>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</si>
  <si>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</si>
  <si>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</si>
  <si>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</si>
  <si>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</si>
  <si>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</si>
  <si>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</si>
  <si>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</si>
  <si>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</si>
  <si>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</si>
  <si>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</si>
  <si>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</si>
  <si>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</si>
  <si>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</si>
  <si>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</si>
  <si>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</si>
  <si>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</si>
  <si>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</si>
  <si>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</si>
  <si>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</si>
  <si>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</si>
  <si>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</si>
  <si>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</si>
  <si>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</si>
  <si>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</si>
  <si>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</si>
  <si>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</si>
  <si>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</si>
  <si>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</si>
  <si>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</si>
  <si>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</si>
  <si>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</si>
  <si>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</si>
  <si>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</si>
  <si>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</si>
  <si>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</si>
  <si>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</si>
  <si>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</si>
  <si>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</si>
  <si>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</si>
  <si>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</si>
  <si>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</si>
  <si>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</si>
  <si>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</si>
  <si>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</si>
  <si>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</si>
  <si>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</si>
  <si>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</si>
  <si>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</si>
  <si>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</si>
  <si>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</si>
  <si>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</si>
  <si>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</si>
  <si>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</si>
  <si>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</si>
  <si>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</si>
  <si>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</si>
  <si>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</si>
  <si>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</si>
  <si>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</si>
  <si>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</si>
  <si>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</si>
  <si>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</si>
  <si>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</si>
  <si>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</si>
  <si>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</si>
  <si>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</si>
  <si>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</si>
  <si>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</si>
  <si>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</si>
  <si>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</si>
  <si>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</si>
  <si>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</si>
  <si>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</si>
  <si>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</si>
  <si>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</si>
  <si>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</si>
  <si>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</si>
  <si>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</si>
  <si>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</si>
  <si>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</si>
  <si>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</si>
  <si>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</si>
  <si>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</si>
  <si>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</si>
  <si>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</si>
  <si>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</si>
  <si>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</si>
  <si>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</si>
  <si>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</si>
  <si>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</si>
  <si>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</si>
  <si>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</si>
  <si>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</si>
  <si>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</si>
  <si>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</si>
  <si>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</si>
  <si>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</si>
  <si>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</si>
  <si>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</si>
  <si>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</si>
  <si>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</si>
  <si>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</si>
  <si>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</si>
  <si>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</si>
  <si>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</si>
  <si>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</si>
  <si>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</si>
  <si>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</si>
  <si>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</si>
  <si>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</si>
  <si>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</si>
  <si>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</si>
  <si>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</si>
  <si>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</si>
  <si>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</si>
  <si>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</si>
  <si>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</si>
  <si>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</si>
  <si>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</si>
  <si>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</si>
  <si>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</si>
  <si>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</si>
  <si>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</si>
  <si>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</si>
  <si>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</si>
  <si>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</si>
  <si>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</si>
  <si>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</si>
  <si>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</si>
  <si>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</si>
  <si>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</si>
  <si>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</si>
  <si>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</si>
  <si>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</si>
  <si>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</si>
  <si>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</si>
  <si>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</si>
  <si>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</si>
  <si>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</si>
  <si>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</si>
  <si>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</si>
  <si>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</si>
  <si>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</si>
  <si>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</si>
  <si>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</si>
  <si>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</si>
  <si>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</si>
  <si>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</si>
  <si>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</si>
  <si>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</si>
  <si>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</si>
  <si>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</si>
  <si>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</si>
  <si>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</si>
  <si>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</si>
  <si>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</si>
  <si>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</si>
  <si>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</si>
  <si>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</si>
  <si>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</si>
  <si>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</si>
  <si>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</si>
  <si>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</si>
  <si>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</si>
  <si>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</si>
  <si>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</si>
  <si>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</si>
  <si>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</si>
  <si>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</si>
  <si>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</si>
  <si>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</si>
  <si>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</si>
  <si>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</si>
  <si>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</si>
  <si>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</si>
  <si>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t>1.2.23</t>
  </si>
  <si>
    <t>Замена 3-х сетевых насосов на котельной "Ценральная" в пгт. Новоаганск</t>
  </si>
  <si>
    <t>4.1.1</t>
  </si>
  <si>
    <t>1.1.17</t>
  </si>
  <si>
    <t>Канализационная насосная станцияс подключением к существующим наружным сетям канализациив пгт Излучинск</t>
  </si>
  <si>
    <t>4.1.2</t>
  </si>
  <si>
    <t>4.1.3</t>
  </si>
  <si>
    <t>4.1.4</t>
  </si>
  <si>
    <t>1.1.18</t>
  </si>
  <si>
    <t>Гуммирование резервуаров питьевой воды в с.Покур</t>
  </si>
  <si>
    <t>Гуммирование резервуаров питьевой воды в с.Большетархово</t>
  </si>
  <si>
    <t>1.1.19</t>
  </si>
  <si>
    <t>Обустройство септика административного здания по ул. 60 лет Октября, д. 14 (ПИР)</t>
  </si>
  <si>
    <t>Обследование цокольного этажа административного здания ао ул. Ленина, д. 6 (ПИР)</t>
  </si>
  <si>
    <t>Капмтальный ремонт наружных сетей к административному зданию по ул. Ленина, д. 6 (ПИР)</t>
  </si>
  <si>
    <t>Устройство сетей водоснабжения и канализации к гаражам по ул. Ленина, д. 6, г. Нижневартовск</t>
  </si>
  <si>
    <t>Замена ТВС по ул. Набережная 4 участка в с. Охтеурье</t>
  </si>
  <si>
    <t>1.2.24</t>
  </si>
  <si>
    <t>Замена ТВС от котельной до ТК -1 по ул. Рыбников, п. Аган</t>
  </si>
  <si>
    <t>-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</si>
  <si>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214,8 тыс. руб.</t>
    </r>
  </si>
  <si>
    <t>1.2.25</t>
  </si>
  <si>
    <t>1.2.26</t>
  </si>
  <si>
    <t xml:space="preserve"> Установка и монтаж аварийной электростанции 100кВт в здании МДБОУ "Чехломеевский детский сад" в д.Чехломей</t>
  </si>
  <si>
    <t xml:space="preserve"> Установка и монтаж аварийной электростанции 100кВт в здании МБОУ "Чехломеевская общеобразовательная средняя школа" в д.Чехломей</t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</si>
  <si>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</si>
  <si>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</si>
  <si>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</si>
  <si>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</si>
  <si>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</si>
  <si>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</si>
  <si>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</si>
  <si>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с.Покур Ремонт пекарни по ул.Новая, 18а</t>
  </si>
  <si>
    <t>план
на 2016год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</si>
  <si>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расторжения; Дог. № 327/16 от 08.11.2016-28.11.2016</t>
    </r>
    <r>
      <rPr>
        <sz val="14"/>
        <color theme="1"/>
        <rFont val="Times New Roman"/>
        <family val="1"/>
        <charset val="204"/>
      </rPr>
      <t xml:space="preserve">), освоено 1806,5 тыс. руб.; </t>
    </r>
  </si>
  <si>
    <t>«Развитие жилищно-коммунального комплекса и повышение энергетической эффективности в Нижневартовском районе на 2014−2020 годы»  за декабрь 2016 г.</t>
  </si>
  <si>
    <t>Главный специалист отдела расходов бюджета  департамента финансов администрации района:___________________ (С.А. Вандрей)</t>
  </si>
  <si>
    <t>График (сетевой график) реализации  муниципальной программы за декабрь 2016года</t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</si>
  <si>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1015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</si>
  <si>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ООО СК"Аган" выполнение работ по объекту "Канализационная насосная станцияс подключением к существующим наружным сетям канализациив пгт Излучинск", план 9108,1 тыс. руб., договор№83-СДО от 12.10.2016, срок исполнения 05.12.2016, освоено 9 061,3 тыс. руб.</t>
  </si>
  <si>
    <t> План 90 992тыс. руб., освоено 11 337 тыс. руб.</t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</si>
  <si>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321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1314,7 тыс. руб.,  с ООО"Теплоэнергетик" на сумму 71,933 млн. руб., мун.контракт № 85-СДО от 25.10.2016, срок исполнения 25.10.2017, освоено 8215,8тыс.руб;</t>
    </r>
  </si>
  <si>
    <t>Итого объем незавершенного строительства (план) –103 835,5тыс. руб., из них местный бюджет –94 075,5 тыс. руб., факт 21 329,9 тыс. руб.</t>
  </si>
  <si>
    <t>Причины невыполнения программных мероприятий</t>
  </si>
  <si>
    <t>Объем финансирования на 2016 год (в соответствии с Решением Думы района  о бюджете  на 2016 год №711 от 17.11.15 г.,с учетом   изменений)                                       тыс. рублей</t>
  </si>
  <si>
    <r>
      <t xml:space="preserve">Информация о ходе реализации муниципальной  программы </t>
    </r>
    <r>
      <rPr>
        <u/>
        <sz val="10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  <r>
      <rPr>
        <sz val="10"/>
        <rFont val="Times New Roman"/>
        <family val="1"/>
        <charset val="204"/>
      </rPr>
      <t xml:space="preserve">в 2016 году </t>
    </r>
  </si>
  <si>
    <t>Исполнено за 2016 год</t>
  </si>
  <si>
    <t xml:space="preserve"> тыс. рублей</t>
  </si>
  <si>
    <t>размещение нового аукциона 24.01.2017, торги  в третьей декаде февраля, заключение контракта первая декада марта, срок выполнения работ август 2017</t>
  </si>
  <si>
    <t>Строительство газовой котельной в с. Аган будет выполнять ООО «Теплоэнергетик» (контракт от 25.10.2016 №  №85-СДО, срок исполнения 25.10.2017)</t>
  </si>
  <si>
    <t>срок исполнения 2017, доотвод земли</t>
  </si>
  <si>
    <t>1,2 тыс.руб. срок исполнения 2017 (тех.присоединение)</t>
  </si>
  <si>
    <t xml:space="preserve"> не получено разрешение Роспотребнадзора  на  пользование недрами МУП «СЖКХ», планируется получение в 1 квартале 2017г</t>
  </si>
  <si>
    <t>Освоение средств после получения заключения  «РосПриродНадзора»  по проекту нормативно-допустимого сброса веществ. Ориентировочный  срок  получения заключения государственной экспертизы 2 квартал  2017года</t>
  </si>
  <si>
    <t>(межевание плана, с постановкой на кадастровый учет)</t>
  </si>
  <si>
    <t>Отсутствовала информация о перспективном плане застройки п.Аган необходимой для учета нагрузок при проектировании, на  сегодня информация предоставлена, после прохождения государственной экспертизы и получения положительного заключения проектирование будет завершено  в 1 квартале 2017 года</t>
  </si>
  <si>
    <t>контракт  от 12.12.2016, сроком исполнения 12.05.2017</t>
  </si>
  <si>
    <t>исполнение по МК16.02.2017</t>
  </si>
  <si>
    <t>срок исполнения по МК 30.12.2016, выполнение январь 2017г в сумме 6 759,4 тыс. руб</t>
  </si>
  <si>
    <t xml:space="preserve">4,4 тыс. руб. экономия </t>
  </si>
  <si>
    <t>оплата по факту выполненых работ</t>
  </si>
  <si>
    <t>Экономия -3 847,0 тыс. руб.</t>
  </si>
  <si>
    <t>(БТИ,  освоение после ввода котельной в эксплуатацию)</t>
  </si>
  <si>
    <t>оплата за декабрь 2016 года в январе 2017года</t>
  </si>
  <si>
    <t>Постановление администрации района от 02.12.2013 № 2553 «Об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(в редакции от 30.12.2016 № 3148)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</si>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</sst>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4" fontId="19" fillId="0" borderId="37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6" t="s">
        <v>39</v>
      </c>
      <c r="B1" s="237"/>
      <c r="C1" s="238" t="s">
        <v>40</v>
      </c>
      <c r="D1" s="239" t="s">
        <v>45</v>
      </c>
      <c r="E1" s="240"/>
      <c r="F1" s="241"/>
      <c r="G1" s="239" t="s">
        <v>17</v>
      </c>
      <c r="H1" s="240"/>
      <c r="I1" s="241"/>
      <c r="J1" s="239" t="s">
        <v>18</v>
      </c>
      <c r="K1" s="240"/>
      <c r="L1" s="241"/>
      <c r="M1" s="239" t="s">
        <v>22</v>
      </c>
      <c r="N1" s="240"/>
      <c r="O1" s="241"/>
      <c r="P1" s="242" t="s">
        <v>23</v>
      </c>
      <c r="Q1" s="243"/>
      <c r="R1" s="239" t="s">
        <v>24</v>
      </c>
      <c r="S1" s="240"/>
      <c r="T1" s="241"/>
      <c r="U1" s="239" t="s">
        <v>25</v>
      </c>
      <c r="V1" s="240"/>
      <c r="W1" s="241"/>
      <c r="X1" s="242" t="s">
        <v>26</v>
      </c>
      <c r="Y1" s="244"/>
      <c r="Z1" s="243"/>
      <c r="AA1" s="242" t="s">
        <v>27</v>
      </c>
      <c r="AB1" s="243"/>
      <c r="AC1" s="239" t="s">
        <v>28</v>
      </c>
      <c r="AD1" s="240"/>
      <c r="AE1" s="241"/>
      <c r="AF1" s="239" t="s">
        <v>29</v>
      </c>
      <c r="AG1" s="240"/>
      <c r="AH1" s="241"/>
      <c r="AI1" s="239" t="s">
        <v>30</v>
      </c>
      <c r="AJ1" s="240"/>
      <c r="AK1" s="241"/>
      <c r="AL1" s="242" t="s">
        <v>31</v>
      </c>
      <c r="AM1" s="243"/>
      <c r="AN1" s="239" t="s">
        <v>32</v>
      </c>
      <c r="AO1" s="240"/>
      <c r="AP1" s="241"/>
      <c r="AQ1" s="239" t="s">
        <v>33</v>
      </c>
      <c r="AR1" s="240"/>
      <c r="AS1" s="241"/>
      <c r="AT1" s="239" t="s">
        <v>34</v>
      </c>
      <c r="AU1" s="240"/>
      <c r="AV1" s="241"/>
    </row>
    <row r="2" spans="1:48" ht="39" customHeight="1">
      <c r="A2" s="237"/>
      <c r="B2" s="237"/>
      <c r="C2" s="23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8" t="s">
        <v>83</v>
      </c>
      <c r="B3" s="23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8"/>
      <c r="B4" s="23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8"/>
      <c r="B5" s="23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8"/>
      <c r="B6" s="23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8"/>
      <c r="B7" s="23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8"/>
      <c r="B8" s="23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8"/>
      <c r="B9" s="23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5" t="s">
        <v>58</v>
      </c>
      <c r="B1" s="245"/>
      <c r="C1" s="245"/>
      <c r="D1" s="245"/>
      <c r="E1" s="245"/>
    </row>
    <row r="2" spans="1:5">
      <c r="A2" s="12"/>
      <c r="B2" s="12"/>
      <c r="C2" s="12"/>
      <c r="D2" s="12"/>
      <c r="E2" s="12"/>
    </row>
    <row r="3" spans="1:5">
      <c r="A3" s="246" t="s">
        <v>130</v>
      </c>
      <c r="B3" s="246"/>
      <c r="C3" s="246"/>
      <c r="D3" s="246"/>
      <c r="E3" s="24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7" t="s">
        <v>79</v>
      </c>
      <c r="B26" s="247"/>
      <c r="C26" s="247"/>
      <c r="D26" s="247"/>
      <c r="E26" s="247"/>
    </row>
    <row r="27" spans="1:5">
      <c r="A27" s="28"/>
      <c r="B27" s="28"/>
      <c r="C27" s="28"/>
      <c r="D27" s="28"/>
      <c r="E27" s="28"/>
    </row>
    <row r="28" spans="1:5">
      <c r="A28" s="247" t="s">
        <v>80</v>
      </c>
      <c r="B28" s="247"/>
      <c r="C28" s="247"/>
      <c r="D28" s="247"/>
      <c r="E28" s="247"/>
    </row>
    <row r="29" spans="1:5">
      <c r="A29" s="247"/>
      <c r="B29" s="247"/>
      <c r="C29" s="247"/>
      <c r="D29" s="247"/>
      <c r="E29" s="24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1" t="s">
        <v>46</v>
      </c>
      <c r="C3" s="261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8" t="s">
        <v>1</v>
      </c>
      <c r="B5" s="255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8"/>
      <c r="B6" s="255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8"/>
      <c r="B7" s="255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8" t="s">
        <v>3</v>
      </c>
      <c r="B8" s="255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9" t="s">
        <v>205</v>
      </c>
      <c r="N8" s="250"/>
      <c r="O8" s="251"/>
      <c r="P8" s="59"/>
      <c r="Q8" s="59"/>
    </row>
    <row r="9" spans="1:256" ht="33.75" customHeight="1">
      <c r="A9" s="248"/>
      <c r="B9" s="255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8" t="s">
        <v>4</v>
      </c>
      <c r="B10" s="255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8"/>
      <c r="B11" s="255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8" t="s">
        <v>5</v>
      </c>
      <c r="B12" s="255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8"/>
      <c r="B13" s="255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8" t="s">
        <v>9</v>
      </c>
      <c r="B14" s="255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8"/>
      <c r="B15" s="255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6"/>
      <c r="AJ16" s="266"/>
      <c r="AK16" s="266"/>
      <c r="AZ16" s="266"/>
      <c r="BA16" s="266"/>
      <c r="BB16" s="266"/>
      <c r="BQ16" s="266"/>
      <c r="BR16" s="266"/>
      <c r="BS16" s="266"/>
      <c r="CH16" s="266"/>
      <c r="CI16" s="266"/>
      <c r="CJ16" s="266"/>
      <c r="CY16" s="266"/>
      <c r="CZ16" s="266"/>
      <c r="DA16" s="266"/>
      <c r="DP16" s="266"/>
      <c r="DQ16" s="266"/>
      <c r="DR16" s="266"/>
      <c r="EG16" s="266"/>
      <c r="EH16" s="266"/>
      <c r="EI16" s="266"/>
      <c r="EX16" s="266"/>
      <c r="EY16" s="266"/>
      <c r="EZ16" s="266"/>
      <c r="FO16" s="266"/>
      <c r="FP16" s="266"/>
      <c r="FQ16" s="266"/>
      <c r="GF16" s="266"/>
      <c r="GG16" s="266"/>
      <c r="GH16" s="266"/>
      <c r="GW16" s="266"/>
      <c r="GX16" s="266"/>
      <c r="GY16" s="266"/>
      <c r="HN16" s="266"/>
      <c r="HO16" s="266"/>
      <c r="HP16" s="266"/>
      <c r="IE16" s="266"/>
      <c r="IF16" s="266"/>
      <c r="IG16" s="266"/>
      <c r="IV16" s="266"/>
    </row>
    <row r="17" spans="1:17" ht="320.25" customHeight="1">
      <c r="A17" s="248" t="s">
        <v>6</v>
      </c>
      <c r="B17" s="255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8"/>
      <c r="B18" s="255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8" t="s">
        <v>7</v>
      </c>
      <c r="B19" s="255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8"/>
      <c r="B20" s="255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8" t="s">
        <v>8</v>
      </c>
      <c r="B21" s="255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8"/>
      <c r="B22" s="255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2" t="s">
        <v>14</v>
      </c>
      <c r="B23" s="257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4"/>
      <c r="B24" s="257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6" t="s">
        <v>15</v>
      </c>
      <c r="B25" s="257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6"/>
      <c r="B26" s="257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8" t="s">
        <v>94</v>
      </c>
      <c r="B31" s="255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8"/>
      <c r="B32" s="255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8" t="s">
        <v>96</v>
      </c>
      <c r="B34" s="255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8"/>
      <c r="B35" s="255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4" t="s">
        <v>98</v>
      </c>
      <c r="B36" s="262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5"/>
      <c r="B37" s="263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8" t="s">
        <v>100</v>
      </c>
      <c r="B39" s="255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2" t="s">
        <v>247</v>
      </c>
      <c r="I39" s="273"/>
      <c r="J39" s="273"/>
      <c r="K39" s="273"/>
      <c r="L39" s="273"/>
      <c r="M39" s="273"/>
      <c r="N39" s="273"/>
      <c r="O39" s="274"/>
      <c r="P39" s="58" t="s">
        <v>189</v>
      </c>
      <c r="Q39" s="59"/>
    </row>
    <row r="40" spans="1:17" ht="39.9" customHeight="1">
      <c r="A40" s="248" t="s">
        <v>10</v>
      </c>
      <c r="B40" s="255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8" t="s">
        <v>101</v>
      </c>
      <c r="B41" s="255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8"/>
      <c r="B42" s="255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8" t="s">
        <v>103</v>
      </c>
      <c r="B43" s="255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9" t="s">
        <v>192</v>
      </c>
      <c r="H43" s="270"/>
      <c r="I43" s="270"/>
      <c r="J43" s="270"/>
      <c r="K43" s="270"/>
      <c r="L43" s="270"/>
      <c r="M43" s="270"/>
      <c r="N43" s="270"/>
      <c r="O43" s="271"/>
      <c r="P43" s="59"/>
      <c r="Q43" s="59"/>
    </row>
    <row r="44" spans="1:17" ht="39.9" customHeight="1">
      <c r="A44" s="248"/>
      <c r="B44" s="255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8" t="s">
        <v>105</v>
      </c>
      <c r="B45" s="255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8" t="s">
        <v>12</v>
      </c>
      <c r="B46" s="255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9" t="s">
        <v>108</v>
      </c>
      <c r="B47" s="262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60"/>
      <c r="B48" s="263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9" t="s">
        <v>109</v>
      </c>
      <c r="B49" s="262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60"/>
      <c r="B50" s="263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8" t="s">
        <v>111</v>
      </c>
      <c r="B51" s="255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8"/>
      <c r="B52" s="255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8" t="s">
        <v>114</v>
      </c>
      <c r="B53" s="255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8"/>
      <c r="B54" s="255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8" t="s">
        <v>115</v>
      </c>
      <c r="B55" s="255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8"/>
      <c r="B56" s="255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8" t="s">
        <v>117</v>
      </c>
      <c r="B57" s="255" t="s">
        <v>118</v>
      </c>
      <c r="C57" s="56" t="s">
        <v>20</v>
      </c>
      <c r="D57" s="96" t="s">
        <v>235</v>
      </c>
      <c r="E57" s="95"/>
      <c r="F57" s="95" t="s">
        <v>236</v>
      </c>
      <c r="G57" s="258" t="s">
        <v>233</v>
      </c>
      <c r="H57" s="258"/>
      <c r="I57" s="95" t="s">
        <v>237</v>
      </c>
      <c r="J57" s="95" t="s">
        <v>238</v>
      </c>
      <c r="K57" s="249" t="s">
        <v>239</v>
      </c>
      <c r="L57" s="250"/>
      <c r="M57" s="250"/>
      <c r="N57" s="250"/>
      <c r="O57" s="251"/>
      <c r="P57" s="91" t="s">
        <v>199</v>
      </c>
      <c r="Q57" s="59"/>
    </row>
    <row r="58" spans="1:17" ht="39.9" customHeight="1">
      <c r="A58" s="248"/>
      <c r="B58" s="255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2" t="s">
        <v>120</v>
      </c>
      <c r="B59" s="252" t="s">
        <v>119</v>
      </c>
      <c r="C59" s="252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3"/>
      <c r="B60" s="253"/>
      <c r="C60" s="253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3"/>
      <c r="B61" s="253"/>
      <c r="C61" s="254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4"/>
      <c r="B62" s="254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8" t="s">
        <v>121</v>
      </c>
      <c r="B63" s="255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8"/>
      <c r="B64" s="255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6" t="s">
        <v>123</v>
      </c>
      <c r="B65" s="257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6"/>
      <c r="B66" s="257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8" t="s">
        <v>125</v>
      </c>
      <c r="B67" s="255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8"/>
      <c r="B68" s="255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9" t="s">
        <v>127</v>
      </c>
      <c r="B69" s="262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60"/>
      <c r="B70" s="263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7" t="s">
        <v>255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8" t="s">
        <v>216</v>
      </c>
      <c r="C79" s="268"/>
      <c r="D79" s="268"/>
      <c r="E79" s="268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38"/>
  <sheetViews>
    <sheetView tabSelected="1" view="pageBreakPreview" zoomScale="60" zoomScaleNormal="68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49" sqref="B49:B55"/>
    </sheetView>
  </sheetViews>
  <sheetFormatPr defaultColWidth="9.109375" defaultRowHeight="13.2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9.33203125" style="114" customWidth="1"/>
    <col min="6" max="6" width="19.5546875" style="114" customWidth="1"/>
    <col min="7" max="7" width="7.33203125" style="114" customWidth="1"/>
    <col min="8" max="8" width="14.109375" style="109" customWidth="1"/>
    <col min="9" max="9" width="12.6640625" style="109" customWidth="1"/>
    <col min="10" max="10" width="7" style="109" customWidth="1"/>
    <col min="11" max="11" width="14.109375" style="109" customWidth="1"/>
    <col min="12" max="12" width="11.88671875" style="109" customWidth="1"/>
    <col min="13" max="13" width="7" style="109" customWidth="1"/>
    <col min="14" max="15" width="11.44140625" style="109" customWidth="1"/>
    <col min="16" max="16" width="6.6640625" style="109" customWidth="1"/>
    <col min="17" max="17" width="11.6640625" style="109" customWidth="1"/>
    <col min="18" max="18" width="11.44140625" style="109" customWidth="1"/>
    <col min="19" max="19" width="7" style="109" customWidth="1"/>
    <col min="20" max="21" width="12.6640625" style="109" customWidth="1"/>
    <col min="22" max="22" width="6.88671875" style="109" customWidth="1"/>
    <col min="23" max="23" width="13.44140625" style="109" customWidth="1"/>
    <col min="24" max="24" width="14.5546875" style="109" customWidth="1"/>
    <col min="25" max="25" width="7.6640625" style="109" customWidth="1"/>
    <col min="26" max="26" width="11.5546875" style="109" customWidth="1"/>
    <col min="27" max="27" width="13.33203125" style="109" customWidth="1"/>
    <col min="28" max="28" width="6.88671875" style="109" customWidth="1"/>
    <col min="29" max="29" width="8.5546875" style="109" customWidth="1"/>
    <col min="30" max="30" width="6.88671875" style="109" customWidth="1"/>
    <col min="31" max="31" width="13.109375" style="109" customWidth="1"/>
    <col min="32" max="32" width="11.5546875" style="109" customWidth="1"/>
    <col min="33" max="33" width="7.5546875" style="109" customWidth="1"/>
    <col min="34" max="34" width="9.44140625" style="109" customWidth="1"/>
    <col min="35" max="35" width="7.5546875" style="109" customWidth="1"/>
    <col min="36" max="36" width="11.88671875" style="109" customWidth="1"/>
    <col min="37" max="37" width="13" style="109" customWidth="1"/>
    <col min="38" max="40" width="7.88671875" style="109" customWidth="1"/>
    <col min="41" max="41" width="13.109375" style="109" customWidth="1"/>
    <col min="42" max="42" width="11.6640625" style="109" customWidth="1"/>
    <col min="43" max="43" width="7" style="109" customWidth="1"/>
    <col min="44" max="44" width="8.6640625" style="109" customWidth="1"/>
    <col min="45" max="45" width="6.88671875" style="109" customWidth="1"/>
    <col min="46" max="46" width="12.5546875" style="109" customWidth="1"/>
    <col min="47" max="47" width="13.88671875" style="109" customWidth="1"/>
    <col min="48" max="50" width="7.109375" style="109" customWidth="1"/>
    <col min="51" max="51" width="12.5546875" style="109" customWidth="1"/>
    <col min="52" max="52" width="12.6640625" style="109" customWidth="1"/>
    <col min="53" max="53" width="7" style="109" customWidth="1"/>
    <col min="54" max="54" width="25.6640625" style="109" customWidth="1"/>
    <col min="55" max="55" width="22.6640625" style="101" customWidth="1"/>
    <col min="56" max="16384" width="9.109375" style="101"/>
  </cols>
  <sheetData>
    <row r="1" spans="1:55" ht="18">
      <c r="BC1" s="155"/>
    </row>
    <row r="2" spans="1:55" s="116" customFormat="1" ht="24" customHeight="1">
      <c r="A2" s="312" t="s">
        <v>575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</row>
    <row r="3" spans="1:55" s="102" customFormat="1" ht="32.25" customHeight="1">
      <c r="A3" s="313" t="s">
        <v>298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</row>
    <row r="4" spans="1:55" s="103" customFormat="1" ht="24" customHeight="1">
      <c r="A4" s="314" t="s">
        <v>266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</row>
    <row r="5" spans="1:55" ht="13.8" thickBo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16" t="s">
        <v>0</v>
      </c>
      <c r="B6" s="319" t="s">
        <v>264</v>
      </c>
      <c r="C6" s="319" t="s">
        <v>260</v>
      </c>
      <c r="D6" s="319" t="s">
        <v>40</v>
      </c>
      <c r="E6" s="322" t="s">
        <v>258</v>
      </c>
      <c r="F6" s="323"/>
      <c r="G6" s="324"/>
      <c r="H6" s="325" t="s">
        <v>256</v>
      </c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7"/>
      <c r="BB6" s="340" t="s">
        <v>426</v>
      </c>
      <c r="BC6" s="331" t="s">
        <v>427</v>
      </c>
    </row>
    <row r="7" spans="1:55" ht="52.5" customHeight="1">
      <c r="A7" s="317"/>
      <c r="B7" s="320"/>
      <c r="C7" s="320"/>
      <c r="D7" s="320"/>
      <c r="E7" s="334" t="s">
        <v>571</v>
      </c>
      <c r="F7" s="334" t="s">
        <v>261</v>
      </c>
      <c r="G7" s="335" t="s">
        <v>19</v>
      </c>
      <c r="H7" s="337" t="s">
        <v>17</v>
      </c>
      <c r="I7" s="338"/>
      <c r="J7" s="339"/>
      <c r="K7" s="337" t="s">
        <v>18</v>
      </c>
      <c r="L7" s="338"/>
      <c r="M7" s="339"/>
      <c r="N7" s="328" t="s">
        <v>22</v>
      </c>
      <c r="O7" s="329"/>
      <c r="P7" s="330"/>
      <c r="Q7" s="328" t="s">
        <v>24</v>
      </c>
      <c r="R7" s="329"/>
      <c r="S7" s="330"/>
      <c r="T7" s="328" t="s">
        <v>25</v>
      </c>
      <c r="U7" s="329"/>
      <c r="V7" s="330"/>
      <c r="W7" s="328" t="s">
        <v>26</v>
      </c>
      <c r="X7" s="329"/>
      <c r="Y7" s="330"/>
      <c r="Z7" s="328" t="s">
        <v>28</v>
      </c>
      <c r="AA7" s="329"/>
      <c r="AB7" s="329"/>
      <c r="AC7" s="370"/>
      <c r="AD7" s="371"/>
      <c r="AE7" s="328" t="s">
        <v>29</v>
      </c>
      <c r="AF7" s="329"/>
      <c r="AG7" s="329"/>
      <c r="AH7" s="370"/>
      <c r="AI7" s="371"/>
      <c r="AJ7" s="328" t="s">
        <v>30</v>
      </c>
      <c r="AK7" s="329"/>
      <c r="AL7" s="329"/>
      <c r="AM7" s="370"/>
      <c r="AN7" s="371"/>
      <c r="AO7" s="328" t="s">
        <v>32</v>
      </c>
      <c r="AP7" s="329"/>
      <c r="AQ7" s="329"/>
      <c r="AR7" s="370"/>
      <c r="AS7" s="371"/>
      <c r="AT7" s="328" t="s">
        <v>33</v>
      </c>
      <c r="AU7" s="329"/>
      <c r="AV7" s="329"/>
      <c r="AW7" s="370"/>
      <c r="AX7" s="371"/>
      <c r="AY7" s="328" t="s">
        <v>34</v>
      </c>
      <c r="AZ7" s="329"/>
      <c r="BA7" s="330"/>
      <c r="BB7" s="341"/>
      <c r="BC7" s="332"/>
    </row>
    <row r="8" spans="1:55" ht="41.25" hidden="1" customHeight="1">
      <c r="A8" s="318"/>
      <c r="B8" s="321"/>
      <c r="C8" s="321"/>
      <c r="D8" s="321"/>
      <c r="E8" s="321"/>
      <c r="F8" s="321"/>
      <c r="G8" s="336"/>
      <c r="H8" s="206" t="s">
        <v>20</v>
      </c>
      <c r="I8" s="137" t="s">
        <v>21</v>
      </c>
      <c r="J8" s="138" t="s">
        <v>19</v>
      </c>
      <c r="K8" s="137" t="s">
        <v>20</v>
      </c>
      <c r="L8" s="137" t="s">
        <v>21</v>
      </c>
      <c r="M8" s="138" t="s">
        <v>19</v>
      </c>
      <c r="N8" s="139" t="s">
        <v>20</v>
      </c>
      <c r="O8" s="137" t="s">
        <v>21</v>
      </c>
      <c r="P8" s="140" t="s">
        <v>19</v>
      </c>
      <c r="Q8" s="141" t="s">
        <v>20</v>
      </c>
      <c r="R8" s="137" t="s">
        <v>21</v>
      </c>
      <c r="S8" s="140" t="s">
        <v>19</v>
      </c>
      <c r="T8" s="141" t="s">
        <v>20</v>
      </c>
      <c r="U8" s="137" t="s">
        <v>21</v>
      </c>
      <c r="V8" s="140" t="s">
        <v>19</v>
      </c>
      <c r="W8" s="141" t="s">
        <v>20</v>
      </c>
      <c r="X8" s="137" t="s">
        <v>21</v>
      </c>
      <c r="Y8" s="140" t="s">
        <v>19</v>
      </c>
      <c r="Z8" s="141" t="s">
        <v>20</v>
      </c>
      <c r="AA8" s="137" t="s">
        <v>21</v>
      </c>
      <c r="AB8" s="140" t="s">
        <v>19</v>
      </c>
      <c r="AC8" s="137" t="s">
        <v>21</v>
      </c>
      <c r="AD8" s="140" t="s">
        <v>19</v>
      </c>
      <c r="AE8" s="141" t="s">
        <v>20</v>
      </c>
      <c r="AF8" s="142" t="s">
        <v>21</v>
      </c>
      <c r="AG8" s="140" t="s">
        <v>19</v>
      </c>
      <c r="AH8" s="137" t="s">
        <v>21</v>
      </c>
      <c r="AI8" s="140" t="s">
        <v>19</v>
      </c>
      <c r="AJ8" s="141" t="s">
        <v>20</v>
      </c>
      <c r="AK8" s="142" t="s">
        <v>21</v>
      </c>
      <c r="AL8" s="140" t="s">
        <v>19</v>
      </c>
      <c r="AM8" s="137" t="s">
        <v>21</v>
      </c>
      <c r="AN8" s="140" t="s">
        <v>19</v>
      </c>
      <c r="AO8" s="141" t="s">
        <v>20</v>
      </c>
      <c r="AP8" s="142" t="s">
        <v>21</v>
      </c>
      <c r="AQ8" s="140" t="s">
        <v>19</v>
      </c>
      <c r="AR8" s="137" t="s">
        <v>21</v>
      </c>
      <c r="AS8" s="140" t="s">
        <v>19</v>
      </c>
      <c r="AT8" s="141" t="s">
        <v>20</v>
      </c>
      <c r="AU8" s="142" t="s">
        <v>21</v>
      </c>
      <c r="AV8" s="140" t="s">
        <v>19</v>
      </c>
      <c r="AW8" s="137" t="s">
        <v>21</v>
      </c>
      <c r="AX8" s="140" t="s">
        <v>19</v>
      </c>
      <c r="AY8" s="141" t="s">
        <v>20</v>
      </c>
      <c r="AZ8" s="137" t="s">
        <v>21</v>
      </c>
      <c r="BA8" s="140" t="s">
        <v>19</v>
      </c>
      <c r="BB8" s="342"/>
      <c r="BC8" s="333"/>
    </row>
    <row r="9" spans="1:55" s="106" customFormat="1" ht="15.6">
      <c r="A9" s="143">
        <v>1</v>
      </c>
      <c r="B9" s="144">
        <v>2</v>
      </c>
      <c r="C9" s="144">
        <v>3</v>
      </c>
      <c r="D9" s="144">
        <v>4</v>
      </c>
      <c r="E9" s="145">
        <v>5</v>
      </c>
      <c r="F9" s="144">
        <v>6</v>
      </c>
      <c r="G9" s="145">
        <v>7</v>
      </c>
      <c r="H9" s="144">
        <v>6</v>
      </c>
      <c r="I9" s="145">
        <v>9</v>
      </c>
      <c r="J9" s="144">
        <v>10</v>
      </c>
      <c r="K9" s="145">
        <v>7</v>
      </c>
      <c r="L9" s="144">
        <v>12</v>
      </c>
      <c r="M9" s="145">
        <v>13</v>
      </c>
      <c r="N9" s="144">
        <v>8</v>
      </c>
      <c r="O9" s="145">
        <v>15</v>
      </c>
      <c r="P9" s="144">
        <v>16</v>
      </c>
      <c r="Q9" s="145">
        <v>9</v>
      </c>
      <c r="R9" s="144">
        <v>18</v>
      </c>
      <c r="S9" s="145">
        <v>19</v>
      </c>
      <c r="T9" s="144">
        <v>10</v>
      </c>
      <c r="U9" s="145">
        <v>21</v>
      </c>
      <c r="V9" s="144">
        <v>22</v>
      </c>
      <c r="W9" s="145">
        <v>11</v>
      </c>
      <c r="X9" s="144">
        <v>24</v>
      </c>
      <c r="Y9" s="145">
        <v>25</v>
      </c>
      <c r="Z9" s="144">
        <v>12</v>
      </c>
      <c r="AA9" s="145">
        <v>27</v>
      </c>
      <c r="AB9" s="144">
        <v>28</v>
      </c>
      <c r="AC9" s="145">
        <v>29</v>
      </c>
      <c r="AD9" s="144">
        <v>30</v>
      </c>
      <c r="AE9" s="145">
        <v>13</v>
      </c>
      <c r="AF9" s="144">
        <v>32</v>
      </c>
      <c r="AG9" s="145">
        <v>33</v>
      </c>
      <c r="AH9" s="144">
        <v>34</v>
      </c>
      <c r="AI9" s="145">
        <v>35</v>
      </c>
      <c r="AJ9" s="144">
        <v>14</v>
      </c>
      <c r="AK9" s="145">
        <v>37</v>
      </c>
      <c r="AL9" s="144">
        <v>38</v>
      </c>
      <c r="AM9" s="145">
        <v>39</v>
      </c>
      <c r="AN9" s="144">
        <v>40</v>
      </c>
      <c r="AO9" s="145">
        <v>15</v>
      </c>
      <c r="AP9" s="144">
        <v>42</v>
      </c>
      <c r="AQ9" s="145">
        <v>43</v>
      </c>
      <c r="AR9" s="144">
        <v>44</v>
      </c>
      <c r="AS9" s="145">
        <v>45</v>
      </c>
      <c r="AT9" s="144">
        <v>16</v>
      </c>
      <c r="AU9" s="145">
        <v>47</v>
      </c>
      <c r="AV9" s="144">
        <v>48</v>
      </c>
      <c r="AW9" s="145">
        <v>49</v>
      </c>
      <c r="AX9" s="144">
        <v>50</v>
      </c>
      <c r="AY9" s="145">
        <v>17</v>
      </c>
      <c r="AZ9" s="144">
        <v>52</v>
      </c>
      <c r="BA9" s="145">
        <v>53</v>
      </c>
      <c r="BB9" s="144">
        <v>18</v>
      </c>
      <c r="BC9" s="145">
        <v>19</v>
      </c>
    </row>
    <row r="10" spans="1:55" ht="22.5" customHeight="1">
      <c r="A10" s="356" t="s">
        <v>300</v>
      </c>
      <c r="B10" s="357"/>
      <c r="C10" s="358"/>
      <c r="D10" s="153" t="s">
        <v>41</v>
      </c>
      <c r="E10" s="167">
        <f>H10+K10+N10+Q10+T10+W10+Z10+AE10+AJ10+AO10+AT10+AY10</f>
        <v>467366.21857000003</v>
      </c>
      <c r="F10" s="167">
        <f>I10+L10+O10+R10+U10+X10+AA10+AF10+AK10+AP10+AU10+AZ10</f>
        <v>370281.06839000003</v>
      </c>
      <c r="G10" s="167">
        <f>F10*100/E10</f>
        <v>79.227178533131607</v>
      </c>
      <c r="H10" s="167">
        <f>H11+H12+H13+H15+H16</f>
        <v>74490.144990000001</v>
      </c>
      <c r="I10" s="167">
        <f t="shared" ref="I10" si="0">I11+I12+I13+I15+I16</f>
        <v>74490.144990000001</v>
      </c>
      <c r="J10" s="167">
        <f>I10*100/H10</f>
        <v>100</v>
      </c>
      <c r="K10" s="167">
        <f t="shared" ref="K10:L10" si="1">K11+K12+K13+K15+K16</f>
        <v>30358.793039999997</v>
      </c>
      <c r="L10" s="167">
        <f t="shared" si="1"/>
        <v>30358.793039999997</v>
      </c>
      <c r="M10" s="167">
        <f>L10*100/K10</f>
        <v>100</v>
      </c>
      <c r="N10" s="167">
        <f t="shared" ref="N10:O10" si="2">N11+N12+N13+N15+N16</f>
        <v>8851.0769999999993</v>
      </c>
      <c r="O10" s="167">
        <f t="shared" si="2"/>
        <v>8851.0769999999993</v>
      </c>
      <c r="P10" s="167"/>
      <c r="Q10" s="167">
        <f t="shared" ref="Q10:R10" si="3">Q11+Q12+Q13+Q15+Q16</f>
        <v>14816.586379999999</v>
      </c>
      <c r="R10" s="167">
        <f t="shared" si="3"/>
        <v>14816.586379999999</v>
      </c>
      <c r="S10" s="167"/>
      <c r="T10" s="167">
        <f t="shared" ref="T10:U10" si="4">T11+T12+T13+T15+T16</f>
        <v>8469.7335700000003</v>
      </c>
      <c r="U10" s="167">
        <f t="shared" si="4"/>
        <v>8469.7335700000003</v>
      </c>
      <c r="V10" s="167"/>
      <c r="W10" s="167">
        <f t="shared" ref="W10:X10" si="5">W11+W12+W13+W15+W16</f>
        <v>21526.68867</v>
      </c>
      <c r="X10" s="167">
        <f t="shared" si="5"/>
        <v>21526.68867</v>
      </c>
      <c r="Y10" s="167">
        <f>X10*100/W10</f>
        <v>100</v>
      </c>
      <c r="Z10" s="167">
        <f t="shared" ref="Z10:AC10" si="6">Z11+Z12+Z13+Z15+Z16</f>
        <v>46940.299950000008</v>
      </c>
      <c r="AA10" s="167">
        <f t="shared" si="6"/>
        <v>46940.299950000008</v>
      </c>
      <c r="AB10" s="167">
        <f t="shared" si="6"/>
        <v>0</v>
      </c>
      <c r="AC10" s="167">
        <f t="shared" si="6"/>
        <v>0</v>
      </c>
      <c r="AD10" s="167"/>
      <c r="AE10" s="167">
        <f t="shared" ref="AE10:AH10" si="7">AE11+AE12+AE13+AE15+AE16</f>
        <v>37993.153559999999</v>
      </c>
      <c r="AF10" s="167">
        <f t="shared" si="7"/>
        <v>37993.153559999999</v>
      </c>
      <c r="AG10" s="167">
        <f t="shared" si="7"/>
        <v>0</v>
      </c>
      <c r="AH10" s="167">
        <f t="shared" si="7"/>
        <v>0</v>
      </c>
      <c r="AI10" s="167"/>
      <c r="AJ10" s="167">
        <f t="shared" ref="AJ10:AM10" si="8">AJ11+AJ12+AJ13+AJ15+AJ16</f>
        <v>23543.38019</v>
      </c>
      <c r="AK10" s="167">
        <f t="shared" si="8"/>
        <v>23255.97481</v>
      </c>
      <c r="AL10" s="167">
        <f t="shared" si="8"/>
        <v>0</v>
      </c>
      <c r="AM10" s="167">
        <f t="shared" si="8"/>
        <v>0</v>
      </c>
      <c r="AN10" s="167"/>
      <c r="AO10" s="167">
        <f t="shared" ref="AO10:AR10" si="9">AO11+AO12+AO13+AO15+AO16</f>
        <v>42411.36868</v>
      </c>
      <c r="AP10" s="167">
        <f t="shared" si="9"/>
        <v>42411.36868</v>
      </c>
      <c r="AQ10" s="167">
        <f t="shared" si="9"/>
        <v>0</v>
      </c>
      <c r="AR10" s="167">
        <f t="shared" si="9"/>
        <v>0</v>
      </c>
      <c r="AS10" s="167"/>
      <c r="AT10" s="167">
        <f t="shared" ref="AT10:AW10" si="10">AT11+AT12+AT13+AT15+AT16</f>
        <v>10772.131590000001</v>
      </c>
      <c r="AU10" s="167">
        <f t="shared" si="10"/>
        <v>10772.121589999999</v>
      </c>
      <c r="AV10" s="167">
        <f t="shared" si="10"/>
        <v>0</v>
      </c>
      <c r="AW10" s="167">
        <f t="shared" si="10"/>
        <v>0</v>
      </c>
      <c r="AX10" s="167"/>
      <c r="AY10" s="167">
        <f t="shared" ref="AY10:AZ10" si="11">AY11+AY12+AY13+AY15+AY16</f>
        <v>147192.86095</v>
      </c>
      <c r="AZ10" s="167">
        <f t="shared" si="11"/>
        <v>50395.126149999996</v>
      </c>
      <c r="BA10" s="167"/>
      <c r="BB10" s="167"/>
      <c r="BC10" s="178"/>
    </row>
    <row r="11" spans="1:55" ht="32.25" customHeight="1">
      <c r="A11" s="359"/>
      <c r="B11" s="360"/>
      <c r="C11" s="361"/>
      <c r="D11" s="151" t="s">
        <v>37</v>
      </c>
      <c r="E11" s="167">
        <f t="shared" ref="E11:E14" si="12">H11+K11+N11+Q11+T11+W11+Z11+AE11+AJ11+AO11+AT11+AY11</f>
        <v>0</v>
      </c>
      <c r="F11" s="167">
        <f t="shared" ref="F11:F14" si="13">I11+L11+O11+R11+U11+X11+AA11+AF11+AK11+AP11+AU11+AZ11</f>
        <v>0</v>
      </c>
      <c r="G11" s="167"/>
      <c r="H11" s="167">
        <f t="shared" ref="H11:I16" si="14">H681+H718+H777+H799</f>
        <v>0</v>
      </c>
      <c r="I11" s="167">
        <f t="shared" si="14"/>
        <v>0</v>
      </c>
      <c r="J11" s="167"/>
      <c r="K11" s="167">
        <f t="shared" ref="K11:BA11" si="15">K681+K718+K777+K799</f>
        <v>0</v>
      </c>
      <c r="L11" s="167">
        <f t="shared" si="15"/>
        <v>0</v>
      </c>
      <c r="M11" s="167">
        <f t="shared" si="15"/>
        <v>0</v>
      </c>
      <c r="N11" s="167">
        <f t="shared" si="15"/>
        <v>0</v>
      </c>
      <c r="O11" s="167">
        <f t="shared" si="15"/>
        <v>0</v>
      </c>
      <c r="P11" s="167">
        <f t="shared" si="15"/>
        <v>0</v>
      </c>
      <c r="Q11" s="167">
        <f t="shared" si="15"/>
        <v>0</v>
      </c>
      <c r="R11" s="167">
        <f t="shared" si="15"/>
        <v>0</v>
      </c>
      <c r="S11" s="167">
        <f t="shared" si="15"/>
        <v>0</v>
      </c>
      <c r="T11" s="167">
        <f t="shared" si="15"/>
        <v>0</v>
      </c>
      <c r="U11" s="167">
        <f t="shared" si="15"/>
        <v>0</v>
      </c>
      <c r="V11" s="167">
        <f t="shared" si="15"/>
        <v>0</v>
      </c>
      <c r="W11" s="167">
        <f t="shared" si="15"/>
        <v>0</v>
      </c>
      <c r="X11" s="167">
        <f t="shared" si="15"/>
        <v>0</v>
      </c>
      <c r="Y11" s="167">
        <f t="shared" si="15"/>
        <v>0</v>
      </c>
      <c r="Z11" s="167">
        <f t="shared" si="15"/>
        <v>0</v>
      </c>
      <c r="AA11" s="167">
        <f t="shared" si="15"/>
        <v>0</v>
      </c>
      <c r="AB11" s="167">
        <f t="shared" si="15"/>
        <v>0</v>
      </c>
      <c r="AC11" s="167">
        <f t="shared" si="15"/>
        <v>0</v>
      </c>
      <c r="AD11" s="167">
        <f t="shared" si="15"/>
        <v>0</v>
      </c>
      <c r="AE11" s="167">
        <f t="shared" si="15"/>
        <v>0</v>
      </c>
      <c r="AF11" s="167">
        <f t="shared" si="15"/>
        <v>0</v>
      </c>
      <c r="AG11" s="167">
        <f t="shared" si="15"/>
        <v>0</v>
      </c>
      <c r="AH11" s="167">
        <f t="shared" si="15"/>
        <v>0</v>
      </c>
      <c r="AI11" s="167">
        <f t="shared" si="15"/>
        <v>0</v>
      </c>
      <c r="AJ11" s="167">
        <f t="shared" si="15"/>
        <v>0</v>
      </c>
      <c r="AK11" s="167">
        <f t="shared" si="15"/>
        <v>0</v>
      </c>
      <c r="AL11" s="167">
        <f t="shared" si="15"/>
        <v>0</v>
      </c>
      <c r="AM11" s="167">
        <f t="shared" si="15"/>
        <v>0</v>
      </c>
      <c r="AN11" s="167">
        <f t="shared" si="15"/>
        <v>0</v>
      </c>
      <c r="AO11" s="167">
        <f t="shared" si="15"/>
        <v>0</v>
      </c>
      <c r="AP11" s="167">
        <f t="shared" si="15"/>
        <v>0</v>
      </c>
      <c r="AQ11" s="167">
        <f t="shared" si="15"/>
        <v>0</v>
      </c>
      <c r="AR11" s="167">
        <f t="shared" si="15"/>
        <v>0</v>
      </c>
      <c r="AS11" s="167">
        <f t="shared" si="15"/>
        <v>0</v>
      </c>
      <c r="AT11" s="167">
        <f t="shared" si="15"/>
        <v>0</v>
      </c>
      <c r="AU11" s="167">
        <f t="shared" si="15"/>
        <v>0</v>
      </c>
      <c r="AV11" s="167">
        <f t="shared" si="15"/>
        <v>0</v>
      </c>
      <c r="AW11" s="167">
        <f t="shared" si="15"/>
        <v>0</v>
      </c>
      <c r="AX11" s="167">
        <f t="shared" si="15"/>
        <v>0</v>
      </c>
      <c r="AY11" s="167">
        <f t="shared" si="15"/>
        <v>0</v>
      </c>
      <c r="AZ11" s="167">
        <f t="shared" si="15"/>
        <v>0</v>
      </c>
      <c r="BA11" s="167">
        <f t="shared" si="15"/>
        <v>0</v>
      </c>
      <c r="BB11" s="167"/>
      <c r="BC11" s="178"/>
    </row>
    <row r="12" spans="1:55" ht="50.25" customHeight="1">
      <c r="A12" s="359"/>
      <c r="B12" s="360"/>
      <c r="C12" s="361"/>
      <c r="D12" s="152" t="s">
        <v>2</v>
      </c>
      <c r="E12" s="167">
        <f t="shared" si="12"/>
        <v>97564.000400000004</v>
      </c>
      <c r="F12" s="167">
        <f t="shared" si="13"/>
        <v>93315.998699999996</v>
      </c>
      <c r="G12" s="167">
        <f t="shared" ref="G12:G14" si="16">F12*100/E12</f>
        <v>95.645933251420871</v>
      </c>
      <c r="H12" s="167">
        <f t="shared" si="14"/>
        <v>0</v>
      </c>
      <c r="I12" s="167">
        <f t="shared" si="14"/>
        <v>0</v>
      </c>
      <c r="J12" s="167"/>
      <c r="K12" s="167">
        <f t="shared" ref="K12:L16" si="17">K682+K719+K778+K800</f>
        <v>5031.6618099999996</v>
      </c>
      <c r="L12" s="167">
        <f t="shared" si="17"/>
        <v>5031.6618099999996</v>
      </c>
      <c r="M12" s="167">
        <f t="shared" ref="M12" si="18">L12*100/K12</f>
        <v>100</v>
      </c>
      <c r="N12" s="167">
        <f t="shared" ref="N12:BA12" si="19">N682+N719+N778+N800</f>
        <v>3744.5149000000001</v>
      </c>
      <c r="O12" s="167">
        <f t="shared" si="19"/>
        <v>3744.5149000000001</v>
      </c>
      <c r="P12" s="167">
        <f t="shared" si="19"/>
        <v>0</v>
      </c>
      <c r="Q12" s="167">
        <f t="shared" si="19"/>
        <v>3705.9077600000001</v>
      </c>
      <c r="R12" s="167">
        <f t="shared" si="19"/>
        <v>3705.9077600000001</v>
      </c>
      <c r="S12" s="167">
        <f t="shared" si="19"/>
        <v>0</v>
      </c>
      <c r="T12" s="167">
        <f t="shared" si="19"/>
        <v>2671.0608399999996</v>
      </c>
      <c r="U12" s="167">
        <f t="shared" si="19"/>
        <v>2671.0608399999996</v>
      </c>
      <c r="V12" s="167">
        <f t="shared" si="19"/>
        <v>0</v>
      </c>
      <c r="W12" s="167">
        <f t="shared" si="19"/>
        <v>2361.6620499999999</v>
      </c>
      <c r="X12" s="167">
        <f t="shared" si="19"/>
        <v>2361.6620499999999</v>
      </c>
      <c r="Y12" s="167">
        <f t="shared" si="19"/>
        <v>0</v>
      </c>
      <c r="Z12" s="167">
        <f t="shared" si="19"/>
        <v>12356.458250000001</v>
      </c>
      <c r="AA12" s="167">
        <f t="shared" si="19"/>
        <v>12356.458250000001</v>
      </c>
      <c r="AB12" s="167">
        <f t="shared" si="19"/>
        <v>0</v>
      </c>
      <c r="AC12" s="167">
        <f t="shared" si="19"/>
        <v>0</v>
      </c>
      <c r="AD12" s="167">
        <f t="shared" si="19"/>
        <v>0</v>
      </c>
      <c r="AE12" s="167">
        <f t="shared" si="19"/>
        <v>17224.961370000001</v>
      </c>
      <c r="AF12" s="167">
        <f t="shared" si="19"/>
        <v>17224.961370000001</v>
      </c>
      <c r="AG12" s="167">
        <f t="shared" si="19"/>
        <v>0</v>
      </c>
      <c r="AH12" s="167">
        <f t="shared" si="19"/>
        <v>0</v>
      </c>
      <c r="AI12" s="167">
        <f t="shared" si="19"/>
        <v>0</v>
      </c>
      <c r="AJ12" s="167">
        <f t="shared" si="19"/>
        <v>16557.642489999998</v>
      </c>
      <c r="AK12" s="167">
        <f t="shared" si="19"/>
        <v>16557.642489999998</v>
      </c>
      <c r="AL12" s="167">
        <f t="shared" si="19"/>
        <v>0</v>
      </c>
      <c r="AM12" s="167">
        <f t="shared" si="19"/>
        <v>0</v>
      </c>
      <c r="AN12" s="167">
        <f t="shared" si="19"/>
        <v>0</v>
      </c>
      <c r="AO12" s="167">
        <f t="shared" si="19"/>
        <v>12143.12077</v>
      </c>
      <c r="AP12" s="167">
        <f t="shared" si="19"/>
        <v>12143.12077</v>
      </c>
      <c r="AQ12" s="167">
        <f t="shared" si="19"/>
        <v>0</v>
      </c>
      <c r="AR12" s="167">
        <f t="shared" si="19"/>
        <v>0</v>
      </c>
      <c r="AS12" s="167">
        <f t="shared" si="19"/>
        <v>0</v>
      </c>
      <c r="AT12" s="167">
        <f t="shared" si="19"/>
        <v>4669.634</v>
      </c>
      <c r="AU12" s="167">
        <f t="shared" si="19"/>
        <v>4669.634</v>
      </c>
      <c r="AV12" s="167">
        <f t="shared" si="19"/>
        <v>0</v>
      </c>
      <c r="AW12" s="167">
        <f t="shared" si="19"/>
        <v>0</v>
      </c>
      <c r="AX12" s="167">
        <f t="shared" si="19"/>
        <v>0</v>
      </c>
      <c r="AY12" s="167">
        <f t="shared" si="19"/>
        <v>17097.37616</v>
      </c>
      <c r="AZ12" s="167">
        <f t="shared" si="19"/>
        <v>12849.374459999999</v>
      </c>
      <c r="BA12" s="167">
        <f t="shared" si="19"/>
        <v>0</v>
      </c>
      <c r="BB12" s="167"/>
      <c r="BC12" s="178"/>
    </row>
    <row r="13" spans="1:55" ht="22.5" customHeight="1">
      <c r="A13" s="359"/>
      <c r="B13" s="360"/>
      <c r="C13" s="361"/>
      <c r="D13" s="162" t="s">
        <v>268</v>
      </c>
      <c r="E13" s="167">
        <f t="shared" si="12"/>
        <v>369802.21817000001</v>
      </c>
      <c r="F13" s="167">
        <f t="shared" si="13"/>
        <v>276965.06968999997</v>
      </c>
      <c r="G13" s="167">
        <f t="shared" si="16"/>
        <v>74.895459270251777</v>
      </c>
      <c r="H13" s="167">
        <f t="shared" si="14"/>
        <v>74490.144990000001</v>
      </c>
      <c r="I13" s="167">
        <f t="shared" si="14"/>
        <v>74490.144990000001</v>
      </c>
      <c r="J13" s="167">
        <f>J683+J720+J779+J801</f>
        <v>0</v>
      </c>
      <c r="K13" s="167">
        <f t="shared" si="17"/>
        <v>25327.131229999999</v>
      </c>
      <c r="L13" s="167">
        <f t="shared" si="17"/>
        <v>25327.131229999999</v>
      </c>
      <c r="M13" s="167">
        <f>M683+M720+M779+M801</f>
        <v>0</v>
      </c>
      <c r="N13" s="167">
        <f t="shared" ref="N13:BA13" si="20">N683+N720+N779+N801</f>
        <v>5106.5620999999992</v>
      </c>
      <c r="O13" s="167">
        <f t="shared" si="20"/>
        <v>5106.5620999999992</v>
      </c>
      <c r="P13" s="167">
        <f t="shared" si="20"/>
        <v>0</v>
      </c>
      <c r="Q13" s="167">
        <f t="shared" si="20"/>
        <v>11110.678619999999</v>
      </c>
      <c r="R13" s="167">
        <f t="shared" si="20"/>
        <v>11110.678619999999</v>
      </c>
      <c r="S13" s="167">
        <f t="shared" si="20"/>
        <v>0</v>
      </c>
      <c r="T13" s="167">
        <f t="shared" si="20"/>
        <v>5798.6727300000002</v>
      </c>
      <c r="U13" s="167">
        <f t="shared" si="20"/>
        <v>5798.6727300000002</v>
      </c>
      <c r="V13" s="167">
        <f t="shared" si="20"/>
        <v>0</v>
      </c>
      <c r="W13" s="167">
        <f t="shared" si="20"/>
        <v>19165.026620000001</v>
      </c>
      <c r="X13" s="167">
        <f t="shared" si="20"/>
        <v>19165.026620000001</v>
      </c>
      <c r="Y13" s="167">
        <f t="shared" si="20"/>
        <v>0</v>
      </c>
      <c r="Z13" s="167">
        <f t="shared" si="20"/>
        <v>34583.841700000004</v>
      </c>
      <c r="AA13" s="167">
        <f t="shared" si="20"/>
        <v>34583.841700000004</v>
      </c>
      <c r="AB13" s="167">
        <f t="shared" si="20"/>
        <v>0</v>
      </c>
      <c r="AC13" s="167">
        <f t="shared" si="20"/>
        <v>0</v>
      </c>
      <c r="AD13" s="167">
        <f t="shared" si="20"/>
        <v>0</v>
      </c>
      <c r="AE13" s="167">
        <f t="shared" si="20"/>
        <v>20768.192189999998</v>
      </c>
      <c r="AF13" s="167">
        <f t="shared" si="20"/>
        <v>20768.192189999998</v>
      </c>
      <c r="AG13" s="167">
        <f t="shared" si="20"/>
        <v>0</v>
      </c>
      <c r="AH13" s="167">
        <f t="shared" si="20"/>
        <v>0</v>
      </c>
      <c r="AI13" s="167">
        <f t="shared" si="20"/>
        <v>0</v>
      </c>
      <c r="AJ13" s="167">
        <f t="shared" si="20"/>
        <v>6985.7377000000006</v>
      </c>
      <c r="AK13" s="167">
        <f t="shared" si="20"/>
        <v>6698.3323200000004</v>
      </c>
      <c r="AL13" s="167">
        <f t="shared" si="20"/>
        <v>0</v>
      </c>
      <c r="AM13" s="167">
        <f t="shared" si="20"/>
        <v>0</v>
      </c>
      <c r="AN13" s="167">
        <f t="shared" si="20"/>
        <v>0</v>
      </c>
      <c r="AO13" s="167">
        <f t="shared" si="20"/>
        <v>30268.247909999998</v>
      </c>
      <c r="AP13" s="167">
        <f t="shared" si="20"/>
        <v>30268.247909999998</v>
      </c>
      <c r="AQ13" s="167">
        <f t="shared" si="20"/>
        <v>0</v>
      </c>
      <c r="AR13" s="167">
        <f t="shared" si="20"/>
        <v>0</v>
      </c>
      <c r="AS13" s="167">
        <f t="shared" si="20"/>
        <v>0</v>
      </c>
      <c r="AT13" s="167">
        <f t="shared" si="20"/>
        <v>6102.4975899999999</v>
      </c>
      <c r="AU13" s="167">
        <f t="shared" si="20"/>
        <v>6102.4875899999997</v>
      </c>
      <c r="AV13" s="167">
        <f t="shared" si="20"/>
        <v>0</v>
      </c>
      <c r="AW13" s="167">
        <f t="shared" si="20"/>
        <v>0</v>
      </c>
      <c r="AX13" s="167">
        <f t="shared" si="20"/>
        <v>0</v>
      </c>
      <c r="AY13" s="167">
        <f t="shared" si="20"/>
        <v>130095.48478999999</v>
      </c>
      <c r="AZ13" s="167">
        <f t="shared" si="20"/>
        <v>37545.751689999997</v>
      </c>
      <c r="BA13" s="167">
        <f t="shared" si="20"/>
        <v>0</v>
      </c>
      <c r="BB13" s="167"/>
      <c r="BC13" s="178"/>
    </row>
    <row r="14" spans="1:55" ht="82.5" customHeight="1">
      <c r="A14" s="359"/>
      <c r="B14" s="360"/>
      <c r="C14" s="361"/>
      <c r="D14" s="162" t="s">
        <v>274</v>
      </c>
      <c r="E14" s="167">
        <f t="shared" si="12"/>
        <v>121664.84159</v>
      </c>
      <c r="F14" s="167">
        <f t="shared" si="13"/>
        <v>37929.396970000002</v>
      </c>
      <c r="G14" s="167">
        <f t="shared" si="16"/>
        <v>31.175314474019366</v>
      </c>
      <c r="H14" s="167">
        <f t="shared" si="14"/>
        <v>0</v>
      </c>
      <c r="I14" s="167">
        <f t="shared" si="14"/>
        <v>0</v>
      </c>
      <c r="J14" s="167">
        <f>J684+J721+J780+J802</f>
        <v>0</v>
      </c>
      <c r="K14" s="167">
        <f t="shared" si="17"/>
        <v>0</v>
      </c>
      <c r="L14" s="167">
        <f t="shared" si="17"/>
        <v>0</v>
      </c>
      <c r="M14" s="167">
        <f>M684+M721+M780+M802</f>
        <v>0</v>
      </c>
      <c r="N14" s="167">
        <f t="shared" ref="N14:BA14" si="21">N684+N721+N780+N802</f>
        <v>100</v>
      </c>
      <c r="O14" s="167">
        <f t="shared" si="21"/>
        <v>100</v>
      </c>
      <c r="P14" s="167">
        <f t="shared" si="21"/>
        <v>0</v>
      </c>
      <c r="Q14" s="167">
        <f t="shared" si="21"/>
        <v>0</v>
      </c>
      <c r="R14" s="167">
        <f t="shared" si="21"/>
        <v>0</v>
      </c>
      <c r="S14" s="167">
        <f t="shared" si="21"/>
        <v>0</v>
      </c>
      <c r="T14" s="167">
        <f t="shared" si="21"/>
        <v>2122.2577000000001</v>
      </c>
      <c r="U14" s="167">
        <f t="shared" si="21"/>
        <v>2122.2577000000001</v>
      </c>
      <c r="V14" s="167">
        <f t="shared" si="21"/>
        <v>0</v>
      </c>
      <c r="W14" s="167">
        <f t="shared" si="21"/>
        <v>401.22650000000004</v>
      </c>
      <c r="X14" s="167">
        <f t="shared" si="21"/>
        <v>401.22650000000004</v>
      </c>
      <c r="Y14" s="167">
        <f t="shared" si="21"/>
        <v>0</v>
      </c>
      <c r="Z14" s="167">
        <f t="shared" si="21"/>
        <v>25875.378990000001</v>
      </c>
      <c r="AA14" s="167">
        <f t="shared" si="21"/>
        <v>25875.378990000001</v>
      </c>
      <c r="AB14" s="167">
        <f t="shared" si="21"/>
        <v>0</v>
      </c>
      <c r="AC14" s="167">
        <f t="shared" si="21"/>
        <v>0</v>
      </c>
      <c r="AD14" s="167">
        <f t="shared" si="21"/>
        <v>0</v>
      </c>
      <c r="AE14" s="167">
        <f t="shared" si="21"/>
        <v>0</v>
      </c>
      <c r="AF14" s="167">
        <f t="shared" si="21"/>
        <v>0</v>
      </c>
      <c r="AG14" s="167">
        <f t="shared" si="21"/>
        <v>0</v>
      </c>
      <c r="AH14" s="167">
        <f t="shared" si="21"/>
        <v>0</v>
      </c>
      <c r="AI14" s="167">
        <f t="shared" si="21"/>
        <v>0</v>
      </c>
      <c r="AJ14" s="167">
        <f t="shared" si="21"/>
        <v>1114.8</v>
      </c>
      <c r="AK14" s="167">
        <f t="shared" si="21"/>
        <v>1114.8</v>
      </c>
      <c r="AL14" s="167">
        <f t="shared" si="21"/>
        <v>0</v>
      </c>
      <c r="AM14" s="167">
        <f t="shared" si="21"/>
        <v>0</v>
      </c>
      <c r="AN14" s="167">
        <f t="shared" si="21"/>
        <v>0</v>
      </c>
      <c r="AO14" s="167">
        <f t="shared" si="21"/>
        <v>0</v>
      </c>
      <c r="AP14" s="167">
        <f t="shared" si="21"/>
        <v>0</v>
      </c>
      <c r="AQ14" s="167">
        <f t="shared" si="21"/>
        <v>0</v>
      </c>
      <c r="AR14" s="167">
        <f t="shared" si="21"/>
        <v>0</v>
      </c>
      <c r="AS14" s="167">
        <f t="shared" si="21"/>
        <v>0</v>
      </c>
      <c r="AT14" s="167">
        <f t="shared" si="21"/>
        <v>99.9</v>
      </c>
      <c r="AU14" s="167">
        <f t="shared" si="21"/>
        <v>99.9</v>
      </c>
      <c r="AV14" s="167">
        <f t="shared" si="21"/>
        <v>0</v>
      </c>
      <c r="AW14" s="167">
        <f t="shared" si="21"/>
        <v>0</v>
      </c>
      <c r="AX14" s="167">
        <f t="shared" si="21"/>
        <v>0</v>
      </c>
      <c r="AY14" s="167">
        <f t="shared" si="21"/>
        <v>91951.278399999996</v>
      </c>
      <c r="AZ14" s="167">
        <f t="shared" si="21"/>
        <v>8215.8337800000008</v>
      </c>
      <c r="BA14" s="167">
        <f t="shared" si="21"/>
        <v>0</v>
      </c>
      <c r="BB14" s="167"/>
      <c r="BC14" s="178"/>
    </row>
    <row r="15" spans="1:55" ht="22.5" customHeight="1">
      <c r="A15" s="359"/>
      <c r="B15" s="360"/>
      <c r="C15" s="361"/>
      <c r="D15" s="162" t="s">
        <v>269</v>
      </c>
      <c r="E15" s="167">
        <f t="shared" ref="E15:E16" si="22">H15+K15+N15+Q15+T15+W15+Z15+AE15+AJ15+AO15+AT15+AY15</f>
        <v>0</v>
      </c>
      <c r="F15" s="167">
        <f t="shared" ref="F15:F16" si="23">I15+L15+O15+R15+U15+X15+AC15+AH15+AM15+AR15+AW15+AZ15</f>
        <v>0</v>
      </c>
      <c r="G15" s="167"/>
      <c r="H15" s="167">
        <f t="shared" si="14"/>
        <v>0</v>
      </c>
      <c r="I15" s="167">
        <f t="shared" si="14"/>
        <v>0</v>
      </c>
      <c r="J15" s="167">
        <f>J685+J722+J781+J803</f>
        <v>0</v>
      </c>
      <c r="K15" s="167">
        <f t="shared" si="17"/>
        <v>0</v>
      </c>
      <c r="L15" s="167">
        <f t="shared" si="17"/>
        <v>0</v>
      </c>
      <c r="M15" s="167">
        <f>M685+M722+M781+M803</f>
        <v>0</v>
      </c>
      <c r="N15" s="167">
        <f t="shared" ref="N15:BA15" si="24">N685+N722+N781+N803</f>
        <v>0</v>
      </c>
      <c r="O15" s="167">
        <f t="shared" si="24"/>
        <v>0</v>
      </c>
      <c r="P15" s="167">
        <f t="shared" si="24"/>
        <v>0</v>
      </c>
      <c r="Q15" s="167">
        <f t="shared" si="24"/>
        <v>0</v>
      </c>
      <c r="R15" s="167">
        <f t="shared" si="24"/>
        <v>0</v>
      </c>
      <c r="S15" s="167">
        <f t="shared" si="24"/>
        <v>0</v>
      </c>
      <c r="T15" s="167">
        <f t="shared" si="24"/>
        <v>0</v>
      </c>
      <c r="U15" s="167">
        <f t="shared" si="24"/>
        <v>0</v>
      </c>
      <c r="V15" s="167">
        <f t="shared" si="24"/>
        <v>0</v>
      </c>
      <c r="W15" s="167">
        <f t="shared" si="24"/>
        <v>0</v>
      </c>
      <c r="X15" s="167">
        <f t="shared" si="24"/>
        <v>0</v>
      </c>
      <c r="Y15" s="167">
        <f t="shared" si="24"/>
        <v>0</v>
      </c>
      <c r="Z15" s="167">
        <f t="shared" si="24"/>
        <v>0</v>
      </c>
      <c r="AA15" s="167">
        <f t="shared" si="24"/>
        <v>0</v>
      </c>
      <c r="AB15" s="167">
        <f t="shared" si="24"/>
        <v>0</v>
      </c>
      <c r="AC15" s="167">
        <f t="shared" si="24"/>
        <v>0</v>
      </c>
      <c r="AD15" s="167">
        <f t="shared" si="24"/>
        <v>0</v>
      </c>
      <c r="AE15" s="167">
        <f t="shared" si="24"/>
        <v>0</v>
      </c>
      <c r="AF15" s="167">
        <f t="shared" si="24"/>
        <v>0</v>
      </c>
      <c r="AG15" s="167">
        <f t="shared" si="24"/>
        <v>0</v>
      </c>
      <c r="AH15" s="167">
        <f t="shared" si="24"/>
        <v>0</v>
      </c>
      <c r="AI15" s="167">
        <f t="shared" si="24"/>
        <v>0</v>
      </c>
      <c r="AJ15" s="167">
        <f t="shared" si="24"/>
        <v>0</v>
      </c>
      <c r="AK15" s="167">
        <f t="shared" si="24"/>
        <v>0</v>
      </c>
      <c r="AL15" s="167">
        <f t="shared" si="24"/>
        <v>0</v>
      </c>
      <c r="AM15" s="167">
        <f t="shared" si="24"/>
        <v>0</v>
      </c>
      <c r="AN15" s="167">
        <f t="shared" si="24"/>
        <v>0</v>
      </c>
      <c r="AO15" s="167">
        <f t="shared" si="24"/>
        <v>0</v>
      </c>
      <c r="AP15" s="167">
        <f t="shared" si="24"/>
        <v>0</v>
      </c>
      <c r="AQ15" s="167">
        <f t="shared" si="24"/>
        <v>0</v>
      </c>
      <c r="AR15" s="167">
        <f t="shared" si="24"/>
        <v>0</v>
      </c>
      <c r="AS15" s="167">
        <f t="shared" si="24"/>
        <v>0</v>
      </c>
      <c r="AT15" s="167">
        <f t="shared" si="24"/>
        <v>0</v>
      </c>
      <c r="AU15" s="167">
        <f t="shared" si="24"/>
        <v>0</v>
      </c>
      <c r="AV15" s="167">
        <f t="shared" si="24"/>
        <v>0</v>
      </c>
      <c r="AW15" s="167">
        <f t="shared" si="24"/>
        <v>0</v>
      </c>
      <c r="AX15" s="167">
        <f t="shared" si="24"/>
        <v>0</v>
      </c>
      <c r="AY15" s="167">
        <f t="shared" si="24"/>
        <v>0</v>
      </c>
      <c r="AZ15" s="167">
        <f t="shared" si="24"/>
        <v>0</v>
      </c>
      <c r="BA15" s="167">
        <f t="shared" si="24"/>
        <v>0</v>
      </c>
      <c r="BB15" s="167"/>
      <c r="BC15" s="178"/>
    </row>
    <row r="16" spans="1:55" ht="31.2">
      <c r="A16" s="362"/>
      <c r="B16" s="363"/>
      <c r="C16" s="364"/>
      <c r="D16" s="224" t="s">
        <v>43</v>
      </c>
      <c r="E16" s="167">
        <f t="shared" si="22"/>
        <v>0</v>
      </c>
      <c r="F16" s="167">
        <f t="shared" si="23"/>
        <v>0</v>
      </c>
      <c r="G16" s="167"/>
      <c r="H16" s="167">
        <f t="shared" si="14"/>
        <v>0</v>
      </c>
      <c r="I16" s="167">
        <f t="shared" si="14"/>
        <v>0</v>
      </c>
      <c r="J16" s="167">
        <f>J686+J723+J782+J804</f>
        <v>0</v>
      </c>
      <c r="K16" s="167">
        <f t="shared" si="17"/>
        <v>0</v>
      </c>
      <c r="L16" s="167">
        <f t="shared" si="17"/>
        <v>0</v>
      </c>
      <c r="M16" s="167">
        <f>M686+M723+M782+M804</f>
        <v>0</v>
      </c>
      <c r="N16" s="167">
        <f t="shared" ref="N16:BA16" si="25">N686+N723+N782+N804</f>
        <v>0</v>
      </c>
      <c r="O16" s="167">
        <f t="shared" si="25"/>
        <v>0</v>
      </c>
      <c r="P16" s="167">
        <f t="shared" si="25"/>
        <v>0</v>
      </c>
      <c r="Q16" s="167">
        <f t="shared" si="25"/>
        <v>0</v>
      </c>
      <c r="R16" s="167">
        <f t="shared" si="25"/>
        <v>0</v>
      </c>
      <c r="S16" s="167">
        <f t="shared" si="25"/>
        <v>0</v>
      </c>
      <c r="T16" s="167">
        <f t="shared" si="25"/>
        <v>0</v>
      </c>
      <c r="U16" s="167">
        <f t="shared" si="25"/>
        <v>0</v>
      </c>
      <c r="V16" s="167">
        <f t="shared" si="25"/>
        <v>0</v>
      </c>
      <c r="W16" s="167">
        <f t="shared" si="25"/>
        <v>0</v>
      </c>
      <c r="X16" s="167">
        <f t="shared" si="25"/>
        <v>0</v>
      </c>
      <c r="Y16" s="167">
        <f t="shared" si="25"/>
        <v>0</v>
      </c>
      <c r="Z16" s="167">
        <f t="shared" si="25"/>
        <v>0</v>
      </c>
      <c r="AA16" s="167">
        <f t="shared" si="25"/>
        <v>0</v>
      </c>
      <c r="AB16" s="167">
        <f t="shared" si="25"/>
        <v>0</v>
      </c>
      <c r="AC16" s="167">
        <f t="shared" si="25"/>
        <v>0</v>
      </c>
      <c r="AD16" s="167">
        <f t="shared" si="25"/>
        <v>0</v>
      </c>
      <c r="AE16" s="167">
        <f t="shared" si="25"/>
        <v>0</v>
      </c>
      <c r="AF16" s="167">
        <f t="shared" si="25"/>
        <v>0</v>
      </c>
      <c r="AG16" s="167">
        <f t="shared" si="25"/>
        <v>0</v>
      </c>
      <c r="AH16" s="167">
        <f t="shared" si="25"/>
        <v>0</v>
      </c>
      <c r="AI16" s="167">
        <f t="shared" si="25"/>
        <v>0</v>
      </c>
      <c r="AJ16" s="167">
        <f t="shared" si="25"/>
        <v>0</v>
      </c>
      <c r="AK16" s="167">
        <f t="shared" si="25"/>
        <v>0</v>
      </c>
      <c r="AL16" s="167">
        <f t="shared" si="25"/>
        <v>0</v>
      </c>
      <c r="AM16" s="167">
        <f t="shared" si="25"/>
        <v>0</v>
      </c>
      <c r="AN16" s="167">
        <f t="shared" si="25"/>
        <v>0</v>
      </c>
      <c r="AO16" s="167">
        <f t="shared" si="25"/>
        <v>0</v>
      </c>
      <c r="AP16" s="167">
        <f t="shared" si="25"/>
        <v>0</v>
      </c>
      <c r="AQ16" s="167">
        <f t="shared" si="25"/>
        <v>0</v>
      </c>
      <c r="AR16" s="167">
        <f t="shared" si="25"/>
        <v>0</v>
      </c>
      <c r="AS16" s="167">
        <f t="shared" si="25"/>
        <v>0</v>
      </c>
      <c r="AT16" s="167">
        <f t="shared" si="25"/>
        <v>0</v>
      </c>
      <c r="AU16" s="167">
        <f t="shared" si="25"/>
        <v>0</v>
      </c>
      <c r="AV16" s="167">
        <f t="shared" si="25"/>
        <v>0</v>
      </c>
      <c r="AW16" s="167">
        <f t="shared" si="25"/>
        <v>0</v>
      </c>
      <c r="AX16" s="167">
        <f t="shared" si="25"/>
        <v>0</v>
      </c>
      <c r="AY16" s="167">
        <f t="shared" si="25"/>
        <v>0</v>
      </c>
      <c r="AZ16" s="167">
        <f t="shared" si="25"/>
        <v>0</v>
      </c>
      <c r="BA16" s="167">
        <f t="shared" si="25"/>
        <v>0</v>
      </c>
      <c r="BB16" s="167"/>
      <c r="BC16" s="178"/>
    </row>
    <row r="17" spans="1:55" ht="15.6">
      <c r="A17" s="365" t="s">
        <v>36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7"/>
      <c r="BC17" s="368"/>
    </row>
    <row r="18" spans="1:55" ht="18.75" customHeight="1">
      <c r="A18" s="343" t="s">
        <v>272</v>
      </c>
      <c r="B18" s="344"/>
      <c r="C18" s="345"/>
      <c r="D18" s="147" t="s">
        <v>41</v>
      </c>
      <c r="E18" s="148">
        <f>E42+E49+E56+E63+E91+E105+E112+E119+E126+E154</f>
        <v>103835.5417</v>
      </c>
      <c r="F18" s="148">
        <f>F42+F49+F56+F63+F91+F105+F112+F119+F126+F154</f>
        <v>21329.94009</v>
      </c>
      <c r="G18" s="167">
        <f t="shared" ref="G18:G22" si="26">F18*100/E18</f>
        <v>20.54204152141482</v>
      </c>
      <c r="H18" s="148">
        <f t="shared" ref="H18:BA18" si="27">H42+H49+H56+H63+H91+H105+H112+H119+H126</f>
        <v>0</v>
      </c>
      <c r="I18" s="148">
        <f t="shared" si="27"/>
        <v>0</v>
      </c>
      <c r="J18" s="148">
        <f t="shared" si="27"/>
        <v>0</v>
      </c>
      <c r="K18" s="148">
        <f t="shared" si="27"/>
        <v>86.736000000000004</v>
      </c>
      <c r="L18" s="148">
        <f t="shared" si="27"/>
        <v>86.736000000000004</v>
      </c>
      <c r="M18" s="148">
        <f t="shared" si="27"/>
        <v>0</v>
      </c>
      <c r="N18" s="148">
        <f t="shared" si="27"/>
        <v>400</v>
      </c>
      <c r="O18" s="148">
        <f t="shared" si="27"/>
        <v>400</v>
      </c>
      <c r="P18" s="148">
        <f t="shared" si="27"/>
        <v>0</v>
      </c>
      <c r="Q18" s="148">
        <f t="shared" si="27"/>
        <v>0</v>
      </c>
      <c r="R18" s="148">
        <f t="shared" si="27"/>
        <v>0</v>
      </c>
      <c r="S18" s="148">
        <f t="shared" si="27"/>
        <v>0</v>
      </c>
      <c r="T18" s="148">
        <f t="shared" si="27"/>
        <v>898.25076000000001</v>
      </c>
      <c r="U18" s="148">
        <f t="shared" si="27"/>
        <v>898.25076000000001</v>
      </c>
      <c r="V18" s="148">
        <f t="shared" si="27"/>
        <v>0</v>
      </c>
      <c r="W18" s="148">
        <f t="shared" si="27"/>
        <v>562.86573999999996</v>
      </c>
      <c r="X18" s="148">
        <f t="shared" si="27"/>
        <v>562.86573999999996</v>
      </c>
      <c r="Y18" s="148">
        <f t="shared" si="27"/>
        <v>0</v>
      </c>
      <c r="Z18" s="148">
        <f t="shared" si="27"/>
        <v>875.37899000000004</v>
      </c>
      <c r="AA18" s="148">
        <f t="shared" si="27"/>
        <v>875.37899000000004</v>
      </c>
      <c r="AB18" s="148">
        <f t="shared" si="27"/>
        <v>0</v>
      </c>
      <c r="AC18" s="148">
        <f t="shared" si="27"/>
        <v>0</v>
      </c>
      <c r="AD18" s="148">
        <f t="shared" si="27"/>
        <v>0</v>
      </c>
      <c r="AE18" s="148">
        <f t="shared" si="27"/>
        <v>14.82991</v>
      </c>
      <c r="AF18" s="148">
        <f t="shared" si="27"/>
        <v>14.82991</v>
      </c>
      <c r="AG18" s="148">
        <f t="shared" si="27"/>
        <v>0</v>
      </c>
      <c r="AH18" s="148">
        <f t="shared" si="27"/>
        <v>0</v>
      </c>
      <c r="AI18" s="148">
        <f t="shared" si="27"/>
        <v>0</v>
      </c>
      <c r="AJ18" s="148">
        <f t="shared" si="27"/>
        <v>1402.2053799999999</v>
      </c>
      <c r="AK18" s="148">
        <f t="shared" si="27"/>
        <v>1114.8</v>
      </c>
      <c r="AL18" s="148">
        <f t="shared" si="27"/>
        <v>0</v>
      </c>
      <c r="AM18" s="148">
        <f t="shared" si="27"/>
        <v>0</v>
      </c>
      <c r="AN18" s="148">
        <f t="shared" si="27"/>
        <v>0</v>
      </c>
      <c r="AO18" s="148">
        <f t="shared" si="27"/>
        <v>0</v>
      </c>
      <c r="AP18" s="148">
        <f t="shared" si="27"/>
        <v>0</v>
      </c>
      <c r="AQ18" s="148">
        <f t="shared" si="27"/>
        <v>0</v>
      </c>
      <c r="AR18" s="148">
        <f t="shared" si="27"/>
        <v>0</v>
      </c>
      <c r="AS18" s="148">
        <f t="shared" si="27"/>
        <v>0</v>
      </c>
      <c r="AT18" s="148">
        <f t="shared" si="27"/>
        <v>99.9</v>
      </c>
      <c r="AU18" s="148">
        <f t="shared" si="27"/>
        <v>99.9</v>
      </c>
      <c r="AV18" s="148">
        <f t="shared" si="27"/>
        <v>0</v>
      </c>
      <c r="AW18" s="148">
        <f t="shared" si="27"/>
        <v>0</v>
      </c>
      <c r="AX18" s="148">
        <f t="shared" si="27"/>
        <v>0</v>
      </c>
      <c r="AY18" s="148">
        <f>AY42+AY49+AY56+AY63+AY91+AY105+AY112+AY119+AY126+AY154</f>
        <v>99495.374920000002</v>
      </c>
      <c r="AZ18" s="148">
        <f>AZ42+AZ49+AZ56+AZ63+AZ91+AZ105+AZ112+AZ119+AZ126+AZ154</f>
        <v>17277.178690000001</v>
      </c>
      <c r="BA18" s="148">
        <f t="shared" si="27"/>
        <v>0</v>
      </c>
      <c r="BB18" s="149"/>
      <c r="BC18" s="284"/>
    </row>
    <row r="19" spans="1:55" ht="31.2">
      <c r="A19" s="346"/>
      <c r="B19" s="347"/>
      <c r="C19" s="348"/>
      <c r="D19" s="224" t="s">
        <v>37</v>
      </c>
      <c r="E19" s="148">
        <f t="shared" ref="E19:F19" si="28">E43+E50+E57+E64+E92+E106+E113+E120+E127+E155</f>
        <v>0</v>
      </c>
      <c r="F19" s="148">
        <f t="shared" si="28"/>
        <v>0</v>
      </c>
      <c r="G19" s="167"/>
      <c r="H19" s="148">
        <f t="shared" ref="H19:BA19" si="29">H43+H50+H57+H64+H92+H106+H113+H120+H127</f>
        <v>0</v>
      </c>
      <c r="I19" s="148">
        <f t="shared" si="29"/>
        <v>0</v>
      </c>
      <c r="J19" s="148">
        <f t="shared" si="29"/>
        <v>0</v>
      </c>
      <c r="K19" s="148">
        <f t="shared" si="29"/>
        <v>0</v>
      </c>
      <c r="L19" s="148">
        <f t="shared" si="29"/>
        <v>0</v>
      </c>
      <c r="M19" s="148">
        <f t="shared" si="29"/>
        <v>0</v>
      </c>
      <c r="N19" s="148">
        <f t="shared" si="29"/>
        <v>0</v>
      </c>
      <c r="O19" s="148">
        <f t="shared" si="29"/>
        <v>0</v>
      </c>
      <c r="P19" s="148">
        <f t="shared" si="29"/>
        <v>0</v>
      </c>
      <c r="Q19" s="148">
        <f t="shared" si="29"/>
        <v>0</v>
      </c>
      <c r="R19" s="148">
        <f t="shared" si="29"/>
        <v>0</v>
      </c>
      <c r="S19" s="148">
        <f t="shared" si="29"/>
        <v>0</v>
      </c>
      <c r="T19" s="148">
        <f t="shared" si="29"/>
        <v>0</v>
      </c>
      <c r="U19" s="148">
        <f t="shared" si="29"/>
        <v>0</v>
      </c>
      <c r="V19" s="148">
        <f t="shared" si="29"/>
        <v>0</v>
      </c>
      <c r="W19" s="148">
        <f t="shared" si="29"/>
        <v>0</v>
      </c>
      <c r="X19" s="148">
        <f t="shared" si="29"/>
        <v>0</v>
      </c>
      <c r="Y19" s="148">
        <f t="shared" si="29"/>
        <v>0</v>
      </c>
      <c r="Z19" s="148">
        <f t="shared" si="29"/>
        <v>0</v>
      </c>
      <c r="AA19" s="148">
        <f t="shared" si="29"/>
        <v>0</v>
      </c>
      <c r="AB19" s="148">
        <f t="shared" si="29"/>
        <v>0</v>
      </c>
      <c r="AC19" s="148">
        <f t="shared" si="29"/>
        <v>0</v>
      </c>
      <c r="AD19" s="148">
        <f t="shared" si="29"/>
        <v>0</v>
      </c>
      <c r="AE19" s="148">
        <f t="shared" si="29"/>
        <v>0</v>
      </c>
      <c r="AF19" s="148">
        <f t="shared" si="29"/>
        <v>0</v>
      </c>
      <c r="AG19" s="148">
        <f t="shared" si="29"/>
        <v>0</v>
      </c>
      <c r="AH19" s="148">
        <f t="shared" si="29"/>
        <v>0</v>
      </c>
      <c r="AI19" s="148">
        <f t="shared" si="29"/>
        <v>0</v>
      </c>
      <c r="AJ19" s="148">
        <f t="shared" si="29"/>
        <v>0</v>
      </c>
      <c r="AK19" s="148">
        <f t="shared" si="29"/>
        <v>0</v>
      </c>
      <c r="AL19" s="148">
        <f t="shared" si="29"/>
        <v>0</v>
      </c>
      <c r="AM19" s="148">
        <f t="shared" si="29"/>
        <v>0</v>
      </c>
      <c r="AN19" s="148">
        <f t="shared" si="29"/>
        <v>0</v>
      </c>
      <c r="AO19" s="148">
        <f t="shared" si="29"/>
        <v>0</v>
      </c>
      <c r="AP19" s="148">
        <f t="shared" si="29"/>
        <v>0</v>
      </c>
      <c r="AQ19" s="148">
        <f t="shared" si="29"/>
        <v>0</v>
      </c>
      <c r="AR19" s="148">
        <f t="shared" si="29"/>
        <v>0</v>
      </c>
      <c r="AS19" s="148">
        <f t="shared" si="29"/>
        <v>0</v>
      </c>
      <c r="AT19" s="148">
        <f t="shared" si="29"/>
        <v>0</v>
      </c>
      <c r="AU19" s="148">
        <f t="shared" si="29"/>
        <v>0</v>
      </c>
      <c r="AV19" s="148">
        <f t="shared" si="29"/>
        <v>0</v>
      </c>
      <c r="AW19" s="148">
        <f t="shared" si="29"/>
        <v>0</v>
      </c>
      <c r="AX19" s="148">
        <f t="shared" si="29"/>
        <v>0</v>
      </c>
      <c r="AY19" s="148">
        <f t="shared" ref="AY19:AZ19" si="30">AY43+AY50+AY57+AY64+AY92+AY106+AY113+AY120+AY127+AY155</f>
        <v>0</v>
      </c>
      <c r="AZ19" s="148">
        <f t="shared" si="30"/>
        <v>0</v>
      </c>
      <c r="BA19" s="148">
        <f t="shared" si="29"/>
        <v>0</v>
      </c>
      <c r="BB19" s="146"/>
      <c r="BC19" s="284"/>
    </row>
    <row r="20" spans="1:55" ht="52.5" customHeight="1">
      <c r="A20" s="346"/>
      <c r="B20" s="347"/>
      <c r="C20" s="348"/>
      <c r="D20" s="163" t="s">
        <v>2</v>
      </c>
      <c r="E20" s="148">
        <f t="shared" ref="E20:F20" si="31">E44+E51+E58+E65+E93+E107+E114+E121+E128+E156</f>
        <v>0</v>
      </c>
      <c r="F20" s="148">
        <f t="shared" si="31"/>
        <v>0</v>
      </c>
      <c r="G20" s="167"/>
      <c r="H20" s="148">
        <f t="shared" ref="H20:BA20" si="32">H44+H51+H58+H65+H93+H107+H114+H121+H128</f>
        <v>0</v>
      </c>
      <c r="I20" s="148">
        <f t="shared" si="32"/>
        <v>0</v>
      </c>
      <c r="J20" s="148">
        <f t="shared" si="32"/>
        <v>0</v>
      </c>
      <c r="K20" s="148">
        <f t="shared" si="32"/>
        <v>0</v>
      </c>
      <c r="L20" s="148">
        <f t="shared" si="32"/>
        <v>0</v>
      </c>
      <c r="M20" s="148">
        <f t="shared" si="32"/>
        <v>0</v>
      </c>
      <c r="N20" s="148">
        <f t="shared" si="32"/>
        <v>0</v>
      </c>
      <c r="O20" s="148">
        <f t="shared" si="32"/>
        <v>0</v>
      </c>
      <c r="P20" s="148">
        <f t="shared" si="32"/>
        <v>0</v>
      </c>
      <c r="Q20" s="148">
        <f t="shared" si="32"/>
        <v>0</v>
      </c>
      <c r="R20" s="148">
        <f t="shared" si="32"/>
        <v>0</v>
      </c>
      <c r="S20" s="148">
        <f t="shared" si="32"/>
        <v>0</v>
      </c>
      <c r="T20" s="148">
        <f t="shared" si="32"/>
        <v>0</v>
      </c>
      <c r="U20" s="148">
        <f t="shared" si="32"/>
        <v>0</v>
      </c>
      <c r="V20" s="148">
        <f t="shared" si="32"/>
        <v>0</v>
      </c>
      <c r="W20" s="148">
        <f t="shared" si="32"/>
        <v>0</v>
      </c>
      <c r="X20" s="148">
        <f t="shared" si="32"/>
        <v>0</v>
      </c>
      <c r="Y20" s="148">
        <f t="shared" si="32"/>
        <v>0</v>
      </c>
      <c r="Z20" s="148">
        <f t="shared" si="32"/>
        <v>0</v>
      </c>
      <c r="AA20" s="148">
        <f t="shared" si="32"/>
        <v>0</v>
      </c>
      <c r="AB20" s="148">
        <f t="shared" si="32"/>
        <v>0</v>
      </c>
      <c r="AC20" s="148">
        <f t="shared" si="32"/>
        <v>0</v>
      </c>
      <c r="AD20" s="148">
        <f t="shared" si="32"/>
        <v>0</v>
      </c>
      <c r="AE20" s="148">
        <f t="shared" si="32"/>
        <v>0</v>
      </c>
      <c r="AF20" s="148">
        <f t="shared" si="32"/>
        <v>0</v>
      </c>
      <c r="AG20" s="148">
        <f t="shared" si="32"/>
        <v>0</v>
      </c>
      <c r="AH20" s="148">
        <f t="shared" si="32"/>
        <v>0</v>
      </c>
      <c r="AI20" s="148">
        <f t="shared" si="32"/>
        <v>0</v>
      </c>
      <c r="AJ20" s="148">
        <f t="shared" si="32"/>
        <v>0</v>
      </c>
      <c r="AK20" s="148">
        <f t="shared" si="32"/>
        <v>0</v>
      </c>
      <c r="AL20" s="148">
        <f t="shared" si="32"/>
        <v>0</v>
      </c>
      <c r="AM20" s="148">
        <f t="shared" si="32"/>
        <v>0</v>
      </c>
      <c r="AN20" s="148">
        <f t="shared" si="32"/>
        <v>0</v>
      </c>
      <c r="AO20" s="148">
        <f t="shared" si="32"/>
        <v>0</v>
      </c>
      <c r="AP20" s="148">
        <f t="shared" si="32"/>
        <v>0</v>
      </c>
      <c r="AQ20" s="148">
        <f t="shared" si="32"/>
        <v>0</v>
      </c>
      <c r="AR20" s="148">
        <f t="shared" si="32"/>
        <v>0</v>
      </c>
      <c r="AS20" s="148">
        <f t="shared" si="32"/>
        <v>0</v>
      </c>
      <c r="AT20" s="148">
        <f t="shared" si="32"/>
        <v>0</v>
      </c>
      <c r="AU20" s="148">
        <f t="shared" si="32"/>
        <v>0</v>
      </c>
      <c r="AV20" s="148">
        <f t="shared" si="32"/>
        <v>0</v>
      </c>
      <c r="AW20" s="148">
        <f t="shared" si="32"/>
        <v>0</v>
      </c>
      <c r="AX20" s="148">
        <f t="shared" si="32"/>
        <v>0</v>
      </c>
      <c r="AY20" s="148">
        <f t="shared" ref="AY20:AZ20" si="33">AY44+AY51+AY58+AY65+AY93+AY107+AY114+AY121+AY128+AY156</f>
        <v>0</v>
      </c>
      <c r="AZ20" s="148">
        <f t="shared" si="33"/>
        <v>0</v>
      </c>
      <c r="BA20" s="148">
        <f t="shared" si="32"/>
        <v>0</v>
      </c>
      <c r="BB20" s="150"/>
      <c r="BC20" s="284"/>
    </row>
    <row r="21" spans="1:55" ht="15.6">
      <c r="A21" s="346"/>
      <c r="B21" s="347"/>
      <c r="C21" s="348"/>
      <c r="D21" s="162" t="s">
        <v>268</v>
      </c>
      <c r="E21" s="148">
        <f>E45+E52+E59+E66+E94+E108+E115+E122+E129+E157</f>
        <v>103835.5417</v>
      </c>
      <c r="F21" s="148">
        <f>F45+F52+F59+F66+F94+F108+F115+F122+F129+F157</f>
        <v>21329.94009</v>
      </c>
      <c r="G21" s="167">
        <f t="shared" si="26"/>
        <v>20.54204152141482</v>
      </c>
      <c r="H21" s="148">
        <f t="shared" ref="H21:BA21" si="34">H45+H52+H59+H66+H94+H108+H115+H122+H129</f>
        <v>0</v>
      </c>
      <c r="I21" s="148">
        <f t="shared" si="34"/>
        <v>0</v>
      </c>
      <c r="J21" s="148">
        <f t="shared" si="34"/>
        <v>0</v>
      </c>
      <c r="K21" s="148">
        <f t="shared" si="34"/>
        <v>86.736000000000004</v>
      </c>
      <c r="L21" s="148">
        <f t="shared" si="34"/>
        <v>86.736000000000004</v>
      </c>
      <c r="M21" s="148">
        <f t="shared" si="34"/>
        <v>0</v>
      </c>
      <c r="N21" s="148">
        <f t="shared" si="34"/>
        <v>400</v>
      </c>
      <c r="O21" s="148">
        <f t="shared" si="34"/>
        <v>400</v>
      </c>
      <c r="P21" s="148">
        <f t="shared" si="34"/>
        <v>0</v>
      </c>
      <c r="Q21" s="148">
        <f t="shared" si="34"/>
        <v>0</v>
      </c>
      <c r="R21" s="148">
        <f t="shared" si="34"/>
        <v>0</v>
      </c>
      <c r="S21" s="148">
        <f t="shared" si="34"/>
        <v>0</v>
      </c>
      <c r="T21" s="148">
        <f t="shared" si="34"/>
        <v>898.25076000000001</v>
      </c>
      <c r="U21" s="148">
        <f t="shared" si="34"/>
        <v>898.25076000000001</v>
      </c>
      <c r="V21" s="148">
        <f t="shared" si="34"/>
        <v>0</v>
      </c>
      <c r="W21" s="148">
        <f t="shared" si="34"/>
        <v>562.86573999999996</v>
      </c>
      <c r="X21" s="148">
        <f t="shared" si="34"/>
        <v>562.86573999999996</v>
      </c>
      <c r="Y21" s="148">
        <f t="shared" si="34"/>
        <v>0</v>
      </c>
      <c r="Z21" s="148">
        <f t="shared" si="34"/>
        <v>875.37899000000004</v>
      </c>
      <c r="AA21" s="148">
        <f t="shared" si="34"/>
        <v>875.37899000000004</v>
      </c>
      <c r="AB21" s="148">
        <f t="shared" si="34"/>
        <v>0</v>
      </c>
      <c r="AC21" s="148">
        <f t="shared" si="34"/>
        <v>0</v>
      </c>
      <c r="AD21" s="148">
        <f t="shared" si="34"/>
        <v>0</v>
      </c>
      <c r="AE21" s="148">
        <f t="shared" si="34"/>
        <v>14.82991</v>
      </c>
      <c r="AF21" s="148">
        <f t="shared" si="34"/>
        <v>14.82991</v>
      </c>
      <c r="AG21" s="148">
        <f t="shared" si="34"/>
        <v>0</v>
      </c>
      <c r="AH21" s="148">
        <f t="shared" si="34"/>
        <v>0</v>
      </c>
      <c r="AI21" s="148">
        <f t="shared" si="34"/>
        <v>0</v>
      </c>
      <c r="AJ21" s="148">
        <f t="shared" si="34"/>
        <v>1402.2053799999999</v>
      </c>
      <c r="AK21" s="148">
        <f t="shared" si="34"/>
        <v>1114.8</v>
      </c>
      <c r="AL21" s="148">
        <f t="shared" si="34"/>
        <v>0</v>
      </c>
      <c r="AM21" s="148">
        <f t="shared" si="34"/>
        <v>0</v>
      </c>
      <c r="AN21" s="148">
        <f t="shared" si="34"/>
        <v>0</v>
      </c>
      <c r="AO21" s="148">
        <f t="shared" si="34"/>
        <v>0</v>
      </c>
      <c r="AP21" s="148">
        <f t="shared" si="34"/>
        <v>0</v>
      </c>
      <c r="AQ21" s="148">
        <f t="shared" si="34"/>
        <v>0</v>
      </c>
      <c r="AR21" s="148">
        <f t="shared" si="34"/>
        <v>0</v>
      </c>
      <c r="AS21" s="148">
        <f t="shared" si="34"/>
        <v>0</v>
      </c>
      <c r="AT21" s="148">
        <f t="shared" si="34"/>
        <v>99.9</v>
      </c>
      <c r="AU21" s="148">
        <f t="shared" si="34"/>
        <v>99.9</v>
      </c>
      <c r="AV21" s="148">
        <f t="shared" si="34"/>
        <v>0</v>
      </c>
      <c r="AW21" s="148">
        <f t="shared" si="34"/>
        <v>0</v>
      </c>
      <c r="AX21" s="148">
        <f t="shared" si="34"/>
        <v>0</v>
      </c>
      <c r="AY21" s="148">
        <f t="shared" ref="AY21:AZ21" si="35">AY45+AY52+AY59+AY66+AY94+AY108+AY115+AY122+AY129+AY157</f>
        <v>99495.374920000002</v>
      </c>
      <c r="AZ21" s="148">
        <f t="shared" si="35"/>
        <v>17277.178690000001</v>
      </c>
      <c r="BA21" s="148">
        <f t="shared" si="34"/>
        <v>0</v>
      </c>
      <c r="BB21" s="150"/>
      <c r="BC21" s="284"/>
    </row>
    <row r="22" spans="1:55" ht="84" customHeight="1">
      <c r="A22" s="346"/>
      <c r="B22" s="347"/>
      <c r="C22" s="348"/>
      <c r="D22" s="162" t="s">
        <v>274</v>
      </c>
      <c r="E22" s="148">
        <f t="shared" ref="E22:F22" si="36">E46+E53+E60+E67+E95+E109+E116+E123+E130+E158</f>
        <v>90992.473889999994</v>
      </c>
      <c r="F22" s="148">
        <f t="shared" si="36"/>
        <v>11337.029270000001</v>
      </c>
      <c r="G22" s="167">
        <f t="shared" si="26"/>
        <v>12.459304363683129</v>
      </c>
      <c r="H22" s="148">
        <f t="shared" ref="H22:BA22" si="37">H46+H53+H60+H67+H95+H109+H116+H123+H130</f>
        <v>0</v>
      </c>
      <c r="I22" s="148">
        <f t="shared" si="37"/>
        <v>0</v>
      </c>
      <c r="J22" s="148">
        <f t="shared" si="37"/>
        <v>0</v>
      </c>
      <c r="K22" s="148">
        <f t="shared" si="37"/>
        <v>0</v>
      </c>
      <c r="L22" s="148">
        <f t="shared" si="37"/>
        <v>0</v>
      </c>
      <c r="M22" s="148">
        <f t="shared" si="37"/>
        <v>0</v>
      </c>
      <c r="N22" s="148">
        <f t="shared" si="37"/>
        <v>100</v>
      </c>
      <c r="O22" s="148">
        <f t="shared" si="37"/>
        <v>100</v>
      </c>
      <c r="P22" s="148">
        <f t="shared" si="37"/>
        <v>0</v>
      </c>
      <c r="Q22" s="148">
        <f t="shared" si="37"/>
        <v>0</v>
      </c>
      <c r="R22" s="148">
        <f t="shared" si="37"/>
        <v>0</v>
      </c>
      <c r="S22" s="148">
        <f t="shared" si="37"/>
        <v>0</v>
      </c>
      <c r="T22" s="148">
        <f t="shared" si="37"/>
        <v>898.25076000000001</v>
      </c>
      <c r="U22" s="148">
        <f t="shared" si="37"/>
        <v>898.25076000000001</v>
      </c>
      <c r="V22" s="148">
        <f t="shared" si="37"/>
        <v>0</v>
      </c>
      <c r="W22" s="148">
        <f t="shared" si="37"/>
        <v>32.865740000000002</v>
      </c>
      <c r="X22" s="148">
        <f t="shared" si="37"/>
        <v>32.865740000000002</v>
      </c>
      <c r="Y22" s="148">
        <f t="shared" si="37"/>
        <v>0</v>
      </c>
      <c r="Z22" s="148">
        <f t="shared" si="37"/>
        <v>875.37899000000004</v>
      </c>
      <c r="AA22" s="148">
        <f t="shared" si="37"/>
        <v>875.37899000000004</v>
      </c>
      <c r="AB22" s="148">
        <f t="shared" si="37"/>
        <v>0</v>
      </c>
      <c r="AC22" s="148">
        <f t="shared" si="37"/>
        <v>0</v>
      </c>
      <c r="AD22" s="148">
        <f t="shared" si="37"/>
        <v>0</v>
      </c>
      <c r="AE22" s="148">
        <f t="shared" si="37"/>
        <v>0</v>
      </c>
      <c r="AF22" s="148">
        <f t="shared" si="37"/>
        <v>0</v>
      </c>
      <c r="AG22" s="148">
        <f t="shared" si="37"/>
        <v>0</v>
      </c>
      <c r="AH22" s="148">
        <f t="shared" si="37"/>
        <v>0</v>
      </c>
      <c r="AI22" s="148">
        <f t="shared" si="37"/>
        <v>0</v>
      </c>
      <c r="AJ22" s="148">
        <f t="shared" si="37"/>
        <v>1114.8</v>
      </c>
      <c r="AK22" s="148">
        <f t="shared" si="37"/>
        <v>1114.8</v>
      </c>
      <c r="AL22" s="148">
        <f t="shared" si="37"/>
        <v>0</v>
      </c>
      <c r="AM22" s="148">
        <f t="shared" si="37"/>
        <v>0</v>
      </c>
      <c r="AN22" s="148">
        <f t="shared" si="37"/>
        <v>0</v>
      </c>
      <c r="AO22" s="148">
        <f t="shared" si="37"/>
        <v>0</v>
      </c>
      <c r="AP22" s="148">
        <f t="shared" si="37"/>
        <v>0</v>
      </c>
      <c r="AQ22" s="148">
        <f t="shared" si="37"/>
        <v>0</v>
      </c>
      <c r="AR22" s="148">
        <f t="shared" si="37"/>
        <v>0</v>
      </c>
      <c r="AS22" s="148">
        <f t="shared" si="37"/>
        <v>0</v>
      </c>
      <c r="AT22" s="148">
        <f t="shared" si="37"/>
        <v>99.9</v>
      </c>
      <c r="AU22" s="148">
        <f t="shared" si="37"/>
        <v>99.9</v>
      </c>
      <c r="AV22" s="148">
        <f t="shared" si="37"/>
        <v>0</v>
      </c>
      <c r="AW22" s="148">
        <f t="shared" si="37"/>
        <v>0</v>
      </c>
      <c r="AX22" s="148">
        <f t="shared" si="37"/>
        <v>0</v>
      </c>
      <c r="AY22" s="148">
        <f t="shared" ref="AY22:AZ22" si="38">AY46+AY53+AY60+AY67+AY95+AY109+AY116+AY123+AY130+AY158</f>
        <v>87871.278399999996</v>
      </c>
      <c r="AZ22" s="148">
        <f t="shared" si="38"/>
        <v>8215.8337800000008</v>
      </c>
      <c r="BA22" s="148">
        <f t="shared" si="37"/>
        <v>0</v>
      </c>
      <c r="BB22" s="150"/>
      <c r="BC22" s="284"/>
    </row>
    <row r="23" spans="1:55" ht="15.6">
      <c r="A23" s="346"/>
      <c r="B23" s="347"/>
      <c r="C23" s="348"/>
      <c r="D23" s="162" t="s">
        <v>269</v>
      </c>
      <c r="E23" s="148">
        <f t="shared" ref="E23:BA23" si="39">E47+E54+E61+E68+E96+E110+E117+E124+E131</f>
        <v>0</v>
      </c>
      <c r="F23" s="148">
        <f t="shared" si="39"/>
        <v>0</v>
      </c>
      <c r="G23" s="148">
        <f t="shared" si="39"/>
        <v>0</v>
      </c>
      <c r="H23" s="148">
        <f t="shared" si="39"/>
        <v>0</v>
      </c>
      <c r="I23" s="148">
        <f t="shared" si="39"/>
        <v>0</v>
      </c>
      <c r="J23" s="148">
        <f t="shared" si="39"/>
        <v>0</v>
      </c>
      <c r="K23" s="148">
        <f t="shared" si="39"/>
        <v>0</v>
      </c>
      <c r="L23" s="148">
        <f t="shared" si="39"/>
        <v>0</v>
      </c>
      <c r="M23" s="148">
        <f t="shared" si="39"/>
        <v>0</v>
      </c>
      <c r="N23" s="148">
        <f t="shared" si="39"/>
        <v>0</v>
      </c>
      <c r="O23" s="148">
        <f t="shared" si="39"/>
        <v>0</v>
      </c>
      <c r="P23" s="148">
        <f t="shared" si="39"/>
        <v>0</v>
      </c>
      <c r="Q23" s="148">
        <f t="shared" si="39"/>
        <v>0</v>
      </c>
      <c r="R23" s="148">
        <f t="shared" si="39"/>
        <v>0</v>
      </c>
      <c r="S23" s="148">
        <f t="shared" si="39"/>
        <v>0</v>
      </c>
      <c r="T23" s="148">
        <f t="shared" si="39"/>
        <v>0</v>
      </c>
      <c r="U23" s="148">
        <f t="shared" si="39"/>
        <v>0</v>
      </c>
      <c r="V23" s="148">
        <f t="shared" si="39"/>
        <v>0</v>
      </c>
      <c r="W23" s="148">
        <f t="shared" si="39"/>
        <v>0</v>
      </c>
      <c r="X23" s="148">
        <f t="shared" si="39"/>
        <v>0</v>
      </c>
      <c r="Y23" s="148">
        <f t="shared" si="39"/>
        <v>0</v>
      </c>
      <c r="Z23" s="148">
        <f t="shared" si="39"/>
        <v>0</v>
      </c>
      <c r="AA23" s="148">
        <f t="shared" si="39"/>
        <v>0</v>
      </c>
      <c r="AB23" s="148">
        <f t="shared" si="39"/>
        <v>0</v>
      </c>
      <c r="AC23" s="148">
        <f t="shared" si="39"/>
        <v>0</v>
      </c>
      <c r="AD23" s="148">
        <f t="shared" si="39"/>
        <v>0</v>
      </c>
      <c r="AE23" s="148">
        <f t="shared" si="39"/>
        <v>0</v>
      </c>
      <c r="AF23" s="148">
        <f t="shared" si="39"/>
        <v>0</v>
      </c>
      <c r="AG23" s="148">
        <f t="shared" si="39"/>
        <v>0</v>
      </c>
      <c r="AH23" s="148">
        <f t="shared" si="39"/>
        <v>0</v>
      </c>
      <c r="AI23" s="148">
        <f t="shared" si="39"/>
        <v>0</v>
      </c>
      <c r="AJ23" s="148">
        <f t="shared" si="39"/>
        <v>0</v>
      </c>
      <c r="AK23" s="148">
        <f t="shared" si="39"/>
        <v>0</v>
      </c>
      <c r="AL23" s="148">
        <f t="shared" si="39"/>
        <v>0</v>
      </c>
      <c r="AM23" s="148">
        <f t="shared" si="39"/>
        <v>0</v>
      </c>
      <c r="AN23" s="148">
        <f t="shared" si="39"/>
        <v>0</v>
      </c>
      <c r="AO23" s="148">
        <f t="shared" si="39"/>
        <v>0</v>
      </c>
      <c r="AP23" s="148">
        <f t="shared" si="39"/>
        <v>0</v>
      </c>
      <c r="AQ23" s="148">
        <f t="shared" si="39"/>
        <v>0</v>
      </c>
      <c r="AR23" s="148">
        <f t="shared" si="39"/>
        <v>0</v>
      </c>
      <c r="AS23" s="148">
        <f t="shared" si="39"/>
        <v>0</v>
      </c>
      <c r="AT23" s="148">
        <f t="shared" si="39"/>
        <v>0</v>
      </c>
      <c r="AU23" s="148">
        <f t="shared" si="39"/>
        <v>0</v>
      </c>
      <c r="AV23" s="148">
        <f t="shared" si="39"/>
        <v>0</v>
      </c>
      <c r="AW23" s="148">
        <f t="shared" si="39"/>
        <v>0</v>
      </c>
      <c r="AX23" s="148">
        <f t="shared" si="39"/>
        <v>0</v>
      </c>
      <c r="AY23" s="148">
        <f t="shared" si="39"/>
        <v>0</v>
      </c>
      <c r="AZ23" s="148">
        <f t="shared" si="39"/>
        <v>0</v>
      </c>
      <c r="BA23" s="148">
        <f t="shared" si="39"/>
        <v>0</v>
      </c>
      <c r="BB23" s="150"/>
      <c r="BC23" s="284"/>
    </row>
    <row r="24" spans="1:55" ht="31.2">
      <c r="A24" s="349"/>
      <c r="B24" s="350"/>
      <c r="C24" s="351"/>
      <c r="D24" s="224" t="s">
        <v>43</v>
      </c>
      <c r="E24" s="148">
        <f t="shared" ref="E24:BA24" si="40">E48+E55+E62+E69+E97+E111+E118+E125+E132</f>
        <v>0</v>
      </c>
      <c r="F24" s="148">
        <f t="shared" si="40"/>
        <v>0</v>
      </c>
      <c r="G24" s="148">
        <f t="shared" si="40"/>
        <v>0</v>
      </c>
      <c r="H24" s="148">
        <f t="shared" si="40"/>
        <v>0</v>
      </c>
      <c r="I24" s="148">
        <f t="shared" si="40"/>
        <v>0</v>
      </c>
      <c r="J24" s="148">
        <f t="shared" si="40"/>
        <v>0</v>
      </c>
      <c r="K24" s="148">
        <f t="shared" si="40"/>
        <v>0</v>
      </c>
      <c r="L24" s="148">
        <f t="shared" si="40"/>
        <v>0</v>
      </c>
      <c r="M24" s="148">
        <f t="shared" si="40"/>
        <v>0</v>
      </c>
      <c r="N24" s="148">
        <f t="shared" si="40"/>
        <v>0</v>
      </c>
      <c r="O24" s="148">
        <f t="shared" si="40"/>
        <v>0</v>
      </c>
      <c r="P24" s="148">
        <f t="shared" si="40"/>
        <v>0</v>
      </c>
      <c r="Q24" s="148">
        <f t="shared" si="40"/>
        <v>0</v>
      </c>
      <c r="R24" s="148">
        <f t="shared" si="40"/>
        <v>0</v>
      </c>
      <c r="S24" s="148">
        <f t="shared" si="40"/>
        <v>0</v>
      </c>
      <c r="T24" s="148">
        <f t="shared" si="40"/>
        <v>0</v>
      </c>
      <c r="U24" s="148">
        <f t="shared" si="40"/>
        <v>0</v>
      </c>
      <c r="V24" s="148">
        <f t="shared" si="40"/>
        <v>0</v>
      </c>
      <c r="W24" s="148">
        <f t="shared" si="40"/>
        <v>0</v>
      </c>
      <c r="X24" s="148">
        <f t="shared" si="40"/>
        <v>0</v>
      </c>
      <c r="Y24" s="148">
        <f t="shared" si="40"/>
        <v>0</v>
      </c>
      <c r="Z24" s="148">
        <f t="shared" si="40"/>
        <v>0</v>
      </c>
      <c r="AA24" s="148">
        <f t="shared" si="40"/>
        <v>0</v>
      </c>
      <c r="AB24" s="148">
        <f t="shared" si="40"/>
        <v>0</v>
      </c>
      <c r="AC24" s="148">
        <f t="shared" si="40"/>
        <v>0</v>
      </c>
      <c r="AD24" s="148">
        <f t="shared" si="40"/>
        <v>0</v>
      </c>
      <c r="AE24" s="148">
        <f t="shared" si="40"/>
        <v>0</v>
      </c>
      <c r="AF24" s="148">
        <f t="shared" si="40"/>
        <v>0</v>
      </c>
      <c r="AG24" s="148">
        <f t="shared" si="40"/>
        <v>0</v>
      </c>
      <c r="AH24" s="148">
        <f t="shared" si="40"/>
        <v>0</v>
      </c>
      <c r="AI24" s="148">
        <f t="shared" si="40"/>
        <v>0</v>
      </c>
      <c r="AJ24" s="148">
        <f t="shared" si="40"/>
        <v>0</v>
      </c>
      <c r="AK24" s="148">
        <f t="shared" si="40"/>
        <v>0</v>
      </c>
      <c r="AL24" s="148">
        <f t="shared" si="40"/>
        <v>0</v>
      </c>
      <c r="AM24" s="148">
        <f t="shared" si="40"/>
        <v>0</v>
      </c>
      <c r="AN24" s="148">
        <f t="shared" si="40"/>
        <v>0</v>
      </c>
      <c r="AO24" s="148">
        <f t="shared" si="40"/>
        <v>0</v>
      </c>
      <c r="AP24" s="148">
        <f t="shared" si="40"/>
        <v>0</v>
      </c>
      <c r="AQ24" s="148">
        <f t="shared" si="40"/>
        <v>0</v>
      </c>
      <c r="AR24" s="148">
        <f t="shared" si="40"/>
        <v>0</v>
      </c>
      <c r="AS24" s="148">
        <f t="shared" si="40"/>
        <v>0</v>
      </c>
      <c r="AT24" s="148">
        <f t="shared" si="40"/>
        <v>0</v>
      </c>
      <c r="AU24" s="148">
        <f t="shared" si="40"/>
        <v>0</v>
      </c>
      <c r="AV24" s="148">
        <f t="shared" si="40"/>
        <v>0</v>
      </c>
      <c r="AW24" s="148">
        <f t="shared" si="40"/>
        <v>0</v>
      </c>
      <c r="AX24" s="148">
        <f t="shared" si="40"/>
        <v>0</v>
      </c>
      <c r="AY24" s="148">
        <f t="shared" si="40"/>
        <v>0</v>
      </c>
      <c r="AZ24" s="148">
        <f t="shared" si="40"/>
        <v>0</v>
      </c>
      <c r="BA24" s="148">
        <f t="shared" si="40"/>
        <v>0</v>
      </c>
      <c r="BB24" s="146"/>
      <c r="BC24" s="284"/>
    </row>
    <row r="25" spans="1:55" ht="17.25" customHeight="1">
      <c r="A25" s="343" t="s">
        <v>273</v>
      </c>
      <c r="B25" s="344"/>
      <c r="C25" s="345"/>
      <c r="D25" s="147" t="s">
        <v>41</v>
      </c>
      <c r="E25" s="169">
        <f>E10-E18</f>
        <v>363530.67687000002</v>
      </c>
      <c r="F25" s="169">
        <f t="shared" ref="F25:BA25" si="41">F10-F18</f>
        <v>348951.12830000004</v>
      </c>
      <c r="G25" s="167">
        <f t="shared" ref="G25" si="42">F25*100/E25</f>
        <v>95.989458525060414</v>
      </c>
      <c r="H25" s="169">
        <f t="shared" si="41"/>
        <v>74490.144990000001</v>
      </c>
      <c r="I25" s="169">
        <f t="shared" si="41"/>
        <v>74490.144990000001</v>
      </c>
      <c r="J25" s="169">
        <f t="shared" si="41"/>
        <v>100</v>
      </c>
      <c r="K25" s="169">
        <f t="shared" si="41"/>
        <v>30272.057039999996</v>
      </c>
      <c r="L25" s="169">
        <f t="shared" si="41"/>
        <v>30272.057039999996</v>
      </c>
      <c r="M25" s="169">
        <f t="shared" si="41"/>
        <v>100</v>
      </c>
      <c r="N25" s="169">
        <f t="shared" si="41"/>
        <v>8451.0769999999993</v>
      </c>
      <c r="O25" s="169">
        <f t="shared" si="41"/>
        <v>8451.0769999999993</v>
      </c>
      <c r="P25" s="169">
        <f t="shared" si="41"/>
        <v>0</v>
      </c>
      <c r="Q25" s="169">
        <f t="shared" si="41"/>
        <v>14816.586379999999</v>
      </c>
      <c r="R25" s="169">
        <f t="shared" si="41"/>
        <v>14816.586379999999</v>
      </c>
      <c r="S25" s="169">
        <f t="shared" si="41"/>
        <v>0</v>
      </c>
      <c r="T25" s="169">
        <f t="shared" si="41"/>
        <v>7571.4828100000004</v>
      </c>
      <c r="U25" s="169">
        <f t="shared" si="41"/>
        <v>7571.4828100000004</v>
      </c>
      <c r="V25" s="169">
        <f t="shared" si="41"/>
        <v>0</v>
      </c>
      <c r="W25" s="169">
        <f t="shared" si="41"/>
        <v>20963.822929999998</v>
      </c>
      <c r="X25" s="169">
        <f t="shared" si="41"/>
        <v>20963.822929999998</v>
      </c>
      <c r="Y25" s="169">
        <f t="shared" si="41"/>
        <v>100</v>
      </c>
      <c r="Z25" s="169">
        <f t="shared" si="41"/>
        <v>46064.92096000001</v>
      </c>
      <c r="AA25" s="169">
        <f t="shared" si="41"/>
        <v>46064.92096000001</v>
      </c>
      <c r="AB25" s="169">
        <f t="shared" si="41"/>
        <v>0</v>
      </c>
      <c r="AC25" s="169">
        <f t="shared" si="41"/>
        <v>0</v>
      </c>
      <c r="AD25" s="169">
        <f t="shared" si="41"/>
        <v>0</v>
      </c>
      <c r="AE25" s="169">
        <f t="shared" si="41"/>
        <v>37978.323649999998</v>
      </c>
      <c r="AF25" s="169">
        <f t="shared" si="41"/>
        <v>37978.323649999998</v>
      </c>
      <c r="AG25" s="169">
        <f t="shared" si="41"/>
        <v>0</v>
      </c>
      <c r="AH25" s="169">
        <f t="shared" si="41"/>
        <v>0</v>
      </c>
      <c r="AI25" s="169">
        <f t="shared" si="41"/>
        <v>0</v>
      </c>
      <c r="AJ25" s="169">
        <f t="shared" si="41"/>
        <v>22141.17481</v>
      </c>
      <c r="AK25" s="169">
        <f t="shared" si="41"/>
        <v>22141.17481</v>
      </c>
      <c r="AL25" s="169">
        <f t="shared" si="41"/>
        <v>0</v>
      </c>
      <c r="AM25" s="169">
        <f t="shared" si="41"/>
        <v>0</v>
      </c>
      <c r="AN25" s="169">
        <f t="shared" si="41"/>
        <v>0</v>
      </c>
      <c r="AO25" s="169">
        <f t="shared" si="41"/>
        <v>42411.36868</v>
      </c>
      <c r="AP25" s="169">
        <f t="shared" si="41"/>
        <v>42411.36868</v>
      </c>
      <c r="AQ25" s="169">
        <f t="shared" si="41"/>
        <v>0</v>
      </c>
      <c r="AR25" s="169">
        <f t="shared" si="41"/>
        <v>0</v>
      </c>
      <c r="AS25" s="169">
        <f t="shared" si="41"/>
        <v>0</v>
      </c>
      <c r="AT25" s="169">
        <f t="shared" si="41"/>
        <v>10672.231590000001</v>
      </c>
      <c r="AU25" s="169">
        <f t="shared" si="41"/>
        <v>10672.221589999999</v>
      </c>
      <c r="AV25" s="169">
        <f t="shared" si="41"/>
        <v>0</v>
      </c>
      <c r="AW25" s="169">
        <f t="shared" si="41"/>
        <v>0</v>
      </c>
      <c r="AX25" s="169">
        <f t="shared" si="41"/>
        <v>0</v>
      </c>
      <c r="AY25" s="169">
        <f>AY10-AY18</f>
        <v>47697.48603</v>
      </c>
      <c r="AZ25" s="169">
        <f t="shared" si="41"/>
        <v>33117.947459999996</v>
      </c>
      <c r="BA25" s="169">
        <f t="shared" si="41"/>
        <v>0</v>
      </c>
      <c r="BB25" s="169"/>
      <c r="BC25" s="369"/>
    </row>
    <row r="26" spans="1:55" ht="31.2">
      <c r="A26" s="346"/>
      <c r="B26" s="347"/>
      <c r="C26" s="348"/>
      <c r="D26" s="224" t="s">
        <v>37</v>
      </c>
      <c r="E26" s="169">
        <f t="shared" ref="E26:BA26" si="43">E11-E19</f>
        <v>0</v>
      </c>
      <c r="F26" s="169">
        <f t="shared" si="43"/>
        <v>0</v>
      </c>
      <c r="G26" s="169">
        <f t="shared" si="43"/>
        <v>0</v>
      </c>
      <c r="H26" s="169">
        <f t="shared" si="43"/>
        <v>0</v>
      </c>
      <c r="I26" s="169">
        <f t="shared" si="43"/>
        <v>0</v>
      </c>
      <c r="J26" s="169">
        <f t="shared" si="43"/>
        <v>0</v>
      </c>
      <c r="K26" s="169">
        <f t="shared" si="43"/>
        <v>0</v>
      </c>
      <c r="L26" s="169">
        <f t="shared" si="43"/>
        <v>0</v>
      </c>
      <c r="M26" s="169">
        <f t="shared" si="43"/>
        <v>0</v>
      </c>
      <c r="N26" s="169">
        <f t="shared" si="43"/>
        <v>0</v>
      </c>
      <c r="O26" s="169">
        <f t="shared" si="43"/>
        <v>0</v>
      </c>
      <c r="P26" s="169">
        <f t="shared" si="43"/>
        <v>0</v>
      </c>
      <c r="Q26" s="169">
        <f t="shared" si="43"/>
        <v>0</v>
      </c>
      <c r="R26" s="169">
        <f t="shared" si="43"/>
        <v>0</v>
      </c>
      <c r="S26" s="169">
        <f t="shared" si="43"/>
        <v>0</v>
      </c>
      <c r="T26" s="169">
        <f t="shared" si="43"/>
        <v>0</v>
      </c>
      <c r="U26" s="169">
        <f t="shared" si="43"/>
        <v>0</v>
      </c>
      <c r="V26" s="169">
        <f t="shared" si="43"/>
        <v>0</v>
      </c>
      <c r="W26" s="169">
        <f t="shared" si="43"/>
        <v>0</v>
      </c>
      <c r="X26" s="169">
        <f t="shared" si="43"/>
        <v>0</v>
      </c>
      <c r="Y26" s="169">
        <f t="shared" si="43"/>
        <v>0</v>
      </c>
      <c r="Z26" s="169">
        <f t="shared" si="43"/>
        <v>0</v>
      </c>
      <c r="AA26" s="169">
        <f t="shared" si="43"/>
        <v>0</v>
      </c>
      <c r="AB26" s="169">
        <f t="shared" si="43"/>
        <v>0</v>
      </c>
      <c r="AC26" s="169">
        <f t="shared" si="43"/>
        <v>0</v>
      </c>
      <c r="AD26" s="169">
        <f t="shared" si="43"/>
        <v>0</v>
      </c>
      <c r="AE26" s="169">
        <f t="shared" si="43"/>
        <v>0</v>
      </c>
      <c r="AF26" s="169">
        <f t="shared" si="43"/>
        <v>0</v>
      </c>
      <c r="AG26" s="169">
        <f t="shared" si="43"/>
        <v>0</v>
      </c>
      <c r="AH26" s="169">
        <f t="shared" si="43"/>
        <v>0</v>
      </c>
      <c r="AI26" s="169">
        <f t="shared" si="43"/>
        <v>0</v>
      </c>
      <c r="AJ26" s="169">
        <f t="shared" si="43"/>
        <v>0</v>
      </c>
      <c r="AK26" s="169">
        <f t="shared" si="43"/>
        <v>0</v>
      </c>
      <c r="AL26" s="169">
        <f t="shared" si="43"/>
        <v>0</v>
      </c>
      <c r="AM26" s="169">
        <f t="shared" si="43"/>
        <v>0</v>
      </c>
      <c r="AN26" s="169">
        <f t="shared" si="43"/>
        <v>0</v>
      </c>
      <c r="AO26" s="169">
        <f t="shared" si="43"/>
        <v>0</v>
      </c>
      <c r="AP26" s="169">
        <f t="shared" si="43"/>
        <v>0</v>
      </c>
      <c r="AQ26" s="169">
        <f t="shared" si="43"/>
        <v>0</v>
      </c>
      <c r="AR26" s="169">
        <f t="shared" si="43"/>
        <v>0</v>
      </c>
      <c r="AS26" s="169">
        <f t="shared" si="43"/>
        <v>0</v>
      </c>
      <c r="AT26" s="169">
        <f t="shared" si="43"/>
        <v>0</v>
      </c>
      <c r="AU26" s="169">
        <f t="shared" si="43"/>
        <v>0</v>
      </c>
      <c r="AV26" s="169">
        <f t="shared" si="43"/>
        <v>0</v>
      </c>
      <c r="AW26" s="169">
        <f t="shared" si="43"/>
        <v>0</v>
      </c>
      <c r="AX26" s="169">
        <f t="shared" si="43"/>
        <v>0</v>
      </c>
      <c r="AY26" s="169">
        <f t="shared" si="43"/>
        <v>0</v>
      </c>
      <c r="AZ26" s="169">
        <f t="shared" si="43"/>
        <v>0</v>
      </c>
      <c r="BA26" s="169">
        <f t="shared" si="43"/>
        <v>0</v>
      </c>
      <c r="BB26" s="169"/>
      <c r="BC26" s="369"/>
    </row>
    <row r="27" spans="1:55" ht="57.75" customHeight="1">
      <c r="A27" s="346"/>
      <c r="B27" s="347"/>
      <c r="C27" s="348"/>
      <c r="D27" s="163" t="s">
        <v>2</v>
      </c>
      <c r="E27" s="169">
        <f t="shared" ref="E27:BA27" si="44">E12-E20</f>
        <v>97564.000400000004</v>
      </c>
      <c r="F27" s="169">
        <f t="shared" si="44"/>
        <v>93315.998699999996</v>
      </c>
      <c r="G27" s="167">
        <f t="shared" ref="G27:G29" si="45">F27*100/E27</f>
        <v>95.645933251420871</v>
      </c>
      <c r="H27" s="169">
        <f t="shared" si="44"/>
        <v>0</v>
      </c>
      <c r="I27" s="169">
        <f t="shared" si="44"/>
        <v>0</v>
      </c>
      <c r="J27" s="169">
        <f t="shared" si="44"/>
        <v>0</v>
      </c>
      <c r="K27" s="169">
        <f t="shared" si="44"/>
        <v>5031.6618099999996</v>
      </c>
      <c r="L27" s="169">
        <f t="shared" si="44"/>
        <v>5031.6618099999996</v>
      </c>
      <c r="M27" s="169">
        <f t="shared" si="44"/>
        <v>100</v>
      </c>
      <c r="N27" s="169">
        <f t="shared" si="44"/>
        <v>3744.5149000000001</v>
      </c>
      <c r="O27" s="169">
        <f t="shared" si="44"/>
        <v>3744.5149000000001</v>
      </c>
      <c r="P27" s="169">
        <f t="shared" si="44"/>
        <v>0</v>
      </c>
      <c r="Q27" s="169">
        <f t="shared" si="44"/>
        <v>3705.9077600000001</v>
      </c>
      <c r="R27" s="169">
        <f t="shared" si="44"/>
        <v>3705.9077600000001</v>
      </c>
      <c r="S27" s="169">
        <f t="shared" si="44"/>
        <v>0</v>
      </c>
      <c r="T27" s="169">
        <f t="shared" si="44"/>
        <v>2671.0608399999996</v>
      </c>
      <c r="U27" s="169">
        <f t="shared" si="44"/>
        <v>2671.0608399999996</v>
      </c>
      <c r="V27" s="169">
        <f t="shared" si="44"/>
        <v>0</v>
      </c>
      <c r="W27" s="169">
        <f t="shared" si="44"/>
        <v>2361.6620499999999</v>
      </c>
      <c r="X27" s="169">
        <f t="shared" si="44"/>
        <v>2361.6620499999999</v>
      </c>
      <c r="Y27" s="169">
        <f t="shared" si="44"/>
        <v>0</v>
      </c>
      <c r="Z27" s="169">
        <f t="shared" si="44"/>
        <v>12356.458250000001</v>
      </c>
      <c r="AA27" s="169">
        <f t="shared" si="44"/>
        <v>12356.458250000001</v>
      </c>
      <c r="AB27" s="169">
        <f t="shared" si="44"/>
        <v>0</v>
      </c>
      <c r="AC27" s="169">
        <f t="shared" si="44"/>
        <v>0</v>
      </c>
      <c r="AD27" s="169">
        <f t="shared" si="44"/>
        <v>0</v>
      </c>
      <c r="AE27" s="169">
        <f t="shared" si="44"/>
        <v>17224.961370000001</v>
      </c>
      <c r="AF27" s="169">
        <f t="shared" si="44"/>
        <v>17224.961370000001</v>
      </c>
      <c r="AG27" s="169">
        <f t="shared" si="44"/>
        <v>0</v>
      </c>
      <c r="AH27" s="169">
        <f t="shared" si="44"/>
        <v>0</v>
      </c>
      <c r="AI27" s="169">
        <f t="shared" si="44"/>
        <v>0</v>
      </c>
      <c r="AJ27" s="169">
        <f t="shared" si="44"/>
        <v>16557.642489999998</v>
      </c>
      <c r="AK27" s="169">
        <f t="shared" si="44"/>
        <v>16557.642489999998</v>
      </c>
      <c r="AL27" s="169">
        <f t="shared" si="44"/>
        <v>0</v>
      </c>
      <c r="AM27" s="169">
        <f t="shared" si="44"/>
        <v>0</v>
      </c>
      <c r="AN27" s="169">
        <f t="shared" si="44"/>
        <v>0</v>
      </c>
      <c r="AO27" s="169">
        <f t="shared" si="44"/>
        <v>12143.12077</v>
      </c>
      <c r="AP27" s="169">
        <f t="shared" si="44"/>
        <v>12143.12077</v>
      </c>
      <c r="AQ27" s="169">
        <f t="shared" si="44"/>
        <v>0</v>
      </c>
      <c r="AR27" s="169">
        <f t="shared" si="44"/>
        <v>0</v>
      </c>
      <c r="AS27" s="169">
        <f t="shared" si="44"/>
        <v>0</v>
      </c>
      <c r="AT27" s="169">
        <f t="shared" si="44"/>
        <v>4669.634</v>
      </c>
      <c r="AU27" s="169">
        <f t="shared" si="44"/>
        <v>4669.634</v>
      </c>
      <c r="AV27" s="169">
        <f t="shared" si="44"/>
        <v>0</v>
      </c>
      <c r="AW27" s="169">
        <f t="shared" si="44"/>
        <v>0</v>
      </c>
      <c r="AX27" s="169">
        <f t="shared" si="44"/>
        <v>0</v>
      </c>
      <c r="AY27" s="169">
        <f t="shared" si="44"/>
        <v>17097.37616</v>
      </c>
      <c r="AZ27" s="169">
        <f t="shared" si="44"/>
        <v>12849.374459999999</v>
      </c>
      <c r="BA27" s="169">
        <f t="shared" si="44"/>
        <v>0</v>
      </c>
      <c r="BB27" s="169"/>
      <c r="BC27" s="369"/>
    </row>
    <row r="28" spans="1:55" ht="15.6">
      <c r="A28" s="346"/>
      <c r="B28" s="347"/>
      <c r="C28" s="348"/>
      <c r="D28" s="162" t="s">
        <v>268</v>
      </c>
      <c r="E28" s="169">
        <f t="shared" ref="E28:BA28" si="46">E13-E21</f>
        <v>265966.67647000001</v>
      </c>
      <c r="F28" s="169">
        <f t="shared" si="46"/>
        <v>255635.12959999999</v>
      </c>
      <c r="G28" s="167">
        <f t="shared" si="45"/>
        <v>96.115473183662019</v>
      </c>
      <c r="H28" s="169">
        <f t="shared" si="46"/>
        <v>74490.144990000001</v>
      </c>
      <c r="I28" s="169">
        <f t="shared" si="46"/>
        <v>74490.144990000001</v>
      </c>
      <c r="J28" s="169">
        <f t="shared" si="46"/>
        <v>0</v>
      </c>
      <c r="K28" s="169">
        <f t="shared" si="46"/>
        <v>25240.395229999998</v>
      </c>
      <c r="L28" s="169">
        <f t="shared" si="46"/>
        <v>25240.395229999998</v>
      </c>
      <c r="M28" s="169">
        <f t="shared" si="46"/>
        <v>0</v>
      </c>
      <c r="N28" s="169">
        <f t="shared" si="46"/>
        <v>4706.5620999999992</v>
      </c>
      <c r="O28" s="169">
        <f t="shared" si="46"/>
        <v>4706.5620999999992</v>
      </c>
      <c r="P28" s="169">
        <f t="shared" si="46"/>
        <v>0</v>
      </c>
      <c r="Q28" s="169">
        <f t="shared" si="46"/>
        <v>11110.678619999999</v>
      </c>
      <c r="R28" s="169">
        <f t="shared" si="46"/>
        <v>11110.678619999999</v>
      </c>
      <c r="S28" s="169">
        <f t="shared" si="46"/>
        <v>0</v>
      </c>
      <c r="T28" s="169">
        <f t="shared" si="46"/>
        <v>4900.4219700000003</v>
      </c>
      <c r="U28" s="169">
        <f t="shared" si="46"/>
        <v>4900.4219700000003</v>
      </c>
      <c r="V28" s="169">
        <f t="shared" si="46"/>
        <v>0</v>
      </c>
      <c r="W28" s="169">
        <f t="shared" si="46"/>
        <v>18602.160879999999</v>
      </c>
      <c r="X28" s="169">
        <f t="shared" si="46"/>
        <v>18602.160879999999</v>
      </c>
      <c r="Y28" s="169">
        <f t="shared" si="46"/>
        <v>0</v>
      </c>
      <c r="Z28" s="169">
        <f t="shared" si="46"/>
        <v>33708.462710000007</v>
      </c>
      <c r="AA28" s="169">
        <f t="shared" si="46"/>
        <v>33708.462710000007</v>
      </c>
      <c r="AB28" s="169">
        <f t="shared" si="46"/>
        <v>0</v>
      </c>
      <c r="AC28" s="169">
        <f t="shared" si="46"/>
        <v>0</v>
      </c>
      <c r="AD28" s="169">
        <f t="shared" si="46"/>
        <v>0</v>
      </c>
      <c r="AE28" s="169">
        <f t="shared" si="46"/>
        <v>20753.362279999998</v>
      </c>
      <c r="AF28" s="169">
        <f t="shared" si="46"/>
        <v>20753.362279999998</v>
      </c>
      <c r="AG28" s="169">
        <f t="shared" si="46"/>
        <v>0</v>
      </c>
      <c r="AH28" s="169">
        <f t="shared" si="46"/>
        <v>0</v>
      </c>
      <c r="AI28" s="169">
        <f t="shared" si="46"/>
        <v>0</v>
      </c>
      <c r="AJ28" s="169">
        <f t="shared" si="46"/>
        <v>5583.5323200000003</v>
      </c>
      <c r="AK28" s="169">
        <f t="shared" si="46"/>
        <v>5583.5323200000003</v>
      </c>
      <c r="AL28" s="169">
        <f t="shared" si="46"/>
        <v>0</v>
      </c>
      <c r="AM28" s="169">
        <f t="shared" si="46"/>
        <v>0</v>
      </c>
      <c r="AN28" s="169">
        <f t="shared" si="46"/>
        <v>0</v>
      </c>
      <c r="AO28" s="169">
        <f t="shared" si="46"/>
        <v>30268.247909999998</v>
      </c>
      <c r="AP28" s="169">
        <f t="shared" si="46"/>
        <v>30268.247909999998</v>
      </c>
      <c r="AQ28" s="169">
        <f t="shared" si="46"/>
        <v>0</v>
      </c>
      <c r="AR28" s="169">
        <f t="shared" si="46"/>
        <v>0</v>
      </c>
      <c r="AS28" s="169">
        <f t="shared" si="46"/>
        <v>0</v>
      </c>
      <c r="AT28" s="169">
        <f t="shared" si="46"/>
        <v>6002.5975900000003</v>
      </c>
      <c r="AU28" s="169">
        <f t="shared" si="46"/>
        <v>6002.5875900000001</v>
      </c>
      <c r="AV28" s="169">
        <f t="shared" si="46"/>
        <v>0</v>
      </c>
      <c r="AW28" s="169">
        <f t="shared" si="46"/>
        <v>0</v>
      </c>
      <c r="AX28" s="169">
        <f t="shared" si="46"/>
        <v>0</v>
      </c>
      <c r="AY28" s="169">
        <f t="shared" si="46"/>
        <v>30600.109869999986</v>
      </c>
      <c r="AZ28" s="169">
        <f t="shared" si="46"/>
        <v>20268.572999999997</v>
      </c>
      <c r="BA28" s="169">
        <f t="shared" si="46"/>
        <v>0</v>
      </c>
      <c r="BB28" s="169"/>
      <c r="BC28" s="369"/>
    </row>
    <row r="29" spans="1:55" ht="84" customHeight="1">
      <c r="A29" s="346"/>
      <c r="B29" s="347"/>
      <c r="C29" s="348"/>
      <c r="D29" s="162" t="s">
        <v>274</v>
      </c>
      <c r="E29" s="169">
        <f t="shared" ref="E29:BA29" si="47">E14-E22</f>
        <v>30672.367700000003</v>
      </c>
      <c r="F29" s="169">
        <f t="shared" si="47"/>
        <v>26592.367700000003</v>
      </c>
      <c r="G29" s="167">
        <f t="shared" si="45"/>
        <v>86.698125035844569</v>
      </c>
      <c r="H29" s="169">
        <f t="shared" si="47"/>
        <v>0</v>
      </c>
      <c r="I29" s="169">
        <f t="shared" si="47"/>
        <v>0</v>
      </c>
      <c r="J29" s="169">
        <f t="shared" si="47"/>
        <v>0</v>
      </c>
      <c r="K29" s="169">
        <f t="shared" si="47"/>
        <v>0</v>
      </c>
      <c r="L29" s="169">
        <f t="shared" si="47"/>
        <v>0</v>
      </c>
      <c r="M29" s="169">
        <f t="shared" si="47"/>
        <v>0</v>
      </c>
      <c r="N29" s="169">
        <f t="shared" si="47"/>
        <v>0</v>
      </c>
      <c r="O29" s="169">
        <f t="shared" si="47"/>
        <v>0</v>
      </c>
      <c r="P29" s="169">
        <f t="shared" si="47"/>
        <v>0</v>
      </c>
      <c r="Q29" s="169">
        <f t="shared" si="47"/>
        <v>0</v>
      </c>
      <c r="R29" s="169">
        <f t="shared" si="47"/>
        <v>0</v>
      </c>
      <c r="S29" s="169">
        <f t="shared" si="47"/>
        <v>0</v>
      </c>
      <c r="T29" s="169">
        <f t="shared" si="47"/>
        <v>1224.0069400000002</v>
      </c>
      <c r="U29" s="169">
        <f t="shared" si="47"/>
        <v>1224.0069400000002</v>
      </c>
      <c r="V29" s="169">
        <f t="shared" si="47"/>
        <v>0</v>
      </c>
      <c r="W29" s="169">
        <f t="shared" si="47"/>
        <v>368.36076000000003</v>
      </c>
      <c r="X29" s="169">
        <f t="shared" si="47"/>
        <v>368.36076000000003</v>
      </c>
      <c r="Y29" s="169">
        <f t="shared" si="47"/>
        <v>0</v>
      </c>
      <c r="Z29" s="169">
        <f t="shared" si="47"/>
        <v>25000</v>
      </c>
      <c r="AA29" s="169">
        <f t="shared" si="47"/>
        <v>25000</v>
      </c>
      <c r="AB29" s="169">
        <f t="shared" si="47"/>
        <v>0</v>
      </c>
      <c r="AC29" s="169">
        <f t="shared" si="47"/>
        <v>0</v>
      </c>
      <c r="AD29" s="169">
        <f t="shared" si="47"/>
        <v>0</v>
      </c>
      <c r="AE29" s="169">
        <f t="shared" si="47"/>
        <v>0</v>
      </c>
      <c r="AF29" s="169">
        <f t="shared" si="47"/>
        <v>0</v>
      </c>
      <c r="AG29" s="169">
        <f t="shared" si="47"/>
        <v>0</v>
      </c>
      <c r="AH29" s="169">
        <f t="shared" si="47"/>
        <v>0</v>
      </c>
      <c r="AI29" s="169">
        <f t="shared" si="47"/>
        <v>0</v>
      </c>
      <c r="AJ29" s="169">
        <f t="shared" si="47"/>
        <v>0</v>
      </c>
      <c r="AK29" s="169">
        <f t="shared" si="47"/>
        <v>0</v>
      </c>
      <c r="AL29" s="169">
        <f t="shared" si="47"/>
        <v>0</v>
      </c>
      <c r="AM29" s="169">
        <f t="shared" si="47"/>
        <v>0</v>
      </c>
      <c r="AN29" s="169">
        <f t="shared" si="47"/>
        <v>0</v>
      </c>
      <c r="AO29" s="169">
        <f t="shared" si="47"/>
        <v>0</v>
      </c>
      <c r="AP29" s="169">
        <f t="shared" si="47"/>
        <v>0</v>
      </c>
      <c r="AQ29" s="169">
        <f t="shared" si="47"/>
        <v>0</v>
      </c>
      <c r="AR29" s="169">
        <f t="shared" si="47"/>
        <v>0</v>
      </c>
      <c r="AS29" s="169">
        <f t="shared" si="47"/>
        <v>0</v>
      </c>
      <c r="AT29" s="169">
        <f t="shared" si="47"/>
        <v>0</v>
      </c>
      <c r="AU29" s="169">
        <f t="shared" si="47"/>
        <v>0</v>
      </c>
      <c r="AV29" s="169">
        <f t="shared" si="47"/>
        <v>0</v>
      </c>
      <c r="AW29" s="169">
        <f t="shared" si="47"/>
        <v>0</v>
      </c>
      <c r="AX29" s="169">
        <f t="shared" si="47"/>
        <v>0</v>
      </c>
      <c r="AY29" s="169">
        <f t="shared" si="47"/>
        <v>4080</v>
      </c>
      <c r="AZ29" s="169">
        <f t="shared" si="47"/>
        <v>0</v>
      </c>
      <c r="BA29" s="169">
        <f t="shared" si="47"/>
        <v>0</v>
      </c>
      <c r="BB29" s="169"/>
      <c r="BC29" s="369"/>
    </row>
    <row r="30" spans="1:55" ht="15.6">
      <c r="A30" s="346"/>
      <c r="B30" s="347"/>
      <c r="C30" s="348"/>
      <c r="D30" s="162" t="s">
        <v>269</v>
      </c>
      <c r="E30" s="169">
        <f t="shared" ref="E30:BA30" si="48">E15-E23</f>
        <v>0</v>
      </c>
      <c r="F30" s="169">
        <f t="shared" si="48"/>
        <v>0</v>
      </c>
      <c r="G30" s="169">
        <f t="shared" si="48"/>
        <v>0</v>
      </c>
      <c r="H30" s="169">
        <f t="shared" si="48"/>
        <v>0</v>
      </c>
      <c r="I30" s="169">
        <f t="shared" si="48"/>
        <v>0</v>
      </c>
      <c r="J30" s="169">
        <f t="shared" si="48"/>
        <v>0</v>
      </c>
      <c r="K30" s="169">
        <f t="shared" si="48"/>
        <v>0</v>
      </c>
      <c r="L30" s="169">
        <f t="shared" si="48"/>
        <v>0</v>
      </c>
      <c r="M30" s="169">
        <f t="shared" si="48"/>
        <v>0</v>
      </c>
      <c r="N30" s="169">
        <f t="shared" si="48"/>
        <v>0</v>
      </c>
      <c r="O30" s="169">
        <f t="shared" si="48"/>
        <v>0</v>
      </c>
      <c r="P30" s="169">
        <f t="shared" si="48"/>
        <v>0</v>
      </c>
      <c r="Q30" s="169">
        <f t="shared" si="48"/>
        <v>0</v>
      </c>
      <c r="R30" s="169">
        <f t="shared" si="48"/>
        <v>0</v>
      </c>
      <c r="S30" s="169">
        <f t="shared" si="48"/>
        <v>0</v>
      </c>
      <c r="T30" s="169">
        <f t="shared" si="48"/>
        <v>0</v>
      </c>
      <c r="U30" s="169">
        <f t="shared" si="48"/>
        <v>0</v>
      </c>
      <c r="V30" s="169">
        <f t="shared" si="48"/>
        <v>0</v>
      </c>
      <c r="W30" s="169">
        <f t="shared" si="48"/>
        <v>0</v>
      </c>
      <c r="X30" s="169">
        <f t="shared" si="48"/>
        <v>0</v>
      </c>
      <c r="Y30" s="169">
        <f t="shared" si="48"/>
        <v>0</v>
      </c>
      <c r="Z30" s="169">
        <f t="shared" si="48"/>
        <v>0</v>
      </c>
      <c r="AA30" s="169">
        <f t="shared" si="48"/>
        <v>0</v>
      </c>
      <c r="AB30" s="169">
        <f t="shared" si="48"/>
        <v>0</v>
      </c>
      <c r="AC30" s="169">
        <f t="shared" si="48"/>
        <v>0</v>
      </c>
      <c r="AD30" s="169">
        <f t="shared" si="48"/>
        <v>0</v>
      </c>
      <c r="AE30" s="169">
        <f t="shared" si="48"/>
        <v>0</v>
      </c>
      <c r="AF30" s="169">
        <f t="shared" si="48"/>
        <v>0</v>
      </c>
      <c r="AG30" s="169">
        <f t="shared" si="48"/>
        <v>0</v>
      </c>
      <c r="AH30" s="169">
        <f t="shared" si="48"/>
        <v>0</v>
      </c>
      <c r="AI30" s="169">
        <f t="shared" si="48"/>
        <v>0</v>
      </c>
      <c r="AJ30" s="169">
        <f t="shared" si="48"/>
        <v>0</v>
      </c>
      <c r="AK30" s="169">
        <f t="shared" si="48"/>
        <v>0</v>
      </c>
      <c r="AL30" s="169">
        <f t="shared" si="48"/>
        <v>0</v>
      </c>
      <c r="AM30" s="169">
        <f t="shared" si="48"/>
        <v>0</v>
      </c>
      <c r="AN30" s="169">
        <f t="shared" si="48"/>
        <v>0</v>
      </c>
      <c r="AO30" s="169">
        <f t="shared" si="48"/>
        <v>0</v>
      </c>
      <c r="AP30" s="169">
        <f t="shared" si="48"/>
        <v>0</v>
      </c>
      <c r="AQ30" s="169">
        <f t="shared" si="48"/>
        <v>0</v>
      </c>
      <c r="AR30" s="169">
        <f t="shared" si="48"/>
        <v>0</v>
      </c>
      <c r="AS30" s="169">
        <f t="shared" si="48"/>
        <v>0</v>
      </c>
      <c r="AT30" s="169">
        <f t="shared" si="48"/>
        <v>0</v>
      </c>
      <c r="AU30" s="169">
        <f t="shared" si="48"/>
        <v>0</v>
      </c>
      <c r="AV30" s="169">
        <f t="shared" si="48"/>
        <v>0</v>
      </c>
      <c r="AW30" s="169">
        <f t="shared" si="48"/>
        <v>0</v>
      </c>
      <c r="AX30" s="169">
        <f t="shared" si="48"/>
        <v>0</v>
      </c>
      <c r="AY30" s="169">
        <f t="shared" si="48"/>
        <v>0</v>
      </c>
      <c r="AZ30" s="169">
        <f t="shared" si="48"/>
        <v>0</v>
      </c>
      <c r="BA30" s="169">
        <f t="shared" si="48"/>
        <v>0</v>
      </c>
      <c r="BB30" s="169"/>
      <c r="BC30" s="369"/>
    </row>
    <row r="31" spans="1:55" ht="31.2">
      <c r="A31" s="349"/>
      <c r="B31" s="350"/>
      <c r="C31" s="351"/>
      <c r="D31" s="224" t="s">
        <v>43</v>
      </c>
      <c r="E31" s="169">
        <f t="shared" ref="E31:BA31" si="49">E16-E24</f>
        <v>0</v>
      </c>
      <c r="F31" s="169">
        <f t="shared" si="49"/>
        <v>0</v>
      </c>
      <c r="G31" s="169">
        <f t="shared" si="49"/>
        <v>0</v>
      </c>
      <c r="H31" s="169">
        <f t="shared" si="49"/>
        <v>0</v>
      </c>
      <c r="I31" s="169">
        <f t="shared" si="49"/>
        <v>0</v>
      </c>
      <c r="J31" s="169">
        <f t="shared" si="49"/>
        <v>0</v>
      </c>
      <c r="K31" s="169">
        <f t="shared" si="49"/>
        <v>0</v>
      </c>
      <c r="L31" s="169">
        <f t="shared" si="49"/>
        <v>0</v>
      </c>
      <c r="M31" s="169">
        <f t="shared" si="49"/>
        <v>0</v>
      </c>
      <c r="N31" s="169">
        <f t="shared" si="49"/>
        <v>0</v>
      </c>
      <c r="O31" s="169">
        <f t="shared" si="49"/>
        <v>0</v>
      </c>
      <c r="P31" s="169">
        <f t="shared" si="49"/>
        <v>0</v>
      </c>
      <c r="Q31" s="169">
        <f t="shared" si="49"/>
        <v>0</v>
      </c>
      <c r="R31" s="169">
        <f t="shared" si="49"/>
        <v>0</v>
      </c>
      <c r="S31" s="169">
        <f t="shared" si="49"/>
        <v>0</v>
      </c>
      <c r="T31" s="169">
        <f t="shared" si="49"/>
        <v>0</v>
      </c>
      <c r="U31" s="169">
        <f t="shared" si="49"/>
        <v>0</v>
      </c>
      <c r="V31" s="169">
        <f t="shared" si="49"/>
        <v>0</v>
      </c>
      <c r="W31" s="169">
        <f t="shared" si="49"/>
        <v>0</v>
      </c>
      <c r="X31" s="169">
        <f t="shared" si="49"/>
        <v>0</v>
      </c>
      <c r="Y31" s="169">
        <f t="shared" si="49"/>
        <v>0</v>
      </c>
      <c r="Z31" s="169">
        <f t="shared" si="49"/>
        <v>0</v>
      </c>
      <c r="AA31" s="169">
        <f t="shared" si="49"/>
        <v>0</v>
      </c>
      <c r="AB31" s="169">
        <f t="shared" si="49"/>
        <v>0</v>
      </c>
      <c r="AC31" s="169">
        <f t="shared" si="49"/>
        <v>0</v>
      </c>
      <c r="AD31" s="169">
        <f t="shared" si="49"/>
        <v>0</v>
      </c>
      <c r="AE31" s="169">
        <f t="shared" si="49"/>
        <v>0</v>
      </c>
      <c r="AF31" s="169">
        <f t="shared" si="49"/>
        <v>0</v>
      </c>
      <c r="AG31" s="169">
        <f t="shared" si="49"/>
        <v>0</v>
      </c>
      <c r="AH31" s="169">
        <f t="shared" si="49"/>
        <v>0</v>
      </c>
      <c r="AI31" s="169">
        <f t="shared" si="49"/>
        <v>0</v>
      </c>
      <c r="AJ31" s="169">
        <f t="shared" si="49"/>
        <v>0</v>
      </c>
      <c r="AK31" s="169">
        <f t="shared" si="49"/>
        <v>0</v>
      </c>
      <c r="AL31" s="169">
        <f t="shared" si="49"/>
        <v>0</v>
      </c>
      <c r="AM31" s="169">
        <f t="shared" si="49"/>
        <v>0</v>
      </c>
      <c r="AN31" s="169">
        <f t="shared" si="49"/>
        <v>0</v>
      </c>
      <c r="AO31" s="169">
        <f t="shared" si="49"/>
        <v>0</v>
      </c>
      <c r="AP31" s="169">
        <f t="shared" si="49"/>
        <v>0</v>
      </c>
      <c r="AQ31" s="169">
        <f t="shared" si="49"/>
        <v>0</v>
      </c>
      <c r="AR31" s="169">
        <f t="shared" si="49"/>
        <v>0</v>
      </c>
      <c r="AS31" s="169">
        <f t="shared" si="49"/>
        <v>0</v>
      </c>
      <c r="AT31" s="169">
        <f t="shared" si="49"/>
        <v>0</v>
      </c>
      <c r="AU31" s="169">
        <f t="shared" si="49"/>
        <v>0</v>
      </c>
      <c r="AV31" s="169">
        <f t="shared" si="49"/>
        <v>0</v>
      </c>
      <c r="AW31" s="169">
        <f t="shared" si="49"/>
        <v>0</v>
      </c>
      <c r="AX31" s="169">
        <f t="shared" si="49"/>
        <v>0</v>
      </c>
      <c r="AY31" s="169">
        <f t="shared" si="49"/>
        <v>0</v>
      </c>
      <c r="AZ31" s="169">
        <f t="shared" si="49"/>
        <v>0</v>
      </c>
      <c r="BA31" s="169">
        <f t="shared" si="49"/>
        <v>0</v>
      </c>
      <c r="BB31" s="169"/>
      <c r="BC31" s="369"/>
    </row>
    <row r="32" spans="1:55" s="120" customFormat="1" ht="20.25" customHeight="1">
      <c r="A32" s="352" t="s">
        <v>277</v>
      </c>
      <c r="B32" s="353"/>
      <c r="C32" s="353"/>
      <c r="D32" s="353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5"/>
    </row>
    <row r="33" spans="1:55" s="120" customFormat="1" ht="20.25" customHeight="1">
      <c r="A33" s="372" t="s">
        <v>278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73"/>
    </row>
    <row r="34" spans="1:55" s="120" customFormat="1" ht="15.6">
      <c r="A34" s="374" t="s">
        <v>279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6"/>
    </row>
    <row r="35" spans="1:55" ht="18.75" customHeight="1">
      <c r="A35" s="275" t="s">
        <v>1</v>
      </c>
      <c r="B35" s="276" t="s">
        <v>326</v>
      </c>
      <c r="C35" s="276"/>
      <c r="D35" s="153" t="s">
        <v>41</v>
      </c>
      <c r="E35" s="169">
        <f>H35+K35+N35+Q35+T35+W35+Z35+AE35+AJ35+AO35+AT35+AY35</f>
        <v>117672.02803999999</v>
      </c>
      <c r="F35" s="169">
        <f>I35+L35+O35+R35+U35+X35+AA35+AF35+AK35+AP35+AU35+AZ35</f>
        <v>30071.427230000001</v>
      </c>
      <c r="G35" s="167">
        <f t="shared" ref="G35" si="50">F35*100/E35</f>
        <v>25.555289333313681</v>
      </c>
      <c r="H35" s="169">
        <f>H36+H37+H38</f>
        <v>0</v>
      </c>
      <c r="I35" s="169">
        <f t="shared" ref="I35:AZ35" si="51">I36+I37+I38</f>
        <v>0</v>
      </c>
      <c r="J35" s="169"/>
      <c r="K35" s="169">
        <f t="shared" si="51"/>
        <v>694.73599999999999</v>
      </c>
      <c r="L35" s="169">
        <f t="shared" si="51"/>
        <v>694.73599999999999</v>
      </c>
      <c r="M35" s="169"/>
      <c r="N35" s="169">
        <f t="shared" si="51"/>
        <v>569</v>
      </c>
      <c r="O35" s="169">
        <f t="shared" si="51"/>
        <v>569</v>
      </c>
      <c r="P35" s="169"/>
      <c r="Q35" s="169">
        <f t="shared" si="51"/>
        <v>560</v>
      </c>
      <c r="R35" s="169">
        <f t="shared" si="51"/>
        <v>560</v>
      </c>
      <c r="S35" s="169"/>
      <c r="T35" s="169">
        <f t="shared" si="51"/>
        <v>2153.2577000000001</v>
      </c>
      <c r="U35" s="169">
        <f t="shared" si="51"/>
        <v>2153.2577000000001</v>
      </c>
      <c r="V35" s="169"/>
      <c r="W35" s="169">
        <f t="shared" si="51"/>
        <v>2167.1618799999997</v>
      </c>
      <c r="X35" s="169">
        <f t="shared" si="51"/>
        <v>2167.1618799999997</v>
      </c>
      <c r="Y35" s="169"/>
      <c r="Z35" s="169">
        <f t="shared" si="51"/>
        <v>1859.78809</v>
      </c>
      <c r="AA35" s="169">
        <f t="shared" si="51"/>
        <v>1859.78809</v>
      </c>
      <c r="AB35" s="169">
        <f t="shared" si="51"/>
        <v>0</v>
      </c>
      <c r="AC35" s="169">
        <f t="shared" si="51"/>
        <v>0</v>
      </c>
      <c r="AD35" s="169"/>
      <c r="AE35" s="169">
        <f t="shared" si="51"/>
        <v>14.82991</v>
      </c>
      <c r="AF35" s="169">
        <f t="shared" si="51"/>
        <v>14.82991</v>
      </c>
      <c r="AG35" s="169">
        <f t="shared" si="51"/>
        <v>0</v>
      </c>
      <c r="AH35" s="169">
        <f t="shared" si="51"/>
        <v>0</v>
      </c>
      <c r="AI35" s="169"/>
      <c r="AJ35" s="169">
        <f t="shared" si="51"/>
        <v>2134.8053799999998</v>
      </c>
      <c r="AK35" s="169">
        <f t="shared" si="51"/>
        <v>1847.4</v>
      </c>
      <c r="AL35" s="169">
        <f t="shared" si="51"/>
        <v>0</v>
      </c>
      <c r="AM35" s="169">
        <f t="shared" si="51"/>
        <v>0</v>
      </c>
      <c r="AN35" s="169"/>
      <c r="AO35" s="169">
        <f t="shared" si="51"/>
        <v>0</v>
      </c>
      <c r="AP35" s="169">
        <f t="shared" si="51"/>
        <v>0</v>
      </c>
      <c r="AQ35" s="169">
        <f t="shared" si="51"/>
        <v>0</v>
      </c>
      <c r="AR35" s="169">
        <f t="shared" si="51"/>
        <v>0</v>
      </c>
      <c r="AS35" s="169"/>
      <c r="AT35" s="169">
        <f t="shared" si="51"/>
        <v>1938.0749599999997</v>
      </c>
      <c r="AU35" s="169">
        <f t="shared" si="51"/>
        <v>1938.0749599999997</v>
      </c>
      <c r="AV35" s="169">
        <f t="shared" si="51"/>
        <v>0</v>
      </c>
      <c r="AW35" s="169">
        <f t="shared" si="51"/>
        <v>0</v>
      </c>
      <c r="AX35" s="169"/>
      <c r="AY35" s="169">
        <f t="shared" si="51"/>
        <v>105580.37411999999</v>
      </c>
      <c r="AZ35" s="169">
        <f t="shared" si="51"/>
        <v>18267.178690000001</v>
      </c>
      <c r="BA35" s="169"/>
      <c r="BB35" s="378" t="s">
        <v>428</v>
      </c>
      <c r="BC35" s="377"/>
    </row>
    <row r="36" spans="1:55" ht="31.2">
      <c r="A36" s="275"/>
      <c r="B36" s="276"/>
      <c r="C36" s="276"/>
      <c r="D36" s="151" t="s">
        <v>37</v>
      </c>
      <c r="E36" s="169">
        <f t="shared" ref="E36:E37" si="52">H36+K36+N36+Q36+T36+W36+Z36+AE36+AJ36+AO36+AT36+AY36</f>
        <v>0</v>
      </c>
      <c r="F36" s="169">
        <f t="shared" ref="F36:F37" si="53">I36+L36+O36+R36+U36+X36+AA36+AF36+AK36+AP36+AU36+AZ36</f>
        <v>0</v>
      </c>
      <c r="G36" s="167"/>
      <c r="H36" s="167">
        <f>H43+H50+H57+H64+H71+H78+H85+H92+H99+H106+H113+H120+H127+H134+H141+H148+H155+H162+H169</f>
        <v>0</v>
      </c>
      <c r="I36" s="167">
        <f t="shared" ref="I36:BA36" si="54">I43+I50+I57+I64+I71+I78+I85+I92+I99+I106+I113+I120+I127+I134+I141+I148+I155+I162+I169</f>
        <v>0</v>
      </c>
      <c r="J36" s="167">
        <f t="shared" si="54"/>
        <v>0</v>
      </c>
      <c r="K36" s="167">
        <f t="shared" si="54"/>
        <v>0</v>
      </c>
      <c r="L36" s="167">
        <f t="shared" si="54"/>
        <v>0</v>
      </c>
      <c r="M36" s="167">
        <f t="shared" si="54"/>
        <v>0</v>
      </c>
      <c r="N36" s="167">
        <f t="shared" si="54"/>
        <v>0</v>
      </c>
      <c r="O36" s="167">
        <f t="shared" si="54"/>
        <v>0</v>
      </c>
      <c r="P36" s="167">
        <f t="shared" si="54"/>
        <v>0</v>
      </c>
      <c r="Q36" s="167">
        <f t="shared" si="54"/>
        <v>0</v>
      </c>
      <c r="R36" s="167">
        <f t="shared" si="54"/>
        <v>0</v>
      </c>
      <c r="S36" s="167">
        <f t="shared" si="54"/>
        <v>0</v>
      </c>
      <c r="T36" s="167">
        <f t="shared" si="54"/>
        <v>0</v>
      </c>
      <c r="U36" s="167">
        <f t="shared" si="54"/>
        <v>0</v>
      </c>
      <c r="V36" s="167">
        <f t="shared" si="54"/>
        <v>0</v>
      </c>
      <c r="W36" s="167">
        <f t="shared" si="54"/>
        <v>0</v>
      </c>
      <c r="X36" s="167">
        <f t="shared" si="54"/>
        <v>0</v>
      </c>
      <c r="Y36" s="167">
        <f t="shared" si="54"/>
        <v>0</v>
      </c>
      <c r="Z36" s="167">
        <f t="shared" si="54"/>
        <v>0</v>
      </c>
      <c r="AA36" s="167">
        <f t="shared" si="54"/>
        <v>0</v>
      </c>
      <c r="AB36" s="167">
        <f t="shared" si="54"/>
        <v>0</v>
      </c>
      <c r="AC36" s="167">
        <f t="shared" si="54"/>
        <v>0</v>
      </c>
      <c r="AD36" s="167">
        <f t="shared" si="54"/>
        <v>0</v>
      </c>
      <c r="AE36" s="167">
        <f t="shared" si="54"/>
        <v>0</v>
      </c>
      <c r="AF36" s="167">
        <f t="shared" si="54"/>
        <v>0</v>
      </c>
      <c r="AG36" s="167">
        <f t="shared" si="54"/>
        <v>0</v>
      </c>
      <c r="AH36" s="167">
        <f t="shared" si="54"/>
        <v>0</v>
      </c>
      <c r="AI36" s="167">
        <f t="shared" si="54"/>
        <v>0</v>
      </c>
      <c r="AJ36" s="167">
        <f t="shared" si="54"/>
        <v>0</v>
      </c>
      <c r="AK36" s="167">
        <f t="shared" si="54"/>
        <v>0</v>
      </c>
      <c r="AL36" s="167">
        <f t="shared" si="54"/>
        <v>0</v>
      </c>
      <c r="AM36" s="167">
        <f t="shared" si="54"/>
        <v>0</v>
      </c>
      <c r="AN36" s="167">
        <f t="shared" si="54"/>
        <v>0</v>
      </c>
      <c r="AO36" s="167">
        <f t="shared" si="54"/>
        <v>0</v>
      </c>
      <c r="AP36" s="167">
        <f t="shared" si="54"/>
        <v>0</v>
      </c>
      <c r="AQ36" s="167">
        <f t="shared" si="54"/>
        <v>0</v>
      </c>
      <c r="AR36" s="167">
        <f t="shared" si="54"/>
        <v>0</v>
      </c>
      <c r="AS36" s="167">
        <f t="shared" si="54"/>
        <v>0</v>
      </c>
      <c r="AT36" s="167">
        <f t="shared" si="54"/>
        <v>0</v>
      </c>
      <c r="AU36" s="167">
        <f t="shared" si="54"/>
        <v>0</v>
      </c>
      <c r="AV36" s="167">
        <f t="shared" si="54"/>
        <v>0</v>
      </c>
      <c r="AW36" s="167">
        <f t="shared" si="54"/>
        <v>0</v>
      </c>
      <c r="AX36" s="167">
        <f t="shared" si="54"/>
        <v>0</v>
      </c>
      <c r="AY36" s="167">
        <f t="shared" si="54"/>
        <v>0</v>
      </c>
      <c r="AZ36" s="167">
        <f t="shared" si="54"/>
        <v>0</v>
      </c>
      <c r="BA36" s="167">
        <f t="shared" si="54"/>
        <v>0</v>
      </c>
      <c r="BB36" s="379"/>
      <c r="BC36" s="377"/>
    </row>
    <row r="37" spans="1:55" ht="49.5" customHeight="1">
      <c r="A37" s="275"/>
      <c r="B37" s="276"/>
      <c r="C37" s="276"/>
      <c r="D37" s="176" t="s">
        <v>2</v>
      </c>
      <c r="E37" s="169">
        <f t="shared" si="52"/>
        <v>0</v>
      </c>
      <c r="F37" s="169">
        <f t="shared" si="53"/>
        <v>0</v>
      </c>
      <c r="G37" s="167"/>
      <c r="H37" s="167">
        <f t="shared" ref="H37:BA37" si="55">H44+H51+H58+H65+H72+H79+H86+H93+H100+H107+H114+H121+H128+H135+H142+H149+H156+H163+H170</f>
        <v>0</v>
      </c>
      <c r="I37" s="167">
        <f t="shared" si="55"/>
        <v>0</v>
      </c>
      <c r="J37" s="167">
        <f t="shared" si="55"/>
        <v>0</v>
      </c>
      <c r="K37" s="167">
        <f t="shared" si="55"/>
        <v>0</v>
      </c>
      <c r="L37" s="167">
        <f t="shared" si="55"/>
        <v>0</v>
      </c>
      <c r="M37" s="167">
        <f t="shared" si="55"/>
        <v>0</v>
      </c>
      <c r="N37" s="167">
        <f t="shared" si="55"/>
        <v>0</v>
      </c>
      <c r="O37" s="167">
        <f t="shared" si="55"/>
        <v>0</v>
      </c>
      <c r="P37" s="167">
        <f t="shared" si="55"/>
        <v>0</v>
      </c>
      <c r="Q37" s="167">
        <f t="shared" si="55"/>
        <v>0</v>
      </c>
      <c r="R37" s="167">
        <f t="shared" si="55"/>
        <v>0</v>
      </c>
      <c r="S37" s="167">
        <f t="shared" si="55"/>
        <v>0</v>
      </c>
      <c r="T37" s="167">
        <f t="shared" si="55"/>
        <v>0</v>
      </c>
      <c r="U37" s="167">
        <f t="shared" si="55"/>
        <v>0</v>
      </c>
      <c r="V37" s="167">
        <f t="shared" si="55"/>
        <v>0</v>
      </c>
      <c r="W37" s="167">
        <f t="shared" si="55"/>
        <v>0</v>
      </c>
      <c r="X37" s="167">
        <f t="shared" si="55"/>
        <v>0</v>
      </c>
      <c r="Y37" s="167">
        <f t="shared" si="55"/>
        <v>0</v>
      </c>
      <c r="Z37" s="167">
        <f t="shared" si="55"/>
        <v>0</v>
      </c>
      <c r="AA37" s="167">
        <f t="shared" si="55"/>
        <v>0</v>
      </c>
      <c r="AB37" s="167">
        <f t="shared" si="55"/>
        <v>0</v>
      </c>
      <c r="AC37" s="167">
        <f t="shared" si="55"/>
        <v>0</v>
      </c>
      <c r="AD37" s="167">
        <f t="shared" si="55"/>
        <v>0</v>
      </c>
      <c r="AE37" s="167">
        <f t="shared" si="55"/>
        <v>0</v>
      </c>
      <c r="AF37" s="167">
        <f t="shared" si="55"/>
        <v>0</v>
      </c>
      <c r="AG37" s="167">
        <f t="shared" si="55"/>
        <v>0</v>
      </c>
      <c r="AH37" s="167">
        <f t="shared" si="55"/>
        <v>0</v>
      </c>
      <c r="AI37" s="167">
        <f t="shared" si="55"/>
        <v>0</v>
      </c>
      <c r="AJ37" s="167">
        <f t="shared" si="55"/>
        <v>0</v>
      </c>
      <c r="AK37" s="167">
        <f t="shared" si="55"/>
        <v>0</v>
      </c>
      <c r="AL37" s="167">
        <f t="shared" si="55"/>
        <v>0</v>
      </c>
      <c r="AM37" s="167">
        <f t="shared" si="55"/>
        <v>0</v>
      </c>
      <c r="AN37" s="167">
        <f t="shared" si="55"/>
        <v>0</v>
      </c>
      <c r="AO37" s="167">
        <f t="shared" si="55"/>
        <v>0</v>
      </c>
      <c r="AP37" s="167">
        <f t="shared" si="55"/>
        <v>0</v>
      </c>
      <c r="AQ37" s="167">
        <f t="shared" si="55"/>
        <v>0</v>
      </c>
      <c r="AR37" s="167">
        <f t="shared" si="55"/>
        <v>0</v>
      </c>
      <c r="AS37" s="167">
        <f t="shared" si="55"/>
        <v>0</v>
      </c>
      <c r="AT37" s="167">
        <f t="shared" si="55"/>
        <v>0</v>
      </c>
      <c r="AU37" s="167">
        <f t="shared" si="55"/>
        <v>0</v>
      </c>
      <c r="AV37" s="167">
        <f t="shared" si="55"/>
        <v>0</v>
      </c>
      <c r="AW37" s="167">
        <f t="shared" si="55"/>
        <v>0</v>
      </c>
      <c r="AX37" s="167">
        <f t="shared" si="55"/>
        <v>0</v>
      </c>
      <c r="AY37" s="167">
        <f t="shared" si="55"/>
        <v>0</v>
      </c>
      <c r="AZ37" s="167">
        <f t="shared" si="55"/>
        <v>0</v>
      </c>
      <c r="BA37" s="167">
        <f t="shared" si="55"/>
        <v>0</v>
      </c>
      <c r="BB37" s="379"/>
      <c r="BC37" s="377"/>
    </row>
    <row r="38" spans="1:55" ht="21.75" customHeight="1">
      <c r="A38" s="275"/>
      <c r="B38" s="276"/>
      <c r="C38" s="276"/>
      <c r="D38" s="221" t="s">
        <v>268</v>
      </c>
      <c r="E38" s="169">
        <f t="shared" ref="E38:E41" si="56">H38+K38+N38+Q38+T38+W38+Z38+AE38+AJ38+AO38+AT38+AY38</f>
        <v>117672.02803999999</v>
      </c>
      <c r="F38" s="169">
        <f t="shared" ref="F38:F41" si="57">I38+L38+O38+R38+U38+X38+AA38+AF38+AK38+AP38+AU38+AZ38</f>
        <v>30071.427230000001</v>
      </c>
      <c r="G38" s="167">
        <f t="shared" ref="G38:G39" si="58">F38*100/E38</f>
        <v>25.555289333313681</v>
      </c>
      <c r="H38" s="167">
        <f t="shared" ref="H38:BA38" si="59">H45+H52+H59+H66+H73+H80+H87+H94+H101+H108+H115+H122+H129+H136+H143+H150+H157+H164+H171</f>
        <v>0</v>
      </c>
      <c r="I38" s="167">
        <f t="shared" si="59"/>
        <v>0</v>
      </c>
      <c r="J38" s="167">
        <f t="shared" si="59"/>
        <v>0</v>
      </c>
      <c r="K38" s="167">
        <f t="shared" si="59"/>
        <v>694.73599999999999</v>
      </c>
      <c r="L38" s="167">
        <f t="shared" si="59"/>
        <v>694.73599999999999</v>
      </c>
      <c r="M38" s="167">
        <f t="shared" si="59"/>
        <v>0</v>
      </c>
      <c r="N38" s="167">
        <f t="shared" si="59"/>
        <v>569</v>
      </c>
      <c r="O38" s="167">
        <f t="shared" si="59"/>
        <v>569</v>
      </c>
      <c r="P38" s="167">
        <f t="shared" si="59"/>
        <v>0</v>
      </c>
      <c r="Q38" s="167">
        <f t="shared" si="59"/>
        <v>560</v>
      </c>
      <c r="R38" s="167">
        <f t="shared" si="59"/>
        <v>560</v>
      </c>
      <c r="S38" s="167">
        <f t="shared" si="59"/>
        <v>0</v>
      </c>
      <c r="T38" s="167">
        <f t="shared" si="59"/>
        <v>2153.2577000000001</v>
      </c>
      <c r="U38" s="167">
        <f t="shared" si="59"/>
        <v>2153.2577000000001</v>
      </c>
      <c r="V38" s="167">
        <f t="shared" si="59"/>
        <v>0</v>
      </c>
      <c r="W38" s="167">
        <f t="shared" si="59"/>
        <v>2167.1618799999997</v>
      </c>
      <c r="X38" s="167">
        <f t="shared" si="59"/>
        <v>2167.1618799999997</v>
      </c>
      <c r="Y38" s="167">
        <f t="shared" si="59"/>
        <v>0</v>
      </c>
      <c r="Z38" s="167">
        <f t="shared" si="59"/>
        <v>1859.78809</v>
      </c>
      <c r="AA38" s="167">
        <f t="shared" si="59"/>
        <v>1859.78809</v>
      </c>
      <c r="AB38" s="167">
        <f t="shared" si="59"/>
        <v>0</v>
      </c>
      <c r="AC38" s="167">
        <f t="shared" si="59"/>
        <v>0</v>
      </c>
      <c r="AD38" s="167">
        <f t="shared" si="59"/>
        <v>0</v>
      </c>
      <c r="AE38" s="167">
        <f t="shared" si="59"/>
        <v>14.82991</v>
      </c>
      <c r="AF38" s="167">
        <f t="shared" si="59"/>
        <v>14.82991</v>
      </c>
      <c r="AG38" s="167">
        <f t="shared" si="59"/>
        <v>0</v>
      </c>
      <c r="AH38" s="167">
        <f t="shared" si="59"/>
        <v>0</v>
      </c>
      <c r="AI38" s="167">
        <f t="shared" si="59"/>
        <v>0</v>
      </c>
      <c r="AJ38" s="167">
        <f t="shared" si="59"/>
        <v>2134.8053799999998</v>
      </c>
      <c r="AK38" s="167">
        <f t="shared" si="59"/>
        <v>1847.4</v>
      </c>
      <c r="AL38" s="167">
        <f t="shared" si="59"/>
        <v>0</v>
      </c>
      <c r="AM38" s="167">
        <f t="shared" si="59"/>
        <v>0</v>
      </c>
      <c r="AN38" s="167">
        <f t="shared" si="59"/>
        <v>0</v>
      </c>
      <c r="AO38" s="167">
        <f t="shared" si="59"/>
        <v>0</v>
      </c>
      <c r="AP38" s="167">
        <f t="shared" si="59"/>
        <v>0</v>
      </c>
      <c r="AQ38" s="167">
        <f t="shared" si="59"/>
        <v>0</v>
      </c>
      <c r="AR38" s="167">
        <f t="shared" si="59"/>
        <v>0</v>
      </c>
      <c r="AS38" s="167">
        <f t="shared" si="59"/>
        <v>0</v>
      </c>
      <c r="AT38" s="167">
        <f t="shared" si="59"/>
        <v>1938.0749599999997</v>
      </c>
      <c r="AU38" s="167">
        <f t="shared" si="59"/>
        <v>1938.0749599999997</v>
      </c>
      <c r="AV38" s="167">
        <f t="shared" si="59"/>
        <v>0</v>
      </c>
      <c r="AW38" s="167">
        <f t="shared" si="59"/>
        <v>0</v>
      </c>
      <c r="AX38" s="167">
        <f t="shared" si="59"/>
        <v>0</v>
      </c>
      <c r="AY38" s="167">
        <f t="shared" si="59"/>
        <v>105580.37411999999</v>
      </c>
      <c r="AZ38" s="167">
        <f t="shared" si="59"/>
        <v>18267.178690000001</v>
      </c>
      <c r="BA38" s="167">
        <f t="shared" si="59"/>
        <v>0</v>
      </c>
      <c r="BB38" s="379"/>
      <c r="BC38" s="377"/>
    </row>
    <row r="39" spans="1:55" ht="80.25" customHeight="1">
      <c r="A39" s="275"/>
      <c r="B39" s="276"/>
      <c r="C39" s="276"/>
      <c r="D39" s="221" t="s">
        <v>274</v>
      </c>
      <c r="E39" s="169">
        <f t="shared" si="56"/>
        <v>96664.841589999996</v>
      </c>
      <c r="F39" s="169">
        <f t="shared" si="57"/>
        <v>12929.396970000002</v>
      </c>
      <c r="G39" s="167">
        <f t="shared" si="58"/>
        <v>13.3754907754771</v>
      </c>
      <c r="H39" s="167">
        <f t="shared" ref="H39:BA39" si="60">H46+H53+H60+H67+H74+H81+H88+H95+H102+H109+H116+H123+H130+H137+H144+H151+H158+H165+H172</f>
        <v>0</v>
      </c>
      <c r="I39" s="167">
        <f t="shared" si="60"/>
        <v>0</v>
      </c>
      <c r="J39" s="167">
        <f t="shared" si="60"/>
        <v>0</v>
      </c>
      <c r="K39" s="167">
        <f t="shared" si="60"/>
        <v>0</v>
      </c>
      <c r="L39" s="167">
        <f t="shared" si="60"/>
        <v>0</v>
      </c>
      <c r="M39" s="167">
        <f t="shared" si="60"/>
        <v>0</v>
      </c>
      <c r="N39" s="167">
        <f t="shared" si="60"/>
        <v>100</v>
      </c>
      <c r="O39" s="167">
        <f t="shared" si="60"/>
        <v>100</v>
      </c>
      <c r="P39" s="167">
        <f t="shared" si="60"/>
        <v>0</v>
      </c>
      <c r="Q39" s="167">
        <f t="shared" si="60"/>
        <v>0</v>
      </c>
      <c r="R39" s="167">
        <f t="shared" si="60"/>
        <v>0</v>
      </c>
      <c r="S39" s="167">
        <f t="shared" si="60"/>
        <v>0</v>
      </c>
      <c r="T39" s="167">
        <f t="shared" si="60"/>
        <v>2122.2577000000001</v>
      </c>
      <c r="U39" s="167">
        <f t="shared" si="60"/>
        <v>2122.2577000000001</v>
      </c>
      <c r="V39" s="167">
        <f t="shared" si="60"/>
        <v>0</v>
      </c>
      <c r="W39" s="167">
        <f t="shared" si="60"/>
        <v>401.22650000000004</v>
      </c>
      <c r="X39" s="167">
        <f t="shared" si="60"/>
        <v>401.22650000000004</v>
      </c>
      <c r="Y39" s="167">
        <f t="shared" si="60"/>
        <v>0</v>
      </c>
      <c r="Z39" s="167">
        <f t="shared" si="60"/>
        <v>875.37899000000004</v>
      </c>
      <c r="AA39" s="167">
        <f t="shared" si="60"/>
        <v>875.37899000000004</v>
      </c>
      <c r="AB39" s="167">
        <f t="shared" si="60"/>
        <v>0</v>
      </c>
      <c r="AC39" s="167">
        <f t="shared" si="60"/>
        <v>0</v>
      </c>
      <c r="AD39" s="167">
        <f t="shared" si="60"/>
        <v>0</v>
      </c>
      <c r="AE39" s="167">
        <f t="shared" si="60"/>
        <v>0</v>
      </c>
      <c r="AF39" s="167">
        <f t="shared" si="60"/>
        <v>0</v>
      </c>
      <c r="AG39" s="167">
        <f t="shared" si="60"/>
        <v>0</v>
      </c>
      <c r="AH39" s="167">
        <f t="shared" si="60"/>
        <v>0</v>
      </c>
      <c r="AI39" s="167">
        <f t="shared" si="60"/>
        <v>0</v>
      </c>
      <c r="AJ39" s="167">
        <f t="shared" si="60"/>
        <v>1114.8</v>
      </c>
      <c r="AK39" s="167">
        <f t="shared" si="60"/>
        <v>1114.8</v>
      </c>
      <c r="AL39" s="167">
        <f t="shared" si="60"/>
        <v>0</v>
      </c>
      <c r="AM39" s="167">
        <f t="shared" si="60"/>
        <v>0</v>
      </c>
      <c r="AN39" s="167">
        <f t="shared" si="60"/>
        <v>0</v>
      </c>
      <c r="AO39" s="167">
        <f t="shared" si="60"/>
        <v>0</v>
      </c>
      <c r="AP39" s="167">
        <f t="shared" si="60"/>
        <v>0</v>
      </c>
      <c r="AQ39" s="167">
        <f t="shared" si="60"/>
        <v>0</v>
      </c>
      <c r="AR39" s="167">
        <f t="shared" si="60"/>
        <v>0</v>
      </c>
      <c r="AS39" s="167">
        <f t="shared" si="60"/>
        <v>0</v>
      </c>
      <c r="AT39" s="167">
        <f t="shared" si="60"/>
        <v>99.9</v>
      </c>
      <c r="AU39" s="167">
        <f t="shared" si="60"/>
        <v>99.9</v>
      </c>
      <c r="AV39" s="167">
        <f t="shared" si="60"/>
        <v>0</v>
      </c>
      <c r="AW39" s="167">
        <f t="shared" si="60"/>
        <v>0</v>
      </c>
      <c r="AX39" s="167">
        <f t="shared" si="60"/>
        <v>0</v>
      </c>
      <c r="AY39" s="167">
        <f t="shared" si="60"/>
        <v>91951.278399999996</v>
      </c>
      <c r="AZ39" s="167">
        <f t="shared" si="60"/>
        <v>8215.8337800000008</v>
      </c>
      <c r="BA39" s="167">
        <f t="shared" si="60"/>
        <v>0</v>
      </c>
      <c r="BB39" s="379"/>
      <c r="BC39" s="377"/>
    </row>
    <row r="40" spans="1:55" ht="21.75" customHeight="1">
      <c r="A40" s="275"/>
      <c r="B40" s="276"/>
      <c r="C40" s="276"/>
      <c r="D40" s="221" t="s">
        <v>269</v>
      </c>
      <c r="E40" s="169">
        <f t="shared" si="56"/>
        <v>0</v>
      </c>
      <c r="F40" s="169">
        <f>I40+L40+O40+R40+U40+X40+AA40+AF40+AK40+AP40+AU40+AZ40</f>
        <v>0</v>
      </c>
      <c r="G40" s="167"/>
      <c r="H40" s="167">
        <f t="shared" ref="H40:BA40" si="61">H47+H54+H61+H68+H75+H82+H89+H96+H103+H110+H117+H124+H131+H138+H145+H152</f>
        <v>0</v>
      </c>
      <c r="I40" s="167">
        <f t="shared" si="61"/>
        <v>0</v>
      </c>
      <c r="J40" s="167">
        <f t="shared" si="61"/>
        <v>0</v>
      </c>
      <c r="K40" s="167">
        <f t="shared" si="61"/>
        <v>0</v>
      </c>
      <c r="L40" s="167">
        <f t="shared" si="61"/>
        <v>0</v>
      </c>
      <c r="M40" s="167">
        <f t="shared" si="61"/>
        <v>0</v>
      </c>
      <c r="N40" s="167">
        <f t="shared" si="61"/>
        <v>0</v>
      </c>
      <c r="O40" s="167">
        <f t="shared" si="61"/>
        <v>0</v>
      </c>
      <c r="P40" s="167">
        <f t="shared" si="61"/>
        <v>0</v>
      </c>
      <c r="Q40" s="167">
        <f t="shared" si="61"/>
        <v>0</v>
      </c>
      <c r="R40" s="167">
        <f t="shared" si="61"/>
        <v>0</v>
      </c>
      <c r="S40" s="167">
        <f t="shared" si="61"/>
        <v>0</v>
      </c>
      <c r="T40" s="167">
        <f t="shared" si="61"/>
        <v>0</v>
      </c>
      <c r="U40" s="167">
        <f t="shared" si="61"/>
        <v>0</v>
      </c>
      <c r="V40" s="167">
        <f t="shared" si="61"/>
        <v>0</v>
      </c>
      <c r="W40" s="167">
        <f t="shared" si="61"/>
        <v>0</v>
      </c>
      <c r="X40" s="167">
        <f t="shared" si="61"/>
        <v>0</v>
      </c>
      <c r="Y40" s="167">
        <f t="shared" si="61"/>
        <v>0</v>
      </c>
      <c r="Z40" s="167">
        <f t="shared" si="61"/>
        <v>0</v>
      </c>
      <c r="AA40" s="167">
        <f t="shared" si="61"/>
        <v>0</v>
      </c>
      <c r="AB40" s="167">
        <f t="shared" si="61"/>
        <v>0</v>
      </c>
      <c r="AC40" s="167">
        <f t="shared" si="61"/>
        <v>0</v>
      </c>
      <c r="AD40" s="167">
        <f t="shared" si="61"/>
        <v>0</v>
      </c>
      <c r="AE40" s="167">
        <f t="shared" si="61"/>
        <v>0</v>
      </c>
      <c r="AF40" s="167">
        <f t="shared" si="61"/>
        <v>0</v>
      </c>
      <c r="AG40" s="167">
        <f t="shared" si="61"/>
        <v>0</v>
      </c>
      <c r="AH40" s="167">
        <f t="shared" si="61"/>
        <v>0</v>
      </c>
      <c r="AI40" s="167">
        <f t="shared" si="61"/>
        <v>0</v>
      </c>
      <c r="AJ40" s="167">
        <f t="shared" si="61"/>
        <v>0</v>
      </c>
      <c r="AK40" s="167">
        <f t="shared" si="61"/>
        <v>0</v>
      </c>
      <c r="AL40" s="167">
        <f t="shared" si="61"/>
        <v>0</v>
      </c>
      <c r="AM40" s="167">
        <f t="shared" si="61"/>
        <v>0</v>
      </c>
      <c r="AN40" s="167">
        <f t="shared" si="61"/>
        <v>0</v>
      </c>
      <c r="AO40" s="167">
        <f t="shared" si="61"/>
        <v>0</v>
      </c>
      <c r="AP40" s="167">
        <f t="shared" si="61"/>
        <v>0</v>
      </c>
      <c r="AQ40" s="167">
        <f t="shared" si="61"/>
        <v>0</v>
      </c>
      <c r="AR40" s="167">
        <f t="shared" si="61"/>
        <v>0</v>
      </c>
      <c r="AS40" s="167">
        <f t="shared" si="61"/>
        <v>0</v>
      </c>
      <c r="AT40" s="167">
        <f t="shared" si="61"/>
        <v>0</v>
      </c>
      <c r="AU40" s="167">
        <f t="shared" si="61"/>
        <v>0</v>
      </c>
      <c r="AV40" s="167">
        <f t="shared" si="61"/>
        <v>0</v>
      </c>
      <c r="AW40" s="167">
        <f t="shared" si="61"/>
        <v>0</v>
      </c>
      <c r="AX40" s="167">
        <f t="shared" si="61"/>
        <v>0</v>
      </c>
      <c r="AY40" s="167">
        <f t="shared" si="61"/>
        <v>0</v>
      </c>
      <c r="AZ40" s="167">
        <f t="shared" si="61"/>
        <v>0</v>
      </c>
      <c r="BA40" s="167">
        <f t="shared" si="61"/>
        <v>0</v>
      </c>
      <c r="BB40" s="379"/>
      <c r="BC40" s="377"/>
    </row>
    <row r="41" spans="1:55" ht="33.75" customHeight="1">
      <c r="A41" s="275"/>
      <c r="B41" s="276"/>
      <c r="C41" s="276"/>
      <c r="D41" s="224" t="s">
        <v>43</v>
      </c>
      <c r="E41" s="169">
        <f t="shared" si="56"/>
        <v>0</v>
      </c>
      <c r="F41" s="169">
        <f t="shared" si="57"/>
        <v>0</v>
      </c>
      <c r="G41" s="167"/>
      <c r="H41" s="167">
        <f t="shared" ref="H41:BA41" si="62">H48+H55+H62+H69+H76+H83+H90+H97+H104+H111+H118+H125+H132+H139+H146+H153</f>
        <v>0</v>
      </c>
      <c r="I41" s="167">
        <f t="shared" si="62"/>
        <v>0</v>
      </c>
      <c r="J41" s="167">
        <f t="shared" si="62"/>
        <v>0</v>
      </c>
      <c r="K41" s="167">
        <f t="shared" si="62"/>
        <v>0</v>
      </c>
      <c r="L41" s="167">
        <f t="shared" si="62"/>
        <v>0</v>
      </c>
      <c r="M41" s="167">
        <f t="shared" si="62"/>
        <v>0</v>
      </c>
      <c r="N41" s="167">
        <f t="shared" si="62"/>
        <v>0</v>
      </c>
      <c r="O41" s="167">
        <f t="shared" si="62"/>
        <v>0</v>
      </c>
      <c r="P41" s="167">
        <f t="shared" si="62"/>
        <v>0</v>
      </c>
      <c r="Q41" s="167">
        <f t="shared" si="62"/>
        <v>0</v>
      </c>
      <c r="R41" s="167">
        <f t="shared" si="62"/>
        <v>0</v>
      </c>
      <c r="S41" s="167">
        <f t="shared" si="62"/>
        <v>0</v>
      </c>
      <c r="T41" s="167">
        <f t="shared" si="62"/>
        <v>0</v>
      </c>
      <c r="U41" s="167">
        <f t="shared" si="62"/>
        <v>0</v>
      </c>
      <c r="V41" s="167">
        <f t="shared" si="62"/>
        <v>0</v>
      </c>
      <c r="W41" s="167">
        <f t="shared" si="62"/>
        <v>0</v>
      </c>
      <c r="X41" s="167">
        <f t="shared" si="62"/>
        <v>0</v>
      </c>
      <c r="Y41" s="167">
        <f t="shared" si="62"/>
        <v>0</v>
      </c>
      <c r="Z41" s="167">
        <f t="shared" si="62"/>
        <v>0</v>
      </c>
      <c r="AA41" s="167">
        <f t="shared" si="62"/>
        <v>0</v>
      </c>
      <c r="AB41" s="167">
        <f t="shared" si="62"/>
        <v>0</v>
      </c>
      <c r="AC41" s="167">
        <f t="shared" si="62"/>
        <v>0</v>
      </c>
      <c r="AD41" s="167">
        <f t="shared" si="62"/>
        <v>0</v>
      </c>
      <c r="AE41" s="167">
        <f t="shared" si="62"/>
        <v>0</v>
      </c>
      <c r="AF41" s="167">
        <f t="shared" si="62"/>
        <v>0</v>
      </c>
      <c r="AG41" s="167">
        <f t="shared" si="62"/>
        <v>0</v>
      </c>
      <c r="AH41" s="167">
        <f t="shared" si="62"/>
        <v>0</v>
      </c>
      <c r="AI41" s="167">
        <f t="shared" si="62"/>
        <v>0</v>
      </c>
      <c r="AJ41" s="167">
        <f t="shared" si="62"/>
        <v>0</v>
      </c>
      <c r="AK41" s="167">
        <f t="shared" si="62"/>
        <v>0</v>
      </c>
      <c r="AL41" s="167">
        <f t="shared" si="62"/>
        <v>0</v>
      </c>
      <c r="AM41" s="167">
        <f t="shared" si="62"/>
        <v>0</v>
      </c>
      <c r="AN41" s="167">
        <f t="shared" si="62"/>
        <v>0</v>
      </c>
      <c r="AO41" s="167">
        <f t="shared" si="62"/>
        <v>0</v>
      </c>
      <c r="AP41" s="167">
        <f t="shared" si="62"/>
        <v>0</v>
      </c>
      <c r="AQ41" s="167">
        <f t="shared" si="62"/>
        <v>0</v>
      </c>
      <c r="AR41" s="167">
        <f t="shared" si="62"/>
        <v>0</v>
      </c>
      <c r="AS41" s="167">
        <f t="shared" si="62"/>
        <v>0</v>
      </c>
      <c r="AT41" s="167">
        <f t="shared" si="62"/>
        <v>0</v>
      </c>
      <c r="AU41" s="167">
        <f t="shared" si="62"/>
        <v>0</v>
      </c>
      <c r="AV41" s="167">
        <f t="shared" si="62"/>
        <v>0</v>
      </c>
      <c r="AW41" s="167">
        <f t="shared" si="62"/>
        <v>0</v>
      </c>
      <c r="AX41" s="167">
        <f t="shared" si="62"/>
        <v>0</v>
      </c>
      <c r="AY41" s="167">
        <f t="shared" si="62"/>
        <v>0</v>
      </c>
      <c r="AZ41" s="167">
        <f t="shared" si="62"/>
        <v>0</v>
      </c>
      <c r="BA41" s="167">
        <f t="shared" si="62"/>
        <v>0</v>
      </c>
      <c r="BB41" s="380"/>
      <c r="BC41" s="377"/>
    </row>
    <row r="42" spans="1:55" ht="18.75" customHeight="1">
      <c r="A42" s="275" t="s">
        <v>330</v>
      </c>
      <c r="B42" s="276" t="s">
        <v>280</v>
      </c>
      <c r="C42" s="276"/>
      <c r="D42" s="153" t="s">
        <v>41</v>
      </c>
      <c r="E42" s="169">
        <f t="shared" ref="E42:E97" si="63">H42+K42+N42+Q42+T42+W42+Z42+AE42+AJ42+AO42+AT42+AY42</f>
        <v>17738.468170000004</v>
      </c>
      <c r="F42" s="169">
        <f t="shared" ref="F42:F97" si="64">I42+L42+O42+R42+U42+X42+AA42+AF42+AK42+AP42+AU42+AZ42</f>
        <v>1806.4614900000001</v>
      </c>
      <c r="G42" s="167">
        <f t="shared" ref="G42" si="65">F42*100/E42</f>
        <v>10.183864089544997</v>
      </c>
      <c r="H42" s="169">
        <f>H43+H44+H45</f>
        <v>0</v>
      </c>
      <c r="I42" s="169">
        <f t="shared" ref="I42:BA42" si="66">I43+I44+I45</f>
        <v>0</v>
      </c>
      <c r="J42" s="169">
        <f t="shared" si="66"/>
        <v>0</v>
      </c>
      <c r="K42" s="169">
        <f t="shared" si="66"/>
        <v>0</v>
      </c>
      <c r="L42" s="169">
        <f t="shared" si="66"/>
        <v>0</v>
      </c>
      <c r="M42" s="169">
        <f t="shared" si="66"/>
        <v>0</v>
      </c>
      <c r="N42" s="169">
        <f t="shared" si="66"/>
        <v>0</v>
      </c>
      <c r="O42" s="169">
        <f t="shared" si="66"/>
        <v>0</v>
      </c>
      <c r="P42" s="169">
        <f t="shared" si="66"/>
        <v>0</v>
      </c>
      <c r="Q42" s="169">
        <f t="shared" si="66"/>
        <v>0</v>
      </c>
      <c r="R42" s="169">
        <f t="shared" si="66"/>
        <v>0</v>
      </c>
      <c r="S42" s="169">
        <f t="shared" si="66"/>
        <v>0</v>
      </c>
      <c r="T42" s="169">
        <f t="shared" si="66"/>
        <v>898.25076000000001</v>
      </c>
      <c r="U42" s="169">
        <f t="shared" si="66"/>
        <v>898.25076000000001</v>
      </c>
      <c r="V42" s="169">
        <f t="shared" si="66"/>
        <v>0</v>
      </c>
      <c r="W42" s="169">
        <f t="shared" si="66"/>
        <v>0</v>
      </c>
      <c r="X42" s="169">
        <f t="shared" si="66"/>
        <v>0</v>
      </c>
      <c r="Y42" s="169">
        <f t="shared" si="66"/>
        <v>0</v>
      </c>
      <c r="Z42" s="169">
        <f t="shared" si="66"/>
        <v>808.31073000000004</v>
      </c>
      <c r="AA42" s="169">
        <f t="shared" si="66"/>
        <v>808.31073000000004</v>
      </c>
      <c r="AB42" s="169">
        <f t="shared" si="66"/>
        <v>0</v>
      </c>
      <c r="AC42" s="169">
        <f t="shared" si="66"/>
        <v>0</v>
      </c>
      <c r="AD42" s="169">
        <f t="shared" si="66"/>
        <v>0</v>
      </c>
      <c r="AE42" s="169">
        <f t="shared" si="66"/>
        <v>0</v>
      </c>
      <c r="AF42" s="169">
        <f t="shared" si="66"/>
        <v>0</v>
      </c>
      <c r="AG42" s="169">
        <f t="shared" si="66"/>
        <v>0</v>
      </c>
      <c r="AH42" s="169">
        <f t="shared" si="66"/>
        <v>0</v>
      </c>
      <c r="AI42" s="169">
        <f t="shared" si="66"/>
        <v>0</v>
      </c>
      <c r="AJ42" s="169">
        <f t="shared" si="66"/>
        <v>0</v>
      </c>
      <c r="AK42" s="169">
        <f t="shared" si="66"/>
        <v>0</v>
      </c>
      <c r="AL42" s="169">
        <f t="shared" si="66"/>
        <v>0</v>
      </c>
      <c r="AM42" s="169">
        <f t="shared" si="66"/>
        <v>0</v>
      </c>
      <c r="AN42" s="169">
        <f t="shared" si="66"/>
        <v>0</v>
      </c>
      <c r="AO42" s="169">
        <f t="shared" si="66"/>
        <v>0</v>
      </c>
      <c r="AP42" s="169">
        <f t="shared" si="66"/>
        <v>0</v>
      </c>
      <c r="AQ42" s="169">
        <f t="shared" si="66"/>
        <v>0</v>
      </c>
      <c r="AR42" s="169">
        <f t="shared" si="66"/>
        <v>0</v>
      </c>
      <c r="AS42" s="169">
        <f t="shared" si="66"/>
        <v>0</v>
      </c>
      <c r="AT42" s="169">
        <f t="shared" si="66"/>
        <v>99.9</v>
      </c>
      <c r="AU42" s="169">
        <f t="shared" si="66"/>
        <v>99.9</v>
      </c>
      <c r="AV42" s="169">
        <f t="shared" si="66"/>
        <v>0</v>
      </c>
      <c r="AW42" s="169">
        <f t="shared" si="66"/>
        <v>0</v>
      </c>
      <c r="AX42" s="169">
        <f t="shared" si="66"/>
        <v>0</v>
      </c>
      <c r="AY42" s="169">
        <f t="shared" si="66"/>
        <v>15932.006680000002</v>
      </c>
      <c r="AZ42" s="169">
        <f t="shared" si="66"/>
        <v>0</v>
      </c>
      <c r="BA42" s="169">
        <f t="shared" si="66"/>
        <v>0</v>
      </c>
      <c r="BB42" s="169"/>
      <c r="BC42" s="377"/>
    </row>
    <row r="43" spans="1:55" ht="31.2">
      <c r="A43" s="275"/>
      <c r="B43" s="276"/>
      <c r="C43" s="276"/>
      <c r="D43" s="151" t="s">
        <v>37</v>
      </c>
      <c r="E43" s="169">
        <f t="shared" si="63"/>
        <v>0</v>
      </c>
      <c r="F43" s="169">
        <f t="shared" si="64"/>
        <v>0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377"/>
    </row>
    <row r="44" spans="1:55" ht="49.5" customHeight="1">
      <c r="A44" s="275"/>
      <c r="B44" s="276"/>
      <c r="C44" s="276"/>
      <c r="D44" s="176" t="s">
        <v>2</v>
      </c>
      <c r="E44" s="169">
        <f t="shared" si="63"/>
        <v>0</v>
      </c>
      <c r="F44" s="169">
        <f t="shared" si="64"/>
        <v>0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377"/>
    </row>
    <row r="45" spans="1:55" ht="21.75" customHeight="1">
      <c r="A45" s="275"/>
      <c r="B45" s="276"/>
      <c r="C45" s="276"/>
      <c r="D45" s="221" t="s">
        <v>268</v>
      </c>
      <c r="E45" s="169">
        <f t="shared" si="63"/>
        <v>17738.468170000004</v>
      </c>
      <c r="F45" s="169">
        <f t="shared" si="64"/>
        <v>1806.4614900000001</v>
      </c>
      <c r="G45" s="167">
        <f t="shared" ref="G45:G46" si="67">F45*100/E45</f>
        <v>10.183864089544997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>
        <v>898.25076000000001</v>
      </c>
      <c r="U45" s="167">
        <f>T45</f>
        <v>898.25076000000001</v>
      </c>
      <c r="V45" s="167"/>
      <c r="W45" s="167"/>
      <c r="X45" s="167"/>
      <c r="Y45" s="167"/>
      <c r="Z45" s="167">
        <v>808.31073000000004</v>
      </c>
      <c r="AA45" s="167">
        <v>808.31073000000004</v>
      </c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>
        <v>99.9</v>
      </c>
      <c r="AU45" s="167">
        <v>99.9</v>
      </c>
      <c r="AV45" s="167"/>
      <c r="AW45" s="167"/>
      <c r="AX45" s="167"/>
      <c r="AY45" s="167">
        <f>17738.46817-898.25076-808.31073-99.9</f>
        <v>15932.006680000002</v>
      </c>
      <c r="AZ45" s="167"/>
      <c r="BA45" s="167"/>
      <c r="BB45" s="167"/>
      <c r="BC45" s="377"/>
    </row>
    <row r="46" spans="1:55" ht="80.25" customHeight="1">
      <c r="A46" s="275"/>
      <c r="B46" s="276"/>
      <c r="C46" s="276"/>
      <c r="D46" s="221" t="s">
        <v>274</v>
      </c>
      <c r="E46" s="169">
        <f t="shared" si="63"/>
        <v>17738.468170000004</v>
      </c>
      <c r="F46" s="169">
        <f t="shared" si="64"/>
        <v>1806.4614900000001</v>
      </c>
      <c r="G46" s="167">
        <f t="shared" si="67"/>
        <v>10.183864089544997</v>
      </c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>
        <f>T45</f>
        <v>898.25076000000001</v>
      </c>
      <c r="U46" s="167">
        <f>T46</f>
        <v>898.25076000000001</v>
      </c>
      <c r="V46" s="167"/>
      <c r="W46" s="167"/>
      <c r="X46" s="167"/>
      <c r="Y46" s="167"/>
      <c r="Z46" s="167">
        <v>808.31073000000004</v>
      </c>
      <c r="AA46" s="167">
        <v>808.31073000000004</v>
      </c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>
        <v>99.9</v>
      </c>
      <c r="AU46" s="167">
        <v>99.9</v>
      </c>
      <c r="AV46" s="167"/>
      <c r="AW46" s="167"/>
      <c r="AX46" s="167"/>
      <c r="AY46" s="167">
        <f>17738.46817-898.25076-808.31073-99.9</f>
        <v>15932.006680000002</v>
      </c>
      <c r="AZ46" s="167"/>
      <c r="BA46" s="167"/>
      <c r="BB46" s="167"/>
      <c r="BC46" s="377"/>
    </row>
    <row r="47" spans="1:55" ht="21.75" customHeight="1">
      <c r="A47" s="275"/>
      <c r="B47" s="276"/>
      <c r="C47" s="276"/>
      <c r="D47" s="221" t="s">
        <v>269</v>
      </c>
      <c r="E47" s="169">
        <f t="shared" si="63"/>
        <v>0</v>
      </c>
      <c r="F47" s="169">
        <f t="shared" si="64"/>
        <v>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377"/>
    </row>
    <row r="48" spans="1:55" ht="33.75" customHeight="1">
      <c r="A48" s="275"/>
      <c r="B48" s="276"/>
      <c r="C48" s="276"/>
      <c r="D48" s="224" t="s">
        <v>43</v>
      </c>
      <c r="E48" s="169">
        <f t="shared" si="63"/>
        <v>0</v>
      </c>
      <c r="F48" s="169">
        <f t="shared" si="64"/>
        <v>0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377"/>
    </row>
    <row r="49" spans="1:55" ht="26.25" customHeight="1">
      <c r="A49" s="275" t="s">
        <v>331</v>
      </c>
      <c r="B49" s="276" t="s">
        <v>440</v>
      </c>
      <c r="C49" s="276"/>
      <c r="D49" s="153" t="s">
        <v>41</v>
      </c>
      <c r="E49" s="169">
        <f>H49+K49+N49+Q49+T49+W49+Z49+AE49+AJ49+AO49+AT49+AY49</f>
        <v>73254.005719999986</v>
      </c>
      <c r="F49" s="169">
        <f t="shared" si="64"/>
        <v>9530.5677800000012</v>
      </c>
      <c r="G49" s="167">
        <f t="shared" ref="G49" si="68">F49*100/E49</f>
        <v>13.010302557963657</v>
      </c>
      <c r="H49" s="167">
        <f>H50+H51+H52+H54+H55</f>
        <v>0</v>
      </c>
      <c r="I49" s="167">
        <f t="shared" ref="I49:BA49" si="69">I50+I51+I52+I54+I55</f>
        <v>0</v>
      </c>
      <c r="J49" s="167">
        <f t="shared" si="69"/>
        <v>0</v>
      </c>
      <c r="K49" s="167">
        <f t="shared" si="69"/>
        <v>0</v>
      </c>
      <c r="L49" s="167">
        <f t="shared" si="69"/>
        <v>0</v>
      </c>
      <c r="M49" s="167">
        <f t="shared" si="69"/>
        <v>0</v>
      </c>
      <c r="N49" s="167">
        <f t="shared" si="69"/>
        <v>100</v>
      </c>
      <c r="O49" s="167">
        <f t="shared" si="69"/>
        <v>100</v>
      </c>
      <c r="P49" s="167">
        <f t="shared" si="69"/>
        <v>0</v>
      </c>
      <c r="Q49" s="167">
        <f t="shared" si="69"/>
        <v>0</v>
      </c>
      <c r="R49" s="167">
        <f t="shared" si="69"/>
        <v>0</v>
      </c>
      <c r="S49" s="167">
        <f t="shared" si="69"/>
        <v>0</v>
      </c>
      <c r="T49" s="167">
        <f t="shared" si="69"/>
        <v>0</v>
      </c>
      <c r="U49" s="167">
        <f t="shared" si="69"/>
        <v>0</v>
      </c>
      <c r="V49" s="167">
        <f t="shared" si="69"/>
        <v>0</v>
      </c>
      <c r="W49" s="167">
        <f t="shared" si="69"/>
        <v>32.865740000000002</v>
      </c>
      <c r="X49" s="167">
        <f t="shared" si="69"/>
        <v>32.865740000000002</v>
      </c>
      <c r="Y49" s="167">
        <f t="shared" si="69"/>
        <v>0</v>
      </c>
      <c r="Z49" s="167">
        <f t="shared" si="69"/>
        <v>67.068259999999995</v>
      </c>
      <c r="AA49" s="167">
        <f t="shared" si="69"/>
        <v>67.068259999999995</v>
      </c>
      <c r="AB49" s="167">
        <f t="shared" si="69"/>
        <v>0</v>
      </c>
      <c r="AC49" s="167">
        <f t="shared" si="69"/>
        <v>0</v>
      </c>
      <c r="AD49" s="167">
        <f t="shared" si="69"/>
        <v>0</v>
      </c>
      <c r="AE49" s="167">
        <f t="shared" si="69"/>
        <v>0</v>
      </c>
      <c r="AF49" s="167">
        <f t="shared" si="69"/>
        <v>0</v>
      </c>
      <c r="AG49" s="167">
        <f t="shared" si="69"/>
        <v>0</v>
      </c>
      <c r="AH49" s="167">
        <f t="shared" si="69"/>
        <v>0</v>
      </c>
      <c r="AI49" s="167">
        <f t="shared" si="69"/>
        <v>0</v>
      </c>
      <c r="AJ49" s="167">
        <f t="shared" si="69"/>
        <v>1114.8</v>
      </c>
      <c r="AK49" s="167">
        <f t="shared" si="69"/>
        <v>1114.8</v>
      </c>
      <c r="AL49" s="167">
        <f t="shared" si="69"/>
        <v>0</v>
      </c>
      <c r="AM49" s="167">
        <f t="shared" si="69"/>
        <v>0</v>
      </c>
      <c r="AN49" s="167">
        <f t="shared" si="69"/>
        <v>0</v>
      </c>
      <c r="AO49" s="167">
        <f t="shared" si="69"/>
        <v>0</v>
      </c>
      <c r="AP49" s="167">
        <f t="shared" si="69"/>
        <v>0</v>
      </c>
      <c r="AQ49" s="167">
        <f t="shared" si="69"/>
        <v>0</v>
      </c>
      <c r="AR49" s="167">
        <f t="shared" si="69"/>
        <v>0</v>
      </c>
      <c r="AS49" s="167">
        <f t="shared" si="69"/>
        <v>0</v>
      </c>
      <c r="AT49" s="167">
        <f t="shared" si="69"/>
        <v>0</v>
      </c>
      <c r="AU49" s="167">
        <f t="shared" si="69"/>
        <v>0</v>
      </c>
      <c r="AV49" s="167">
        <f t="shared" si="69"/>
        <v>0</v>
      </c>
      <c r="AW49" s="167">
        <f t="shared" si="69"/>
        <v>0</v>
      </c>
      <c r="AX49" s="167">
        <f t="shared" si="69"/>
        <v>0</v>
      </c>
      <c r="AY49" s="167">
        <f t="shared" si="69"/>
        <v>71939.27171999999</v>
      </c>
      <c r="AZ49" s="167">
        <f t="shared" si="69"/>
        <v>8215.8337800000008</v>
      </c>
      <c r="BA49" s="167">
        <f t="shared" si="69"/>
        <v>0</v>
      </c>
      <c r="BB49" s="167"/>
      <c r="BC49" s="178"/>
    </row>
    <row r="50" spans="1:55" ht="33.75" customHeight="1">
      <c r="A50" s="275"/>
      <c r="B50" s="276"/>
      <c r="C50" s="276"/>
      <c r="D50" s="151" t="s">
        <v>37</v>
      </c>
      <c r="E50" s="169">
        <f t="shared" si="63"/>
        <v>0</v>
      </c>
      <c r="F50" s="169">
        <f t="shared" si="64"/>
        <v>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78"/>
    </row>
    <row r="51" spans="1:55" ht="33.75" customHeight="1">
      <c r="A51" s="275"/>
      <c r="B51" s="276"/>
      <c r="C51" s="276"/>
      <c r="D51" s="176" t="s">
        <v>2</v>
      </c>
      <c r="E51" s="169">
        <f t="shared" si="63"/>
        <v>0</v>
      </c>
      <c r="F51" s="169">
        <f t="shared" si="64"/>
        <v>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78"/>
    </row>
    <row r="52" spans="1:55" ht="24" customHeight="1">
      <c r="A52" s="275"/>
      <c r="B52" s="276"/>
      <c r="C52" s="276"/>
      <c r="D52" s="221" t="s">
        <v>268</v>
      </c>
      <c r="E52" s="169">
        <f t="shared" si="63"/>
        <v>73254.005719999986</v>
      </c>
      <c r="F52" s="169">
        <f t="shared" si="64"/>
        <v>9530.5677800000012</v>
      </c>
      <c r="G52" s="167">
        <f t="shared" ref="G52:G53" si="70">F52*100/E52</f>
        <v>13.010302557963657</v>
      </c>
      <c r="H52" s="167"/>
      <c r="I52" s="167"/>
      <c r="J52" s="167"/>
      <c r="K52" s="167"/>
      <c r="L52" s="167"/>
      <c r="M52" s="167"/>
      <c r="N52" s="167">
        <v>100</v>
      </c>
      <c r="O52" s="167">
        <v>100</v>
      </c>
      <c r="P52" s="167"/>
      <c r="Q52" s="167"/>
      <c r="R52" s="167"/>
      <c r="S52" s="167"/>
      <c r="T52" s="167"/>
      <c r="U52" s="167"/>
      <c r="V52" s="167"/>
      <c r="W52" s="167">
        <v>32.865740000000002</v>
      </c>
      <c r="X52" s="167">
        <v>32.865740000000002</v>
      </c>
      <c r="Y52" s="167"/>
      <c r="Z52" s="167">
        <v>67.068259999999995</v>
      </c>
      <c r="AA52" s="167">
        <v>67.068259999999995</v>
      </c>
      <c r="AB52" s="167"/>
      <c r="AC52" s="167"/>
      <c r="AD52" s="167"/>
      <c r="AE52" s="217"/>
      <c r="AF52" s="167"/>
      <c r="AG52" s="167"/>
      <c r="AH52" s="167"/>
      <c r="AI52" s="167"/>
      <c r="AJ52" s="217">
        <v>1114.8</v>
      </c>
      <c r="AK52" s="217">
        <v>1114.8</v>
      </c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>
        <f>61600-60.72828+10400</f>
        <v>71939.27171999999</v>
      </c>
      <c r="AZ52" s="167">
        <v>8215.8337800000008</v>
      </c>
      <c r="BA52" s="167"/>
      <c r="BB52" s="167"/>
      <c r="BC52" s="178"/>
    </row>
    <row r="53" spans="1:55" ht="33.75" customHeight="1">
      <c r="A53" s="275"/>
      <c r="B53" s="276"/>
      <c r="C53" s="276"/>
      <c r="D53" s="221" t="s">
        <v>274</v>
      </c>
      <c r="E53" s="169">
        <f t="shared" si="63"/>
        <v>73254.005719999986</v>
      </c>
      <c r="F53" s="169">
        <f t="shared" si="64"/>
        <v>9530.5677800000012</v>
      </c>
      <c r="G53" s="167">
        <f t="shared" si="70"/>
        <v>13.010302557963657</v>
      </c>
      <c r="H53" s="167"/>
      <c r="I53" s="167"/>
      <c r="J53" s="167"/>
      <c r="K53" s="167"/>
      <c r="L53" s="167"/>
      <c r="M53" s="167"/>
      <c r="N53" s="167">
        <v>100</v>
      </c>
      <c r="O53" s="167">
        <v>100</v>
      </c>
      <c r="P53" s="167"/>
      <c r="Q53" s="167"/>
      <c r="R53" s="167"/>
      <c r="S53" s="167"/>
      <c r="T53" s="167"/>
      <c r="U53" s="167"/>
      <c r="V53" s="167"/>
      <c r="W53" s="167">
        <v>32.865740000000002</v>
      </c>
      <c r="X53" s="167">
        <v>32.865740000000002</v>
      </c>
      <c r="Y53" s="167"/>
      <c r="Z53" s="167">
        <v>67.068259999999995</v>
      </c>
      <c r="AA53" s="167">
        <v>67.068259999999995</v>
      </c>
      <c r="AB53" s="167"/>
      <c r="AC53" s="167"/>
      <c r="AD53" s="167"/>
      <c r="AE53" s="167"/>
      <c r="AF53" s="167"/>
      <c r="AG53" s="167"/>
      <c r="AH53" s="167"/>
      <c r="AI53" s="167"/>
      <c r="AJ53" s="217">
        <v>1114.8</v>
      </c>
      <c r="AK53" s="217">
        <v>1114.8</v>
      </c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>
        <f>61600-60.72828+10400</f>
        <v>71939.27171999999</v>
      </c>
      <c r="AZ53" s="167">
        <v>8215.8337800000008</v>
      </c>
      <c r="BA53" s="167"/>
      <c r="BB53" s="167"/>
      <c r="BC53" s="178"/>
    </row>
    <row r="54" spans="1:55" ht="24" customHeight="1">
      <c r="A54" s="275"/>
      <c r="B54" s="276"/>
      <c r="C54" s="276"/>
      <c r="D54" s="221" t="s">
        <v>269</v>
      </c>
      <c r="E54" s="169">
        <f t="shared" si="63"/>
        <v>0</v>
      </c>
      <c r="F54" s="169">
        <f t="shared" si="64"/>
        <v>0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78"/>
    </row>
    <row r="55" spans="1:55" ht="33.75" customHeight="1">
      <c r="A55" s="275"/>
      <c r="B55" s="276"/>
      <c r="C55" s="276"/>
      <c r="D55" s="224" t="s">
        <v>43</v>
      </c>
      <c r="E55" s="169">
        <f t="shared" si="63"/>
        <v>0</v>
      </c>
      <c r="F55" s="169">
        <f t="shared" si="64"/>
        <v>0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78"/>
    </row>
    <row r="56" spans="1:55" ht="20.25" customHeight="1">
      <c r="A56" s="275" t="s">
        <v>332</v>
      </c>
      <c r="B56" s="377" t="s">
        <v>281</v>
      </c>
      <c r="C56" s="276"/>
      <c r="D56" s="153" t="s">
        <v>41</v>
      </c>
      <c r="E56" s="169">
        <f t="shared" si="63"/>
        <v>633.04936999999995</v>
      </c>
      <c r="F56" s="169">
        <f t="shared" si="64"/>
        <v>630</v>
      </c>
      <c r="G56" s="167">
        <f t="shared" ref="G56" si="71">F56*100/E56</f>
        <v>99.518304551823505</v>
      </c>
      <c r="H56" s="169">
        <f>SUM(H57:H59)</f>
        <v>0</v>
      </c>
      <c r="I56" s="169">
        <f t="shared" ref="I56:BA56" si="72">SUM(I57:I59)</f>
        <v>0</v>
      </c>
      <c r="J56" s="169">
        <f t="shared" si="72"/>
        <v>0</v>
      </c>
      <c r="K56" s="169">
        <f t="shared" si="72"/>
        <v>0</v>
      </c>
      <c r="L56" s="169">
        <f t="shared" si="72"/>
        <v>0</v>
      </c>
      <c r="M56" s="169">
        <f t="shared" si="72"/>
        <v>0</v>
      </c>
      <c r="N56" s="169">
        <f t="shared" si="72"/>
        <v>100</v>
      </c>
      <c r="O56" s="169">
        <f t="shared" si="72"/>
        <v>100</v>
      </c>
      <c r="P56" s="169">
        <f t="shared" si="72"/>
        <v>0</v>
      </c>
      <c r="Q56" s="169">
        <f t="shared" si="72"/>
        <v>0</v>
      </c>
      <c r="R56" s="169">
        <f t="shared" si="72"/>
        <v>0</v>
      </c>
      <c r="S56" s="169">
        <f t="shared" si="72"/>
        <v>0</v>
      </c>
      <c r="T56" s="169">
        <f t="shared" si="72"/>
        <v>0</v>
      </c>
      <c r="U56" s="169">
        <f t="shared" si="72"/>
        <v>0</v>
      </c>
      <c r="V56" s="169">
        <f t="shared" si="72"/>
        <v>0</v>
      </c>
      <c r="W56" s="169">
        <f t="shared" si="72"/>
        <v>530</v>
      </c>
      <c r="X56" s="169">
        <f t="shared" si="72"/>
        <v>530</v>
      </c>
      <c r="Y56" s="169">
        <f t="shared" si="72"/>
        <v>0</v>
      </c>
      <c r="Z56" s="169">
        <f t="shared" si="72"/>
        <v>0</v>
      </c>
      <c r="AA56" s="169">
        <f t="shared" si="72"/>
        <v>0</v>
      </c>
      <c r="AB56" s="169">
        <f t="shared" si="72"/>
        <v>0</v>
      </c>
      <c r="AC56" s="169">
        <f t="shared" si="72"/>
        <v>0</v>
      </c>
      <c r="AD56" s="169">
        <f t="shared" si="72"/>
        <v>0</v>
      </c>
      <c r="AE56" s="169">
        <f>SUM(AE57:AE59)</f>
        <v>0</v>
      </c>
      <c r="AF56" s="169">
        <f t="shared" si="72"/>
        <v>0</v>
      </c>
      <c r="AG56" s="169">
        <f t="shared" si="72"/>
        <v>0</v>
      </c>
      <c r="AH56" s="169">
        <f t="shared" si="72"/>
        <v>0</v>
      </c>
      <c r="AI56" s="169">
        <f t="shared" si="72"/>
        <v>0</v>
      </c>
      <c r="AJ56" s="169">
        <f t="shared" si="72"/>
        <v>0</v>
      </c>
      <c r="AK56" s="169">
        <f t="shared" si="72"/>
        <v>0</v>
      </c>
      <c r="AL56" s="169">
        <f t="shared" si="72"/>
        <v>0</v>
      </c>
      <c r="AM56" s="169">
        <f t="shared" si="72"/>
        <v>0</v>
      </c>
      <c r="AN56" s="169">
        <f t="shared" si="72"/>
        <v>0</v>
      </c>
      <c r="AO56" s="169">
        <f t="shared" si="72"/>
        <v>0</v>
      </c>
      <c r="AP56" s="169">
        <f t="shared" si="72"/>
        <v>0</v>
      </c>
      <c r="AQ56" s="169">
        <f t="shared" si="72"/>
        <v>0</v>
      </c>
      <c r="AR56" s="169">
        <f t="shared" si="72"/>
        <v>0</v>
      </c>
      <c r="AS56" s="169">
        <f t="shared" si="72"/>
        <v>0</v>
      </c>
      <c r="AT56" s="169">
        <f t="shared" si="72"/>
        <v>0</v>
      </c>
      <c r="AU56" s="169">
        <f t="shared" si="72"/>
        <v>0</v>
      </c>
      <c r="AV56" s="169">
        <f t="shared" si="72"/>
        <v>0</v>
      </c>
      <c r="AW56" s="169">
        <f t="shared" si="72"/>
        <v>0</v>
      </c>
      <c r="AX56" s="169">
        <f t="shared" si="72"/>
        <v>0</v>
      </c>
      <c r="AY56" s="169">
        <f t="shared" si="72"/>
        <v>3.0493700000000001</v>
      </c>
      <c r="AZ56" s="169">
        <f t="shared" si="72"/>
        <v>0</v>
      </c>
      <c r="BA56" s="169">
        <f t="shared" si="72"/>
        <v>0</v>
      </c>
      <c r="BB56" s="169"/>
      <c r="BC56" s="284"/>
    </row>
    <row r="57" spans="1:55" ht="35.25" customHeight="1">
      <c r="A57" s="275"/>
      <c r="B57" s="377"/>
      <c r="C57" s="276"/>
      <c r="D57" s="151" t="s">
        <v>37</v>
      </c>
      <c r="E57" s="169">
        <f t="shared" si="63"/>
        <v>0</v>
      </c>
      <c r="F57" s="169">
        <f t="shared" si="64"/>
        <v>0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284"/>
    </row>
    <row r="58" spans="1:55" ht="56.25" customHeight="1">
      <c r="A58" s="275"/>
      <c r="B58" s="377"/>
      <c r="C58" s="276"/>
      <c r="D58" s="176" t="s">
        <v>2</v>
      </c>
      <c r="E58" s="169">
        <f t="shared" si="63"/>
        <v>0</v>
      </c>
      <c r="F58" s="169">
        <f t="shared" si="64"/>
        <v>0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284"/>
    </row>
    <row r="59" spans="1:55" ht="19.5" customHeight="1">
      <c r="A59" s="275"/>
      <c r="B59" s="377"/>
      <c r="C59" s="276"/>
      <c r="D59" s="221" t="s">
        <v>268</v>
      </c>
      <c r="E59" s="169">
        <f t="shared" si="63"/>
        <v>633.04936999999995</v>
      </c>
      <c r="F59" s="169">
        <f t="shared" si="64"/>
        <v>630</v>
      </c>
      <c r="G59" s="167">
        <f t="shared" ref="G59" si="73">F59*100/E59</f>
        <v>99.518304551823505</v>
      </c>
      <c r="H59" s="167"/>
      <c r="I59" s="167"/>
      <c r="J59" s="167"/>
      <c r="K59" s="167"/>
      <c r="L59" s="167"/>
      <c r="M59" s="167"/>
      <c r="N59" s="167">
        <v>100</v>
      </c>
      <c r="O59" s="167">
        <v>100</v>
      </c>
      <c r="P59" s="167"/>
      <c r="Q59" s="167"/>
      <c r="R59" s="167"/>
      <c r="S59" s="167"/>
      <c r="T59" s="167"/>
      <c r="U59" s="167"/>
      <c r="V59" s="167"/>
      <c r="W59" s="167">
        <f>533.04937-3.04937</f>
        <v>530</v>
      </c>
      <c r="X59" s="167">
        <f>533.04937-3.04937</f>
        <v>530</v>
      </c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>
        <v>3.0493700000000001</v>
      </c>
      <c r="AZ59" s="167"/>
      <c r="BA59" s="167"/>
      <c r="BB59" s="167"/>
      <c r="BC59" s="284"/>
    </row>
    <row r="60" spans="1:55" ht="84.75" customHeight="1">
      <c r="A60" s="275"/>
      <c r="B60" s="377"/>
      <c r="C60" s="276"/>
      <c r="D60" s="221" t="s">
        <v>274</v>
      </c>
      <c r="E60" s="169">
        <f t="shared" si="63"/>
        <v>0</v>
      </c>
      <c r="F60" s="169">
        <f t="shared" si="64"/>
        <v>0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284"/>
    </row>
    <row r="61" spans="1:55" ht="19.5" customHeight="1">
      <c r="A61" s="275"/>
      <c r="B61" s="377"/>
      <c r="C61" s="276"/>
      <c r="D61" s="221" t="s">
        <v>269</v>
      </c>
      <c r="E61" s="169">
        <f t="shared" si="63"/>
        <v>0</v>
      </c>
      <c r="F61" s="169">
        <f t="shared" si="64"/>
        <v>0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284"/>
    </row>
    <row r="62" spans="1:55" ht="31.2">
      <c r="A62" s="275"/>
      <c r="B62" s="377"/>
      <c r="C62" s="276"/>
      <c r="D62" s="224" t="s">
        <v>43</v>
      </c>
      <c r="E62" s="169">
        <f t="shared" si="63"/>
        <v>0</v>
      </c>
      <c r="F62" s="169">
        <f t="shared" si="64"/>
        <v>0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284"/>
    </row>
    <row r="63" spans="1:55" ht="22.5" customHeight="1">
      <c r="A63" s="275" t="s">
        <v>333</v>
      </c>
      <c r="B63" s="276" t="s">
        <v>282</v>
      </c>
      <c r="C63" s="276"/>
      <c r="D63" s="153" t="s">
        <v>41</v>
      </c>
      <c r="E63" s="169">
        <f t="shared" si="63"/>
        <v>129.32810000000001</v>
      </c>
      <c r="F63" s="169">
        <f t="shared" si="64"/>
        <v>0</v>
      </c>
      <c r="G63" s="167">
        <f t="shared" ref="G63" si="74">F63*100/E63</f>
        <v>0</v>
      </c>
      <c r="H63" s="169">
        <f>SUM(H64:H66)</f>
        <v>0</v>
      </c>
      <c r="I63" s="169">
        <f t="shared" ref="I63:BA63" si="75">SUM(I64:I66)</f>
        <v>0</v>
      </c>
      <c r="J63" s="169">
        <f t="shared" si="75"/>
        <v>0</v>
      </c>
      <c r="K63" s="169">
        <f t="shared" si="75"/>
        <v>0</v>
      </c>
      <c r="L63" s="169">
        <f t="shared" si="75"/>
        <v>0</v>
      </c>
      <c r="M63" s="169">
        <f t="shared" si="75"/>
        <v>0</v>
      </c>
      <c r="N63" s="169">
        <f t="shared" si="75"/>
        <v>0</v>
      </c>
      <c r="O63" s="169">
        <f t="shared" si="75"/>
        <v>0</v>
      </c>
      <c r="P63" s="169">
        <f t="shared" si="75"/>
        <v>0</v>
      </c>
      <c r="Q63" s="169">
        <f t="shared" si="75"/>
        <v>0</v>
      </c>
      <c r="R63" s="169">
        <f t="shared" si="75"/>
        <v>0</v>
      </c>
      <c r="S63" s="169">
        <f t="shared" si="75"/>
        <v>0</v>
      </c>
      <c r="T63" s="169">
        <f t="shared" si="75"/>
        <v>0</v>
      </c>
      <c r="U63" s="169">
        <f t="shared" si="75"/>
        <v>0</v>
      </c>
      <c r="V63" s="169">
        <f t="shared" si="75"/>
        <v>0</v>
      </c>
      <c r="W63" s="169">
        <f t="shared" si="75"/>
        <v>0</v>
      </c>
      <c r="X63" s="169">
        <f t="shared" si="75"/>
        <v>0</v>
      </c>
      <c r="Y63" s="169">
        <f t="shared" si="75"/>
        <v>0</v>
      </c>
      <c r="Z63" s="169">
        <f t="shared" si="75"/>
        <v>0</v>
      </c>
      <c r="AA63" s="169">
        <f t="shared" si="75"/>
        <v>0</v>
      </c>
      <c r="AB63" s="169">
        <f t="shared" si="75"/>
        <v>0</v>
      </c>
      <c r="AC63" s="169">
        <f t="shared" si="75"/>
        <v>0</v>
      </c>
      <c r="AD63" s="169">
        <f t="shared" si="75"/>
        <v>0</v>
      </c>
      <c r="AE63" s="169">
        <f t="shared" si="75"/>
        <v>0</v>
      </c>
      <c r="AF63" s="169">
        <f t="shared" si="75"/>
        <v>0</v>
      </c>
      <c r="AG63" s="169">
        <f t="shared" si="75"/>
        <v>0</v>
      </c>
      <c r="AH63" s="169">
        <f t="shared" si="75"/>
        <v>0</v>
      </c>
      <c r="AI63" s="169">
        <f t="shared" si="75"/>
        <v>0</v>
      </c>
      <c r="AJ63" s="169">
        <f t="shared" si="75"/>
        <v>129.32810000000001</v>
      </c>
      <c r="AK63" s="169">
        <f t="shared" si="75"/>
        <v>0</v>
      </c>
      <c r="AL63" s="169">
        <f t="shared" si="75"/>
        <v>0</v>
      </c>
      <c r="AM63" s="169">
        <f t="shared" si="75"/>
        <v>0</v>
      </c>
      <c r="AN63" s="169">
        <f t="shared" si="75"/>
        <v>0</v>
      </c>
      <c r="AO63" s="169">
        <f t="shared" si="75"/>
        <v>0</v>
      </c>
      <c r="AP63" s="169">
        <f t="shared" si="75"/>
        <v>0</v>
      </c>
      <c r="AQ63" s="169">
        <f t="shared" si="75"/>
        <v>0</v>
      </c>
      <c r="AR63" s="169">
        <f t="shared" si="75"/>
        <v>0</v>
      </c>
      <c r="AS63" s="169">
        <f t="shared" si="75"/>
        <v>0</v>
      </c>
      <c r="AT63" s="169">
        <f t="shared" si="75"/>
        <v>0</v>
      </c>
      <c r="AU63" s="169">
        <f t="shared" si="75"/>
        <v>0</v>
      </c>
      <c r="AV63" s="169">
        <f t="shared" si="75"/>
        <v>0</v>
      </c>
      <c r="AW63" s="169">
        <f t="shared" si="75"/>
        <v>0</v>
      </c>
      <c r="AX63" s="169">
        <f t="shared" si="75"/>
        <v>0</v>
      </c>
      <c r="AY63" s="169">
        <f t="shared" si="75"/>
        <v>0</v>
      </c>
      <c r="AZ63" s="169">
        <f t="shared" si="75"/>
        <v>0</v>
      </c>
      <c r="BA63" s="169">
        <f t="shared" si="75"/>
        <v>0</v>
      </c>
      <c r="BB63" s="169"/>
      <c r="BC63" s="377"/>
    </row>
    <row r="64" spans="1:55" ht="36.75" customHeight="1">
      <c r="A64" s="275"/>
      <c r="B64" s="276"/>
      <c r="C64" s="276"/>
      <c r="D64" s="151" t="s">
        <v>37</v>
      </c>
      <c r="E64" s="169">
        <f t="shared" si="63"/>
        <v>0</v>
      </c>
      <c r="F64" s="169">
        <f t="shared" si="64"/>
        <v>0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377"/>
    </row>
    <row r="65" spans="1:55" ht="52.5" customHeight="1">
      <c r="A65" s="275"/>
      <c r="B65" s="276"/>
      <c r="C65" s="276"/>
      <c r="D65" s="176" t="s">
        <v>2</v>
      </c>
      <c r="E65" s="169">
        <f t="shared" si="63"/>
        <v>0</v>
      </c>
      <c r="F65" s="169">
        <f t="shared" si="64"/>
        <v>0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377"/>
    </row>
    <row r="66" spans="1:55" ht="22.5" customHeight="1">
      <c r="A66" s="275"/>
      <c r="B66" s="276"/>
      <c r="C66" s="276"/>
      <c r="D66" s="221" t="s">
        <v>268</v>
      </c>
      <c r="E66" s="169">
        <f t="shared" si="63"/>
        <v>129.32810000000001</v>
      </c>
      <c r="F66" s="169">
        <f t="shared" si="64"/>
        <v>0</v>
      </c>
      <c r="G66" s="167">
        <f t="shared" ref="G66" si="76">F66*100/E66</f>
        <v>0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>
        <v>129.32810000000001</v>
      </c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377"/>
    </row>
    <row r="67" spans="1:55" ht="81.75" customHeight="1">
      <c r="A67" s="275"/>
      <c r="B67" s="276"/>
      <c r="C67" s="276"/>
      <c r="D67" s="221" t="s">
        <v>274</v>
      </c>
      <c r="E67" s="169">
        <f t="shared" si="63"/>
        <v>0</v>
      </c>
      <c r="F67" s="169">
        <f t="shared" si="64"/>
        <v>0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377"/>
    </row>
    <row r="68" spans="1:55" ht="22.5" customHeight="1">
      <c r="A68" s="275"/>
      <c r="B68" s="276"/>
      <c r="C68" s="276"/>
      <c r="D68" s="221" t="s">
        <v>269</v>
      </c>
      <c r="E68" s="169">
        <f t="shared" si="63"/>
        <v>0</v>
      </c>
      <c r="F68" s="169">
        <f t="shared" si="64"/>
        <v>0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377"/>
    </row>
    <row r="69" spans="1:55" ht="33.75" customHeight="1">
      <c r="A69" s="275"/>
      <c r="B69" s="276"/>
      <c r="C69" s="276"/>
      <c r="D69" s="224" t="s">
        <v>43</v>
      </c>
      <c r="E69" s="169">
        <f t="shared" si="63"/>
        <v>0</v>
      </c>
      <c r="F69" s="169">
        <f t="shared" si="64"/>
        <v>0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377"/>
    </row>
    <row r="70" spans="1:55" ht="22.5" customHeight="1">
      <c r="A70" s="275" t="s">
        <v>334</v>
      </c>
      <c r="B70" s="277" t="s">
        <v>452</v>
      </c>
      <c r="C70" s="276"/>
      <c r="D70" s="153" t="s">
        <v>41</v>
      </c>
      <c r="E70" s="169">
        <f t="shared" si="63"/>
        <v>200</v>
      </c>
      <c r="F70" s="169">
        <f t="shared" si="64"/>
        <v>200</v>
      </c>
      <c r="G70" s="167">
        <f t="shared" ref="G70" si="77">F70*100/E70</f>
        <v>100</v>
      </c>
      <c r="H70" s="167">
        <f>SUM(H71:H73)</f>
        <v>0</v>
      </c>
      <c r="I70" s="167">
        <f t="shared" ref="I70:BA70" si="78">SUM(I71:I73)</f>
        <v>0</v>
      </c>
      <c r="J70" s="167">
        <f t="shared" si="78"/>
        <v>0</v>
      </c>
      <c r="K70" s="167">
        <f t="shared" si="78"/>
        <v>0</v>
      </c>
      <c r="L70" s="167">
        <f t="shared" si="78"/>
        <v>0</v>
      </c>
      <c r="M70" s="167">
        <f t="shared" si="78"/>
        <v>0</v>
      </c>
      <c r="N70" s="167">
        <f t="shared" si="78"/>
        <v>169</v>
      </c>
      <c r="O70" s="167">
        <f t="shared" si="78"/>
        <v>169</v>
      </c>
      <c r="P70" s="167">
        <f t="shared" si="78"/>
        <v>0</v>
      </c>
      <c r="Q70" s="167">
        <f t="shared" si="78"/>
        <v>0</v>
      </c>
      <c r="R70" s="167">
        <f t="shared" si="78"/>
        <v>0</v>
      </c>
      <c r="S70" s="167">
        <f t="shared" si="78"/>
        <v>0</v>
      </c>
      <c r="T70" s="167">
        <f t="shared" si="78"/>
        <v>31</v>
      </c>
      <c r="U70" s="167">
        <f t="shared" si="78"/>
        <v>31</v>
      </c>
      <c r="V70" s="167">
        <f t="shared" si="78"/>
        <v>0</v>
      </c>
      <c r="W70" s="167">
        <f t="shared" si="78"/>
        <v>0</v>
      </c>
      <c r="X70" s="167">
        <f t="shared" si="78"/>
        <v>0</v>
      </c>
      <c r="Y70" s="167">
        <f t="shared" si="78"/>
        <v>0</v>
      </c>
      <c r="Z70" s="167">
        <f t="shared" si="78"/>
        <v>0</v>
      </c>
      <c r="AA70" s="167">
        <f t="shared" si="78"/>
        <v>0</v>
      </c>
      <c r="AB70" s="167">
        <f t="shared" si="78"/>
        <v>0</v>
      </c>
      <c r="AC70" s="167">
        <f t="shared" si="78"/>
        <v>0</v>
      </c>
      <c r="AD70" s="167">
        <f t="shared" si="78"/>
        <v>0</v>
      </c>
      <c r="AE70" s="167">
        <f t="shared" si="78"/>
        <v>0</v>
      </c>
      <c r="AF70" s="167">
        <f t="shared" si="78"/>
        <v>0</v>
      </c>
      <c r="AG70" s="167">
        <f t="shared" si="78"/>
        <v>0</v>
      </c>
      <c r="AH70" s="167">
        <f t="shared" si="78"/>
        <v>0</v>
      </c>
      <c r="AI70" s="167">
        <f t="shared" si="78"/>
        <v>0</v>
      </c>
      <c r="AJ70" s="167">
        <f t="shared" si="78"/>
        <v>0</v>
      </c>
      <c r="AK70" s="167">
        <f t="shared" si="78"/>
        <v>0</v>
      </c>
      <c r="AL70" s="167">
        <f t="shared" si="78"/>
        <v>0</v>
      </c>
      <c r="AM70" s="167">
        <f t="shared" si="78"/>
        <v>0</v>
      </c>
      <c r="AN70" s="167">
        <f t="shared" si="78"/>
        <v>0</v>
      </c>
      <c r="AO70" s="167">
        <f t="shared" si="78"/>
        <v>0</v>
      </c>
      <c r="AP70" s="167">
        <f t="shared" si="78"/>
        <v>0</v>
      </c>
      <c r="AQ70" s="167">
        <f t="shared" si="78"/>
        <v>0</v>
      </c>
      <c r="AR70" s="167">
        <f t="shared" si="78"/>
        <v>0</v>
      </c>
      <c r="AS70" s="167">
        <f t="shared" si="78"/>
        <v>0</v>
      </c>
      <c r="AT70" s="167">
        <f t="shared" si="78"/>
        <v>0</v>
      </c>
      <c r="AU70" s="167">
        <f t="shared" si="78"/>
        <v>0</v>
      </c>
      <c r="AV70" s="167">
        <f t="shared" si="78"/>
        <v>0</v>
      </c>
      <c r="AW70" s="167">
        <f t="shared" si="78"/>
        <v>0</v>
      </c>
      <c r="AX70" s="167">
        <f t="shared" si="78"/>
        <v>0</v>
      </c>
      <c r="AY70" s="167">
        <f t="shared" si="78"/>
        <v>0</v>
      </c>
      <c r="AZ70" s="167">
        <f t="shared" si="78"/>
        <v>0</v>
      </c>
      <c r="BA70" s="167">
        <f t="shared" si="78"/>
        <v>0</v>
      </c>
      <c r="BB70" s="167"/>
      <c r="BC70" s="178"/>
    </row>
    <row r="71" spans="1:55" ht="22.5" customHeight="1">
      <c r="A71" s="275"/>
      <c r="B71" s="277"/>
      <c r="C71" s="276"/>
      <c r="D71" s="151" t="s">
        <v>37</v>
      </c>
      <c r="E71" s="169">
        <f t="shared" si="63"/>
        <v>0</v>
      </c>
      <c r="F71" s="169">
        <f t="shared" si="64"/>
        <v>0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78"/>
    </row>
    <row r="72" spans="1:55" ht="22.5" customHeight="1">
      <c r="A72" s="275"/>
      <c r="B72" s="277"/>
      <c r="C72" s="276"/>
      <c r="D72" s="176" t="s">
        <v>2</v>
      </c>
      <c r="E72" s="169">
        <f t="shared" si="63"/>
        <v>0</v>
      </c>
      <c r="F72" s="169">
        <f t="shared" si="64"/>
        <v>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78"/>
    </row>
    <row r="73" spans="1:55" ht="22.5" customHeight="1">
      <c r="A73" s="275"/>
      <c r="B73" s="277"/>
      <c r="C73" s="276"/>
      <c r="D73" s="221" t="s">
        <v>268</v>
      </c>
      <c r="E73" s="169">
        <f t="shared" si="63"/>
        <v>200</v>
      </c>
      <c r="F73" s="169">
        <f t="shared" si="64"/>
        <v>200</v>
      </c>
      <c r="G73" s="167">
        <f t="shared" ref="G73" si="79">F73*100/E73</f>
        <v>100</v>
      </c>
      <c r="H73" s="167"/>
      <c r="I73" s="167"/>
      <c r="J73" s="167"/>
      <c r="K73" s="167"/>
      <c r="L73" s="167"/>
      <c r="M73" s="167"/>
      <c r="N73" s="167">
        <v>169</v>
      </c>
      <c r="O73" s="167">
        <v>169</v>
      </c>
      <c r="P73" s="167"/>
      <c r="Q73" s="167"/>
      <c r="R73" s="167"/>
      <c r="S73" s="167"/>
      <c r="T73" s="167">
        <f>200-169</f>
        <v>31</v>
      </c>
      <c r="U73" s="167">
        <f>T73</f>
        <v>31</v>
      </c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78"/>
    </row>
    <row r="74" spans="1:55" ht="22.5" customHeight="1">
      <c r="A74" s="275"/>
      <c r="B74" s="277"/>
      <c r="C74" s="276"/>
      <c r="D74" s="221" t="s">
        <v>274</v>
      </c>
      <c r="E74" s="169">
        <f t="shared" si="63"/>
        <v>0</v>
      </c>
      <c r="F74" s="169">
        <f t="shared" si="64"/>
        <v>0</v>
      </c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78"/>
    </row>
    <row r="75" spans="1:55" ht="22.5" customHeight="1">
      <c r="A75" s="275"/>
      <c r="B75" s="277"/>
      <c r="C75" s="276"/>
      <c r="D75" s="221" t="s">
        <v>269</v>
      </c>
      <c r="E75" s="169">
        <f t="shared" si="63"/>
        <v>0</v>
      </c>
      <c r="F75" s="169">
        <f t="shared" si="64"/>
        <v>0</v>
      </c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78"/>
    </row>
    <row r="76" spans="1:55" ht="22.5" customHeight="1">
      <c r="A76" s="275"/>
      <c r="B76" s="277"/>
      <c r="C76" s="276"/>
      <c r="D76" s="224" t="s">
        <v>43</v>
      </c>
      <c r="E76" s="169">
        <f t="shared" si="63"/>
        <v>0</v>
      </c>
      <c r="F76" s="169">
        <f t="shared" si="64"/>
        <v>0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78"/>
    </row>
    <row r="77" spans="1:55" ht="22.5" customHeight="1">
      <c r="A77" s="275" t="s">
        <v>335</v>
      </c>
      <c r="B77" s="276" t="s">
        <v>285</v>
      </c>
      <c r="C77" s="276"/>
      <c r="D77" s="153" t="s">
        <v>41</v>
      </c>
      <c r="E77" s="169">
        <f t="shared" si="63"/>
        <v>1168</v>
      </c>
      <c r="F77" s="169">
        <f t="shared" si="64"/>
        <v>1168</v>
      </c>
      <c r="G77" s="167">
        <f t="shared" ref="G77" si="80">F77*100/E77</f>
        <v>100</v>
      </c>
      <c r="H77" s="167">
        <f>SUM(H78:H80)</f>
        <v>0</v>
      </c>
      <c r="I77" s="167">
        <f t="shared" ref="I77:BA77" si="81">SUM(I78:I80)</f>
        <v>0</v>
      </c>
      <c r="J77" s="167">
        <f t="shared" si="81"/>
        <v>0</v>
      </c>
      <c r="K77" s="167">
        <f t="shared" si="81"/>
        <v>608</v>
      </c>
      <c r="L77" s="167">
        <f t="shared" si="81"/>
        <v>608</v>
      </c>
      <c r="M77" s="167">
        <f t="shared" si="81"/>
        <v>0</v>
      </c>
      <c r="N77" s="167">
        <f t="shared" si="81"/>
        <v>0</v>
      </c>
      <c r="O77" s="167">
        <f t="shared" si="81"/>
        <v>0</v>
      </c>
      <c r="P77" s="167">
        <f t="shared" si="81"/>
        <v>0</v>
      </c>
      <c r="Q77" s="167">
        <f t="shared" si="81"/>
        <v>560</v>
      </c>
      <c r="R77" s="167">
        <f t="shared" si="81"/>
        <v>560</v>
      </c>
      <c r="S77" s="167">
        <f t="shared" si="81"/>
        <v>0</v>
      </c>
      <c r="T77" s="167">
        <f t="shared" si="81"/>
        <v>0</v>
      </c>
      <c r="U77" s="167">
        <f t="shared" si="81"/>
        <v>0</v>
      </c>
      <c r="V77" s="167">
        <f t="shared" si="81"/>
        <v>0</v>
      </c>
      <c r="W77" s="167">
        <f t="shared" si="81"/>
        <v>0</v>
      </c>
      <c r="X77" s="167">
        <f t="shared" si="81"/>
        <v>0</v>
      </c>
      <c r="Y77" s="167">
        <f t="shared" si="81"/>
        <v>0</v>
      </c>
      <c r="Z77" s="167">
        <f t="shared" si="81"/>
        <v>0</v>
      </c>
      <c r="AA77" s="167">
        <f t="shared" si="81"/>
        <v>0</v>
      </c>
      <c r="AB77" s="167">
        <f t="shared" si="81"/>
        <v>0</v>
      </c>
      <c r="AC77" s="167">
        <f t="shared" si="81"/>
        <v>0</v>
      </c>
      <c r="AD77" s="167">
        <f t="shared" si="81"/>
        <v>0</v>
      </c>
      <c r="AE77" s="167">
        <f t="shared" si="81"/>
        <v>0</v>
      </c>
      <c r="AF77" s="167">
        <f t="shared" si="81"/>
        <v>0</v>
      </c>
      <c r="AG77" s="167">
        <f t="shared" si="81"/>
        <v>0</v>
      </c>
      <c r="AH77" s="167">
        <f t="shared" si="81"/>
        <v>0</v>
      </c>
      <c r="AI77" s="167">
        <f t="shared" si="81"/>
        <v>0</v>
      </c>
      <c r="AJ77" s="167">
        <f t="shared" si="81"/>
        <v>0</v>
      </c>
      <c r="AK77" s="167">
        <f t="shared" si="81"/>
        <v>0</v>
      </c>
      <c r="AL77" s="167">
        <f t="shared" si="81"/>
        <v>0</v>
      </c>
      <c r="AM77" s="167">
        <f t="shared" si="81"/>
        <v>0</v>
      </c>
      <c r="AN77" s="167">
        <f t="shared" si="81"/>
        <v>0</v>
      </c>
      <c r="AO77" s="167">
        <f t="shared" si="81"/>
        <v>0</v>
      </c>
      <c r="AP77" s="167">
        <f t="shared" si="81"/>
        <v>0</v>
      </c>
      <c r="AQ77" s="167">
        <f t="shared" si="81"/>
        <v>0</v>
      </c>
      <c r="AR77" s="167">
        <f t="shared" si="81"/>
        <v>0</v>
      </c>
      <c r="AS77" s="167">
        <f t="shared" si="81"/>
        <v>0</v>
      </c>
      <c r="AT77" s="167">
        <f t="shared" si="81"/>
        <v>0</v>
      </c>
      <c r="AU77" s="167">
        <f t="shared" si="81"/>
        <v>0</v>
      </c>
      <c r="AV77" s="167">
        <f t="shared" si="81"/>
        <v>0</v>
      </c>
      <c r="AW77" s="167">
        <f t="shared" si="81"/>
        <v>0</v>
      </c>
      <c r="AX77" s="167">
        <f t="shared" si="81"/>
        <v>0</v>
      </c>
      <c r="AY77" s="167">
        <f t="shared" si="81"/>
        <v>0</v>
      </c>
      <c r="AZ77" s="167">
        <f t="shared" si="81"/>
        <v>0</v>
      </c>
      <c r="BA77" s="167">
        <f t="shared" si="81"/>
        <v>0</v>
      </c>
      <c r="BB77" s="167"/>
      <c r="BC77" s="178"/>
    </row>
    <row r="78" spans="1:55" ht="35.25" customHeight="1">
      <c r="A78" s="275"/>
      <c r="B78" s="276"/>
      <c r="C78" s="276"/>
      <c r="D78" s="151" t="s">
        <v>37</v>
      </c>
      <c r="E78" s="169">
        <f t="shared" si="63"/>
        <v>0</v>
      </c>
      <c r="F78" s="169">
        <f>I78+L78+O78+R78+U78+X78+AA78+AF78+AK78+AP78+AU78+AZ78</f>
        <v>0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78"/>
    </row>
    <row r="79" spans="1:55" ht="52.5" customHeight="1">
      <c r="A79" s="275"/>
      <c r="B79" s="276"/>
      <c r="C79" s="276"/>
      <c r="D79" s="176" t="s">
        <v>2</v>
      </c>
      <c r="E79" s="169">
        <f t="shared" si="63"/>
        <v>0</v>
      </c>
      <c r="F79" s="169">
        <f t="shared" si="64"/>
        <v>0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78"/>
    </row>
    <row r="80" spans="1:55" ht="22.5" customHeight="1">
      <c r="A80" s="275"/>
      <c r="B80" s="276"/>
      <c r="C80" s="276"/>
      <c r="D80" s="221" t="s">
        <v>268</v>
      </c>
      <c r="E80" s="169">
        <f t="shared" si="63"/>
        <v>1168</v>
      </c>
      <c r="F80" s="169">
        <f t="shared" si="64"/>
        <v>1168</v>
      </c>
      <c r="G80" s="167">
        <f t="shared" ref="G80" si="82">F80*100/E80</f>
        <v>100</v>
      </c>
      <c r="H80" s="167"/>
      <c r="I80" s="167"/>
      <c r="J80" s="167"/>
      <c r="K80" s="167">
        <v>608</v>
      </c>
      <c r="L80" s="167">
        <v>608</v>
      </c>
      <c r="M80" s="167"/>
      <c r="N80" s="167"/>
      <c r="O80" s="167"/>
      <c r="P80" s="167"/>
      <c r="Q80" s="167">
        <f>1168-608</f>
        <v>560</v>
      </c>
      <c r="R80" s="167">
        <f>Q80</f>
        <v>560</v>
      </c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78"/>
    </row>
    <row r="81" spans="1:55" ht="81" customHeight="1">
      <c r="A81" s="275"/>
      <c r="B81" s="276"/>
      <c r="C81" s="276"/>
      <c r="D81" s="221" t="s">
        <v>274</v>
      </c>
      <c r="E81" s="169">
        <f t="shared" si="63"/>
        <v>0</v>
      </c>
      <c r="F81" s="169">
        <f t="shared" si="64"/>
        <v>0</v>
      </c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78"/>
    </row>
    <row r="82" spans="1:55" ht="22.5" customHeight="1">
      <c r="A82" s="275"/>
      <c r="B82" s="276"/>
      <c r="C82" s="276"/>
      <c r="D82" s="221" t="s">
        <v>269</v>
      </c>
      <c r="E82" s="169">
        <f t="shared" si="63"/>
        <v>0</v>
      </c>
      <c r="F82" s="169">
        <f t="shared" si="64"/>
        <v>0</v>
      </c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78"/>
    </row>
    <row r="83" spans="1:55" ht="33.75" customHeight="1">
      <c r="A83" s="275"/>
      <c r="B83" s="276"/>
      <c r="C83" s="276"/>
      <c r="D83" s="224" t="s">
        <v>43</v>
      </c>
      <c r="E83" s="169">
        <f t="shared" si="63"/>
        <v>0</v>
      </c>
      <c r="F83" s="169">
        <f t="shared" si="64"/>
        <v>0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78"/>
    </row>
    <row r="84" spans="1:55" ht="22.5" customHeight="1">
      <c r="A84" s="275" t="s">
        <v>336</v>
      </c>
      <c r="B84" s="276" t="s">
        <v>437</v>
      </c>
      <c r="C84" s="276"/>
      <c r="D84" s="153" t="s">
        <v>41</v>
      </c>
      <c r="E84" s="169">
        <f t="shared" si="63"/>
        <v>615</v>
      </c>
      <c r="F84" s="169">
        <f t="shared" si="64"/>
        <v>0</v>
      </c>
      <c r="G84" s="167">
        <f t="shared" ref="G84" si="83">F84*100/E84</f>
        <v>0</v>
      </c>
      <c r="H84" s="167">
        <f>SUM(H85:H87)</f>
        <v>0</v>
      </c>
      <c r="I84" s="167">
        <f t="shared" ref="I84:BA84" si="84">SUM(I85:I87)</f>
        <v>0</v>
      </c>
      <c r="J84" s="167">
        <f t="shared" si="84"/>
        <v>0</v>
      </c>
      <c r="K84" s="167">
        <f t="shared" si="84"/>
        <v>0</v>
      </c>
      <c r="L84" s="167">
        <f t="shared" si="84"/>
        <v>0</v>
      </c>
      <c r="M84" s="167">
        <f t="shared" si="84"/>
        <v>0</v>
      </c>
      <c r="N84" s="167">
        <f t="shared" si="84"/>
        <v>0</v>
      </c>
      <c r="O84" s="167">
        <f t="shared" si="84"/>
        <v>0</v>
      </c>
      <c r="P84" s="167">
        <f t="shared" si="84"/>
        <v>0</v>
      </c>
      <c r="Q84" s="167">
        <f t="shared" si="84"/>
        <v>0</v>
      </c>
      <c r="R84" s="167">
        <f t="shared" si="84"/>
        <v>0</v>
      </c>
      <c r="S84" s="167">
        <f t="shared" si="84"/>
        <v>0</v>
      </c>
      <c r="T84" s="167">
        <f t="shared" si="84"/>
        <v>0</v>
      </c>
      <c r="U84" s="167">
        <f t="shared" si="84"/>
        <v>0</v>
      </c>
      <c r="V84" s="167">
        <f t="shared" si="84"/>
        <v>0</v>
      </c>
      <c r="W84" s="167">
        <f t="shared" si="84"/>
        <v>0</v>
      </c>
      <c r="X84" s="167">
        <f t="shared" si="84"/>
        <v>0</v>
      </c>
      <c r="Y84" s="167">
        <f t="shared" si="84"/>
        <v>0</v>
      </c>
      <c r="Z84" s="167">
        <f t="shared" si="84"/>
        <v>0</v>
      </c>
      <c r="AA84" s="167">
        <f t="shared" si="84"/>
        <v>0</v>
      </c>
      <c r="AB84" s="167">
        <f t="shared" si="84"/>
        <v>0</v>
      </c>
      <c r="AC84" s="167">
        <f t="shared" si="84"/>
        <v>0</v>
      </c>
      <c r="AD84" s="167">
        <f t="shared" si="84"/>
        <v>0</v>
      </c>
      <c r="AE84" s="167">
        <f t="shared" si="84"/>
        <v>0</v>
      </c>
      <c r="AF84" s="167">
        <f t="shared" si="84"/>
        <v>0</v>
      </c>
      <c r="AG84" s="167">
        <f t="shared" si="84"/>
        <v>0</v>
      </c>
      <c r="AH84" s="167">
        <f t="shared" si="84"/>
        <v>0</v>
      </c>
      <c r="AI84" s="167">
        <f t="shared" si="84"/>
        <v>0</v>
      </c>
      <c r="AJ84" s="167">
        <f t="shared" si="84"/>
        <v>0</v>
      </c>
      <c r="AK84" s="167">
        <f t="shared" si="84"/>
        <v>0</v>
      </c>
      <c r="AL84" s="167">
        <f t="shared" si="84"/>
        <v>0</v>
      </c>
      <c r="AM84" s="167">
        <f t="shared" si="84"/>
        <v>0</v>
      </c>
      <c r="AN84" s="167">
        <f t="shared" si="84"/>
        <v>0</v>
      </c>
      <c r="AO84" s="167">
        <f t="shared" si="84"/>
        <v>0</v>
      </c>
      <c r="AP84" s="167">
        <f t="shared" si="84"/>
        <v>0</v>
      </c>
      <c r="AQ84" s="167">
        <f t="shared" si="84"/>
        <v>0</v>
      </c>
      <c r="AR84" s="167">
        <f t="shared" si="84"/>
        <v>0</v>
      </c>
      <c r="AS84" s="167">
        <f t="shared" si="84"/>
        <v>0</v>
      </c>
      <c r="AT84" s="167">
        <f t="shared" si="84"/>
        <v>0</v>
      </c>
      <c r="AU84" s="167">
        <f t="shared" si="84"/>
        <v>0</v>
      </c>
      <c r="AV84" s="167">
        <f t="shared" si="84"/>
        <v>0</v>
      </c>
      <c r="AW84" s="167">
        <f t="shared" si="84"/>
        <v>0</v>
      </c>
      <c r="AX84" s="167">
        <f t="shared" si="84"/>
        <v>0</v>
      </c>
      <c r="AY84" s="167">
        <f t="shared" si="84"/>
        <v>615</v>
      </c>
      <c r="AZ84" s="167">
        <f t="shared" si="84"/>
        <v>0</v>
      </c>
      <c r="BA84" s="167">
        <f t="shared" si="84"/>
        <v>0</v>
      </c>
      <c r="BB84" s="167"/>
      <c r="BC84" s="178"/>
    </row>
    <row r="85" spans="1:55" ht="35.25" customHeight="1">
      <c r="A85" s="275"/>
      <c r="B85" s="276"/>
      <c r="C85" s="276"/>
      <c r="D85" s="151" t="s">
        <v>37</v>
      </c>
      <c r="E85" s="169">
        <f t="shared" si="63"/>
        <v>0</v>
      </c>
      <c r="F85" s="169">
        <f t="shared" si="64"/>
        <v>0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78"/>
    </row>
    <row r="86" spans="1:55" ht="48.75" customHeight="1">
      <c r="A86" s="275"/>
      <c r="B86" s="276"/>
      <c r="C86" s="276"/>
      <c r="D86" s="176" t="s">
        <v>2</v>
      </c>
      <c r="E86" s="169">
        <f t="shared" si="63"/>
        <v>0</v>
      </c>
      <c r="F86" s="169">
        <f t="shared" si="64"/>
        <v>0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78"/>
    </row>
    <row r="87" spans="1:55" ht="22.5" customHeight="1">
      <c r="A87" s="275"/>
      <c r="B87" s="276"/>
      <c r="C87" s="276"/>
      <c r="D87" s="221" t="s">
        <v>268</v>
      </c>
      <c r="E87" s="169">
        <f t="shared" si="63"/>
        <v>615</v>
      </c>
      <c r="F87" s="169">
        <f t="shared" si="64"/>
        <v>0</v>
      </c>
      <c r="G87" s="167">
        <f t="shared" ref="G87" si="85">F87*100/E87</f>
        <v>0</v>
      </c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>
        <v>615</v>
      </c>
      <c r="AZ87" s="167"/>
      <c r="BA87" s="167"/>
      <c r="BB87" s="167"/>
      <c r="BC87" s="178"/>
    </row>
    <row r="88" spans="1:55" ht="83.25" customHeight="1">
      <c r="A88" s="275"/>
      <c r="B88" s="276"/>
      <c r="C88" s="276"/>
      <c r="D88" s="221" t="s">
        <v>274</v>
      </c>
      <c r="E88" s="169">
        <f t="shared" si="63"/>
        <v>0</v>
      </c>
      <c r="F88" s="169">
        <f t="shared" si="64"/>
        <v>0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78"/>
    </row>
    <row r="89" spans="1:55" ht="22.5" customHeight="1">
      <c r="A89" s="275"/>
      <c r="B89" s="276"/>
      <c r="C89" s="276"/>
      <c r="D89" s="221" t="s">
        <v>269</v>
      </c>
      <c r="E89" s="169">
        <f t="shared" si="63"/>
        <v>0</v>
      </c>
      <c r="F89" s="169">
        <f t="shared" si="64"/>
        <v>0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78"/>
    </row>
    <row r="90" spans="1:55" ht="32.25" customHeight="1">
      <c r="A90" s="275"/>
      <c r="B90" s="276"/>
      <c r="C90" s="276"/>
      <c r="D90" s="224" t="s">
        <v>43</v>
      </c>
      <c r="E90" s="169">
        <f t="shared" si="63"/>
        <v>0</v>
      </c>
      <c r="F90" s="169">
        <f t="shared" si="64"/>
        <v>0</v>
      </c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78"/>
    </row>
    <row r="91" spans="1:55" ht="22.5" customHeight="1">
      <c r="A91" s="275" t="s">
        <v>337</v>
      </c>
      <c r="B91" s="276" t="s">
        <v>286</v>
      </c>
      <c r="C91" s="276"/>
      <c r="D91" s="153" t="s">
        <v>41</v>
      </c>
      <c r="E91" s="169">
        <f t="shared" si="63"/>
        <v>1015</v>
      </c>
      <c r="F91" s="169">
        <f t="shared" si="64"/>
        <v>0</v>
      </c>
      <c r="G91" s="167">
        <f t="shared" ref="G91" si="86">F91*100/E91</f>
        <v>0</v>
      </c>
      <c r="H91" s="167">
        <f>SUM(H92:H94)</f>
        <v>0</v>
      </c>
      <c r="I91" s="167">
        <f t="shared" ref="I91:BA91" si="87">SUM(I92:I94)</f>
        <v>0</v>
      </c>
      <c r="J91" s="167">
        <f t="shared" si="87"/>
        <v>0</v>
      </c>
      <c r="K91" s="167">
        <f t="shared" si="87"/>
        <v>0</v>
      </c>
      <c r="L91" s="167">
        <f t="shared" si="87"/>
        <v>0</v>
      </c>
      <c r="M91" s="167">
        <f t="shared" si="87"/>
        <v>0</v>
      </c>
      <c r="N91" s="167">
        <f t="shared" si="87"/>
        <v>0</v>
      </c>
      <c r="O91" s="167">
        <f t="shared" si="87"/>
        <v>0</v>
      </c>
      <c r="P91" s="167">
        <f t="shared" si="87"/>
        <v>0</v>
      </c>
      <c r="Q91" s="167">
        <f t="shared" si="87"/>
        <v>0</v>
      </c>
      <c r="R91" s="167">
        <f t="shared" si="87"/>
        <v>0</v>
      </c>
      <c r="S91" s="167">
        <f t="shared" si="87"/>
        <v>0</v>
      </c>
      <c r="T91" s="167">
        <f t="shared" si="87"/>
        <v>0</v>
      </c>
      <c r="U91" s="167">
        <f t="shared" si="87"/>
        <v>0</v>
      </c>
      <c r="V91" s="167">
        <f t="shared" si="87"/>
        <v>0</v>
      </c>
      <c r="W91" s="167">
        <f t="shared" si="87"/>
        <v>0</v>
      </c>
      <c r="X91" s="167">
        <f t="shared" si="87"/>
        <v>0</v>
      </c>
      <c r="Y91" s="167">
        <f t="shared" si="87"/>
        <v>0</v>
      </c>
      <c r="Z91" s="167">
        <f t="shared" si="87"/>
        <v>0</v>
      </c>
      <c r="AA91" s="167">
        <f t="shared" si="87"/>
        <v>0</v>
      </c>
      <c r="AB91" s="167">
        <f t="shared" si="87"/>
        <v>0</v>
      </c>
      <c r="AC91" s="167">
        <f t="shared" si="87"/>
        <v>0</v>
      </c>
      <c r="AD91" s="167">
        <f t="shared" si="87"/>
        <v>0</v>
      </c>
      <c r="AE91" s="167">
        <f t="shared" si="87"/>
        <v>0</v>
      </c>
      <c r="AF91" s="167">
        <f t="shared" si="87"/>
        <v>0</v>
      </c>
      <c r="AG91" s="167">
        <f t="shared" si="87"/>
        <v>0</v>
      </c>
      <c r="AH91" s="167">
        <f t="shared" si="87"/>
        <v>0</v>
      </c>
      <c r="AI91" s="167">
        <f t="shared" si="87"/>
        <v>0</v>
      </c>
      <c r="AJ91" s="167">
        <f t="shared" si="87"/>
        <v>0</v>
      </c>
      <c r="AK91" s="167">
        <f t="shared" si="87"/>
        <v>0</v>
      </c>
      <c r="AL91" s="167">
        <f t="shared" si="87"/>
        <v>0</v>
      </c>
      <c r="AM91" s="167">
        <f t="shared" si="87"/>
        <v>0</v>
      </c>
      <c r="AN91" s="167">
        <f t="shared" si="87"/>
        <v>0</v>
      </c>
      <c r="AO91" s="167">
        <f t="shared" si="87"/>
        <v>0</v>
      </c>
      <c r="AP91" s="167">
        <f t="shared" si="87"/>
        <v>0</v>
      </c>
      <c r="AQ91" s="167">
        <f t="shared" si="87"/>
        <v>0</v>
      </c>
      <c r="AR91" s="167">
        <f t="shared" si="87"/>
        <v>0</v>
      </c>
      <c r="AS91" s="167">
        <f t="shared" si="87"/>
        <v>0</v>
      </c>
      <c r="AT91" s="167">
        <f t="shared" si="87"/>
        <v>0</v>
      </c>
      <c r="AU91" s="167">
        <f t="shared" si="87"/>
        <v>0</v>
      </c>
      <c r="AV91" s="167">
        <f t="shared" si="87"/>
        <v>0</v>
      </c>
      <c r="AW91" s="167">
        <f t="shared" si="87"/>
        <v>0</v>
      </c>
      <c r="AX91" s="167">
        <f t="shared" si="87"/>
        <v>0</v>
      </c>
      <c r="AY91" s="167">
        <f t="shared" si="87"/>
        <v>1015</v>
      </c>
      <c r="AZ91" s="167">
        <f t="shared" si="87"/>
        <v>0</v>
      </c>
      <c r="BA91" s="167">
        <f t="shared" si="87"/>
        <v>0</v>
      </c>
      <c r="BB91" s="167"/>
      <c r="BC91" s="178"/>
    </row>
    <row r="92" spans="1:55" ht="32.25" customHeight="1">
      <c r="A92" s="275"/>
      <c r="B92" s="276"/>
      <c r="C92" s="276"/>
      <c r="D92" s="151" t="s">
        <v>37</v>
      </c>
      <c r="E92" s="169">
        <f t="shared" si="63"/>
        <v>0</v>
      </c>
      <c r="F92" s="169">
        <f t="shared" si="64"/>
        <v>0</v>
      </c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78"/>
    </row>
    <row r="93" spans="1:55" ht="51.75" customHeight="1">
      <c r="A93" s="275"/>
      <c r="B93" s="276"/>
      <c r="C93" s="276"/>
      <c r="D93" s="176" t="s">
        <v>2</v>
      </c>
      <c r="E93" s="169">
        <f t="shared" si="63"/>
        <v>0</v>
      </c>
      <c r="F93" s="169">
        <f t="shared" si="64"/>
        <v>0</v>
      </c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78"/>
    </row>
    <row r="94" spans="1:55" ht="22.5" customHeight="1">
      <c r="A94" s="275"/>
      <c r="B94" s="276"/>
      <c r="C94" s="276"/>
      <c r="D94" s="221" t="s">
        <v>268</v>
      </c>
      <c r="E94" s="169">
        <f t="shared" si="63"/>
        <v>1015</v>
      </c>
      <c r="F94" s="169">
        <f t="shared" si="64"/>
        <v>0</v>
      </c>
      <c r="G94" s="167">
        <f t="shared" ref="G94" si="88">F94*100/E94</f>
        <v>0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>
        <f>1655-640</f>
        <v>1015</v>
      </c>
      <c r="AZ94" s="167"/>
      <c r="BA94" s="167"/>
      <c r="BB94" s="167"/>
      <c r="BC94" s="178"/>
    </row>
    <row r="95" spans="1:55" ht="81.75" customHeight="1">
      <c r="A95" s="275"/>
      <c r="B95" s="276"/>
      <c r="C95" s="276"/>
      <c r="D95" s="221" t="s">
        <v>274</v>
      </c>
      <c r="E95" s="169">
        <f t="shared" si="63"/>
        <v>0</v>
      </c>
      <c r="F95" s="169">
        <f t="shared" si="64"/>
        <v>0</v>
      </c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78"/>
    </row>
    <row r="96" spans="1:55" ht="22.5" customHeight="1">
      <c r="A96" s="275"/>
      <c r="B96" s="276"/>
      <c r="C96" s="276"/>
      <c r="D96" s="221" t="s">
        <v>269</v>
      </c>
      <c r="E96" s="169">
        <f t="shared" si="63"/>
        <v>0</v>
      </c>
      <c r="F96" s="169">
        <f t="shared" si="64"/>
        <v>0</v>
      </c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78"/>
    </row>
    <row r="97" spans="1:55" ht="31.5" customHeight="1">
      <c r="A97" s="275"/>
      <c r="B97" s="276"/>
      <c r="C97" s="276"/>
      <c r="D97" s="224" t="s">
        <v>43</v>
      </c>
      <c r="E97" s="169">
        <f t="shared" si="63"/>
        <v>0</v>
      </c>
      <c r="F97" s="169">
        <f t="shared" si="64"/>
        <v>0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78"/>
    </row>
    <row r="98" spans="1:55" ht="22.5" customHeight="1">
      <c r="A98" s="275" t="s">
        <v>338</v>
      </c>
      <c r="B98" s="277" t="s">
        <v>436</v>
      </c>
      <c r="C98" s="276"/>
      <c r="D98" s="153" t="s">
        <v>41</v>
      </c>
      <c r="E98" s="169">
        <f t="shared" ref="E98:E148" si="89">H98+K98+N98+Q98+T98+W98+Z98+AE98+AJ98+AO98+AT98+AY98</f>
        <v>4540.8871399999989</v>
      </c>
      <c r="F98" s="169">
        <f t="shared" ref="F98:F148" si="90">I98+L98+O98+R98+U98+X98+AA98+AF98+AK98+AP98+AU98+AZ98</f>
        <v>4540.8871399999989</v>
      </c>
      <c r="G98" s="167">
        <f t="shared" ref="G98" si="91">F98*100/E98</f>
        <v>100</v>
      </c>
      <c r="H98" s="167">
        <f>SUM(H99:H101)</f>
        <v>0</v>
      </c>
      <c r="I98" s="167">
        <f t="shared" ref="I98:BA98" si="92">SUM(I99:I101)</f>
        <v>0</v>
      </c>
      <c r="J98" s="167">
        <f t="shared" si="92"/>
        <v>0</v>
      </c>
      <c r="K98" s="167">
        <f t="shared" si="92"/>
        <v>0</v>
      </c>
      <c r="L98" s="167">
        <f t="shared" si="92"/>
        <v>0</v>
      </c>
      <c r="M98" s="167">
        <f t="shared" si="92"/>
        <v>0</v>
      </c>
      <c r="N98" s="167">
        <f t="shared" si="92"/>
        <v>0</v>
      </c>
      <c r="O98" s="167">
        <f t="shared" si="92"/>
        <v>0</v>
      </c>
      <c r="P98" s="167">
        <f t="shared" si="92"/>
        <v>0</v>
      </c>
      <c r="Q98" s="167">
        <f t="shared" si="92"/>
        <v>0</v>
      </c>
      <c r="R98" s="167">
        <f t="shared" si="92"/>
        <v>0</v>
      </c>
      <c r="S98" s="167">
        <f t="shared" si="92"/>
        <v>0</v>
      </c>
      <c r="T98" s="167">
        <f t="shared" si="92"/>
        <v>1224.00694</v>
      </c>
      <c r="U98" s="167">
        <f t="shared" si="92"/>
        <v>1224.00694</v>
      </c>
      <c r="V98" s="167">
        <f t="shared" si="92"/>
        <v>0</v>
      </c>
      <c r="W98" s="167">
        <f t="shared" si="92"/>
        <v>1604.2961399999999</v>
      </c>
      <c r="X98" s="167">
        <f t="shared" si="92"/>
        <v>1604.2961399999999</v>
      </c>
      <c r="Y98" s="167">
        <f t="shared" si="92"/>
        <v>0</v>
      </c>
      <c r="Z98" s="167">
        <f t="shared" si="92"/>
        <v>984.40909999999997</v>
      </c>
      <c r="AA98" s="167">
        <f t="shared" si="92"/>
        <v>984.40909999999997</v>
      </c>
      <c r="AB98" s="167">
        <f t="shared" si="92"/>
        <v>0</v>
      </c>
      <c r="AC98" s="167">
        <f t="shared" si="92"/>
        <v>0</v>
      </c>
      <c r="AD98" s="167">
        <f t="shared" si="92"/>
        <v>0</v>
      </c>
      <c r="AE98" s="167">
        <f t="shared" si="92"/>
        <v>0</v>
      </c>
      <c r="AF98" s="167">
        <f t="shared" si="92"/>
        <v>0</v>
      </c>
      <c r="AG98" s="167">
        <f t="shared" si="92"/>
        <v>0</v>
      </c>
      <c r="AH98" s="167">
        <f t="shared" si="92"/>
        <v>0</v>
      </c>
      <c r="AI98" s="167">
        <f t="shared" si="92"/>
        <v>0</v>
      </c>
      <c r="AJ98" s="167">
        <f t="shared" si="92"/>
        <v>0</v>
      </c>
      <c r="AK98" s="167">
        <f t="shared" si="92"/>
        <v>0</v>
      </c>
      <c r="AL98" s="167">
        <f t="shared" si="92"/>
        <v>0</v>
      </c>
      <c r="AM98" s="167">
        <f t="shared" si="92"/>
        <v>0</v>
      </c>
      <c r="AN98" s="167">
        <f t="shared" si="92"/>
        <v>0</v>
      </c>
      <c r="AO98" s="167">
        <f t="shared" si="92"/>
        <v>0</v>
      </c>
      <c r="AP98" s="167">
        <f t="shared" si="92"/>
        <v>0</v>
      </c>
      <c r="AQ98" s="167">
        <f t="shared" si="92"/>
        <v>0</v>
      </c>
      <c r="AR98" s="167">
        <f t="shared" si="92"/>
        <v>0</v>
      </c>
      <c r="AS98" s="167">
        <f t="shared" si="92"/>
        <v>0</v>
      </c>
      <c r="AT98" s="167">
        <f t="shared" si="92"/>
        <v>728.17495999999971</v>
      </c>
      <c r="AU98" s="167">
        <f t="shared" si="92"/>
        <v>728.17495999999971</v>
      </c>
      <c r="AV98" s="167">
        <f t="shared" si="92"/>
        <v>0</v>
      </c>
      <c r="AW98" s="167">
        <f t="shared" si="92"/>
        <v>0</v>
      </c>
      <c r="AX98" s="167">
        <f t="shared" si="92"/>
        <v>0</v>
      </c>
      <c r="AY98" s="167">
        <f t="shared" si="92"/>
        <v>0</v>
      </c>
      <c r="AZ98" s="167">
        <f t="shared" si="92"/>
        <v>0</v>
      </c>
      <c r="BA98" s="167">
        <f t="shared" si="92"/>
        <v>0</v>
      </c>
      <c r="BB98" s="167"/>
      <c r="BC98" s="178"/>
    </row>
    <row r="99" spans="1:55" ht="32.25" customHeight="1">
      <c r="A99" s="275"/>
      <c r="B99" s="277"/>
      <c r="C99" s="276"/>
      <c r="D99" s="151" t="s">
        <v>37</v>
      </c>
      <c r="E99" s="169">
        <f t="shared" si="89"/>
        <v>0</v>
      </c>
      <c r="F99" s="169">
        <f t="shared" si="90"/>
        <v>0</v>
      </c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78"/>
    </row>
    <row r="100" spans="1:55" ht="51.75" customHeight="1">
      <c r="A100" s="275"/>
      <c r="B100" s="277"/>
      <c r="C100" s="276"/>
      <c r="D100" s="176" t="s">
        <v>2</v>
      </c>
      <c r="E100" s="169">
        <f t="shared" si="89"/>
        <v>0</v>
      </c>
      <c r="F100" s="169">
        <f t="shared" si="90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78"/>
    </row>
    <row r="101" spans="1:55" ht="22.5" customHeight="1">
      <c r="A101" s="275"/>
      <c r="B101" s="277"/>
      <c r="C101" s="276"/>
      <c r="D101" s="221" t="s">
        <v>268</v>
      </c>
      <c r="E101" s="169">
        <f t="shared" si="89"/>
        <v>4540.8871399999989</v>
      </c>
      <c r="F101" s="169">
        <f t="shared" si="90"/>
        <v>4540.8871399999989</v>
      </c>
      <c r="G101" s="167">
        <f t="shared" ref="G101:G102" si="93">F101*100/E101</f>
        <v>100</v>
      </c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>
        <v>1224.00694</v>
      </c>
      <c r="U101" s="167">
        <f>T101</f>
        <v>1224.00694</v>
      </c>
      <c r="V101" s="167"/>
      <c r="W101" s="167">
        <v>1604.2961399999999</v>
      </c>
      <c r="X101" s="167">
        <v>1604.2961399999999</v>
      </c>
      <c r="Y101" s="167"/>
      <c r="Z101" s="167">
        <v>984.40909999999997</v>
      </c>
      <c r="AA101" s="167">
        <v>984.40909999999997</v>
      </c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>
        <f>4540.88714-1224.00694-1604.29614-984.4091</f>
        <v>728.17495999999971</v>
      </c>
      <c r="AU101" s="167">
        <f>4540.88714-1224.00694-1604.29614-984.4091</f>
        <v>728.17495999999971</v>
      </c>
      <c r="AV101" s="167"/>
      <c r="AW101" s="167"/>
      <c r="AX101" s="167"/>
      <c r="AY101" s="167"/>
      <c r="AZ101" s="167"/>
      <c r="BA101" s="167"/>
      <c r="BB101" s="167"/>
      <c r="BC101" s="178"/>
    </row>
    <row r="102" spans="1:55" ht="81.75" customHeight="1">
      <c r="A102" s="275"/>
      <c r="B102" s="277"/>
      <c r="C102" s="276"/>
      <c r="D102" s="221" t="s">
        <v>274</v>
      </c>
      <c r="E102" s="169">
        <f t="shared" si="89"/>
        <v>1592.3677</v>
      </c>
      <c r="F102" s="169">
        <f t="shared" si="90"/>
        <v>1592.3677</v>
      </c>
      <c r="G102" s="167">
        <f t="shared" si="93"/>
        <v>99.999999999999986</v>
      </c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>
        <f>T101</f>
        <v>1224.00694</v>
      </c>
      <c r="U102" s="167">
        <f>T102</f>
        <v>1224.00694</v>
      </c>
      <c r="V102" s="167"/>
      <c r="W102" s="167">
        <f>1592.3677-1224.00694</f>
        <v>368.36076000000003</v>
      </c>
      <c r="X102" s="167">
        <f>1592.3677-1224.00694</f>
        <v>368.36076000000003</v>
      </c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78"/>
    </row>
    <row r="103" spans="1:55" ht="22.5" customHeight="1">
      <c r="A103" s="275"/>
      <c r="B103" s="277"/>
      <c r="C103" s="276"/>
      <c r="D103" s="221" t="s">
        <v>269</v>
      </c>
      <c r="E103" s="169">
        <f t="shared" si="89"/>
        <v>0</v>
      </c>
      <c r="F103" s="169">
        <f t="shared" si="90"/>
        <v>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78"/>
    </row>
    <row r="104" spans="1:55" ht="31.5" customHeight="1">
      <c r="A104" s="275"/>
      <c r="B104" s="277"/>
      <c r="C104" s="276"/>
      <c r="D104" s="224" t="s">
        <v>43</v>
      </c>
      <c r="E104" s="169">
        <f t="shared" si="89"/>
        <v>0</v>
      </c>
      <c r="F104" s="169">
        <f t="shared" si="90"/>
        <v>0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78"/>
    </row>
    <row r="105" spans="1:55" ht="22.5" customHeight="1">
      <c r="A105" s="275" t="s">
        <v>435</v>
      </c>
      <c r="B105" s="276" t="s">
        <v>438</v>
      </c>
      <c r="C105" s="276"/>
      <c r="D105" s="153" t="s">
        <v>41</v>
      </c>
      <c r="E105" s="169">
        <f t="shared" si="89"/>
        <v>185.94227999999998</v>
      </c>
      <c r="F105" s="169">
        <f t="shared" si="90"/>
        <v>27.864999999999998</v>
      </c>
      <c r="G105" s="167">
        <f t="shared" ref="G105" si="94">F105*100/E105</f>
        <v>14.985833238142504</v>
      </c>
      <c r="H105" s="167">
        <f>SUM(H106:H108)</f>
        <v>0</v>
      </c>
      <c r="I105" s="167">
        <f t="shared" ref="I105:BA105" si="95">SUM(I106:I108)</f>
        <v>0</v>
      </c>
      <c r="J105" s="167">
        <f t="shared" si="95"/>
        <v>0</v>
      </c>
      <c r="K105" s="167">
        <f t="shared" si="95"/>
        <v>27.864999999999998</v>
      </c>
      <c r="L105" s="167">
        <f t="shared" si="95"/>
        <v>27.864999999999998</v>
      </c>
      <c r="M105" s="167">
        <f t="shared" si="95"/>
        <v>0</v>
      </c>
      <c r="N105" s="167">
        <f t="shared" si="95"/>
        <v>0</v>
      </c>
      <c r="O105" s="167">
        <f t="shared" si="95"/>
        <v>0</v>
      </c>
      <c r="P105" s="167">
        <f t="shared" si="95"/>
        <v>0</v>
      </c>
      <c r="Q105" s="167">
        <f t="shared" si="95"/>
        <v>0</v>
      </c>
      <c r="R105" s="167">
        <f t="shared" si="95"/>
        <v>0</v>
      </c>
      <c r="S105" s="167">
        <f t="shared" si="95"/>
        <v>0</v>
      </c>
      <c r="T105" s="167">
        <f t="shared" si="95"/>
        <v>0</v>
      </c>
      <c r="U105" s="167">
        <f t="shared" si="95"/>
        <v>0</v>
      </c>
      <c r="V105" s="167">
        <f t="shared" si="95"/>
        <v>0</v>
      </c>
      <c r="W105" s="167">
        <f t="shared" si="95"/>
        <v>0</v>
      </c>
      <c r="X105" s="167">
        <f t="shared" si="95"/>
        <v>0</v>
      </c>
      <c r="Y105" s="167">
        <f t="shared" si="95"/>
        <v>0</v>
      </c>
      <c r="Z105" s="167">
        <f t="shared" si="95"/>
        <v>0</v>
      </c>
      <c r="AA105" s="167">
        <f t="shared" si="95"/>
        <v>0</v>
      </c>
      <c r="AB105" s="167">
        <f t="shared" si="95"/>
        <v>0</v>
      </c>
      <c r="AC105" s="167">
        <f t="shared" si="95"/>
        <v>0</v>
      </c>
      <c r="AD105" s="167">
        <f t="shared" si="95"/>
        <v>0</v>
      </c>
      <c r="AE105" s="167">
        <f t="shared" si="95"/>
        <v>0</v>
      </c>
      <c r="AF105" s="167">
        <f t="shared" si="95"/>
        <v>0</v>
      </c>
      <c r="AG105" s="167">
        <f t="shared" si="95"/>
        <v>0</v>
      </c>
      <c r="AH105" s="167">
        <f t="shared" si="95"/>
        <v>0</v>
      </c>
      <c r="AI105" s="167">
        <f t="shared" si="95"/>
        <v>0</v>
      </c>
      <c r="AJ105" s="167">
        <f t="shared" si="95"/>
        <v>158.07727999999997</v>
      </c>
      <c r="AK105" s="167">
        <f t="shared" si="95"/>
        <v>0</v>
      </c>
      <c r="AL105" s="167">
        <f t="shared" si="95"/>
        <v>0</v>
      </c>
      <c r="AM105" s="167">
        <f t="shared" si="95"/>
        <v>0</v>
      </c>
      <c r="AN105" s="167">
        <f t="shared" si="95"/>
        <v>0</v>
      </c>
      <c r="AO105" s="167">
        <f t="shared" si="95"/>
        <v>0</v>
      </c>
      <c r="AP105" s="167">
        <f t="shared" si="95"/>
        <v>0</v>
      </c>
      <c r="AQ105" s="167">
        <f t="shared" si="95"/>
        <v>0</v>
      </c>
      <c r="AR105" s="167">
        <f t="shared" si="95"/>
        <v>0</v>
      </c>
      <c r="AS105" s="167">
        <f t="shared" si="95"/>
        <v>0</v>
      </c>
      <c r="AT105" s="167">
        <f t="shared" si="95"/>
        <v>0</v>
      </c>
      <c r="AU105" s="167">
        <f t="shared" si="95"/>
        <v>0</v>
      </c>
      <c r="AV105" s="167">
        <f t="shared" si="95"/>
        <v>0</v>
      </c>
      <c r="AW105" s="167">
        <f t="shared" si="95"/>
        <v>0</v>
      </c>
      <c r="AX105" s="167">
        <f t="shared" si="95"/>
        <v>0</v>
      </c>
      <c r="AY105" s="167">
        <f t="shared" si="95"/>
        <v>0</v>
      </c>
      <c r="AZ105" s="167">
        <f t="shared" si="95"/>
        <v>0</v>
      </c>
      <c r="BA105" s="167">
        <f t="shared" si="95"/>
        <v>0</v>
      </c>
      <c r="BB105" s="167"/>
      <c r="BC105" s="178"/>
    </row>
    <row r="106" spans="1:55" ht="32.25" customHeight="1">
      <c r="A106" s="275"/>
      <c r="B106" s="276"/>
      <c r="C106" s="276"/>
      <c r="D106" s="151" t="s">
        <v>37</v>
      </c>
      <c r="E106" s="169">
        <f t="shared" si="89"/>
        <v>0</v>
      </c>
      <c r="F106" s="169">
        <f t="shared" si="90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78"/>
    </row>
    <row r="107" spans="1:55" ht="51.75" customHeight="1">
      <c r="A107" s="275"/>
      <c r="B107" s="276"/>
      <c r="C107" s="276"/>
      <c r="D107" s="176" t="s">
        <v>2</v>
      </c>
      <c r="E107" s="169">
        <f t="shared" si="89"/>
        <v>0</v>
      </c>
      <c r="F107" s="169">
        <f t="shared" si="90"/>
        <v>0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78"/>
    </row>
    <row r="108" spans="1:55" ht="22.5" customHeight="1">
      <c r="A108" s="275"/>
      <c r="B108" s="276"/>
      <c r="C108" s="276"/>
      <c r="D108" s="221" t="s">
        <v>268</v>
      </c>
      <c r="E108" s="169">
        <f t="shared" si="89"/>
        <v>185.94227999999998</v>
      </c>
      <c r="F108" s="169">
        <f t="shared" si="90"/>
        <v>27.864999999999998</v>
      </c>
      <c r="G108" s="167">
        <f t="shared" ref="G108" si="96">F108*100/E108</f>
        <v>14.985833238142504</v>
      </c>
      <c r="H108" s="167"/>
      <c r="I108" s="167"/>
      <c r="J108" s="167"/>
      <c r="K108" s="167">
        <v>27.864999999999998</v>
      </c>
      <c r="L108" s="167">
        <v>27.864999999999998</v>
      </c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>
        <f>285.94228-27.865-100</f>
        <v>158.07727999999997</v>
      </c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78"/>
    </row>
    <row r="109" spans="1:55" ht="81.75" customHeight="1">
      <c r="A109" s="275"/>
      <c r="B109" s="276"/>
      <c r="C109" s="276"/>
      <c r="D109" s="221" t="s">
        <v>274</v>
      </c>
      <c r="E109" s="169">
        <f t="shared" si="89"/>
        <v>0</v>
      </c>
      <c r="F109" s="169">
        <f t="shared" si="90"/>
        <v>0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78"/>
    </row>
    <row r="110" spans="1:55" ht="22.5" customHeight="1">
      <c r="A110" s="275"/>
      <c r="B110" s="276"/>
      <c r="C110" s="276"/>
      <c r="D110" s="221" t="s">
        <v>269</v>
      </c>
      <c r="E110" s="169">
        <f t="shared" si="89"/>
        <v>0</v>
      </c>
      <c r="F110" s="169">
        <f t="shared" si="90"/>
        <v>0</v>
      </c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78"/>
    </row>
    <row r="111" spans="1:55" ht="31.5" customHeight="1">
      <c r="A111" s="275"/>
      <c r="B111" s="276"/>
      <c r="C111" s="276"/>
      <c r="D111" s="224" t="s">
        <v>43</v>
      </c>
      <c r="E111" s="169">
        <f t="shared" si="89"/>
        <v>0</v>
      </c>
      <c r="F111" s="169">
        <f t="shared" si="90"/>
        <v>0</v>
      </c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78"/>
    </row>
    <row r="112" spans="1:55" ht="22.5" customHeight="1">
      <c r="A112" s="275" t="s">
        <v>439</v>
      </c>
      <c r="B112" s="276" t="s">
        <v>442</v>
      </c>
      <c r="C112" s="276"/>
      <c r="D112" s="153" t="s">
        <v>41</v>
      </c>
      <c r="E112" s="169">
        <f t="shared" si="89"/>
        <v>65.727000000000004</v>
      </c>
      <c r="F112" s="169">
        <f t="shared" si="90"/>
        <v>58.871000000000002</v>
      </c>
      <c r="G112" s="167">
        <f t="shared" ref="G112" si="97">F112*100/E112</f>
        <v>89.56897469837358</v>
      </c>
      <c r="H112" s="167">
        <f>SUM(H113:H115)</f>
        <v>0</v>
      </c>
      <c r="I112" s="167">
        <f t="shared" ref="I112:BA112" si="98">SUM(I113:I115)</f>
        <v>0</v>
      </c>
      <c r="J112" s="167">
        <f t="shared" si="98"/>
        <v>0</v>
      </c>
      <c r="K112" s="167">
        <f t="shared" si="98"/>
        <v>58.871000000000002</v>
      </c>
      <c r="L112" s="167">
        <f t="shared" si="98"/>
        <v>58.871000000000002</v>
      </c>
      <c r="M112" s="167">
        <f t="shared" si="98"/>
        <v>0</v>
      </c>
      <c r="N112" s="167">
        <f t="shared" si="98"/>
        <v>0</v>
      </c>
      <c r="O112" s="167">
        <f t="shared" si="98"/>
        <v>0</v>
      </c>
      <c r="P112" s="167">
        <f t="shared" si="98"/>
        <v>0</v>
      </c>
      <c r="Q112" s="167">
        <f t="shared" si="98"/>
        <v>0</v>
      </c>
      <c r="R112" s="167">
        <f t="shared" si="98"/>
        <v>0</v>
      </c>
      <c r="S112" s="167">
        <f t="shared" si="98"/>
        <v>0</v>
      </c>
      <c r="T112" s="167">
        <f t="shared" si="98"/>
        <v>0</v>
      </c>
      <c r="U112" s="167">
        <f t="shared" si="98"/>
        <v>0</v>
      </c>
      <c r="V112" s="167">
        <f t="shared" si="98"/>
        <v>0</v>
      </c>
      <c r="W112" s="167">
        <f t="shared" si="98"/>
        <v>0</v>
      </c>
      <c r="X112" s="167">
        <f t="shared" si="98"/>
        <v>0</v>
      </c>
      <c r="Y112" s="167">
        <f t="shared" si="98"/>
        <v>0</v>
      </c>
      <c r="Z112" s="167">
        <f t="shared" si="98"/>
        <v>0</v>
      </c>
      <c r="AA112" s="167">
        <f t="shared" si="98"/>
        <v>0</v>
      </c>
      <c r="AB112" s="167">
        <f t="shared" si="98"/>
        <v>0</v>
      </c>
      <c r="AC112" s="167">
        <f t="shared" si="98"/>
        <v>0</v>
      </c>
      <c r="AD112" s="167">
        <f t="shared" si="98"/>
        <v>0</v>
      </c>
      <c r="AE112" s="167">
        <f t="shared" si="98"/>
        <v>0</v>
      </c>
      <c r="AF112" s="167">
        <f t="shared" si="98"/>
        <v>0</v>
      </c>
      <c r="AG112" s="167">
        <f t="shared" si="98"/>
        <v>0</v>
      </c>
      <c r="AH112" s="167">
        <f t="shared" si="98"/>
        <v>0</v>
      </c>
      <c r="AI112" s="167">
        <f t="shared" si="98"/>
        <v>0</v>
      </c>
      <c r="AJ112" s="167">
        <f t="shared" si="98"/>
        <v>0</v>
      </c>
      <c r="AK112" s="167">
        <f t="shared" si="98"/>
        <v>0</v>
      </c>
      <c r="AL112" s="167">
        <f t="shared" si="98"/>
        <v>0</v>
      </c>
      <c r="AM112" s="167">
        <f t="shared" si="98"/>
        <v>0</v>
      </c>
      <c r="AN112" s="167">
        <f t="shared" si="98"/>
        <v>0</v>
      </c>
      <c r="AO112" s="167">
        <f t="shared" si="98"/>
        <v>0</v>
      </c>
      <c r="AP112" s="167">
        <f t="shared" si="98"/>
        <v>0</v>
      </c>
      <c r="AQ112" s="167">
        <f t="shared" si="98"/>
        <v>0</v>
      </c>
      <c r="AR112" s="167">
        <f t="shared" si="98"/>
        <v>0</v>
      </c>
      <c r="AS112" s="167">
        <f t="shared" si="98"/>
        <v>0</v>
      </c>
      <c r="AT112" s="167">
        <f t="shared" si="98"/>
        <v>0</v>
      </c>
      <c r="AU112" s="167">
        <f t="shared" si="98"/>
        <v>0</v>
      </c>
      <c r="AV112" s="167">
        <f t="shared" si="98"/>
        <v>0</v>
      </c>
      <c r="AW112" s="167">
        <f t="shared" si="98"/>
        <v>0</v>
      </c>
      <c r="AX112" s="167">
        <f t="shared" si="98"/>
        <v>0</v>
      </c>
      <c r="AY112" s="167">
        <f t="shared" si="98"/>
        <v>6.8560000000000016</v>
      </c>
      <c r="AZ112" s="167">
        <f t="shared" si="98"/>
        <v>0</v>
      </c>
      <c r="BA112" s="167">
        <f t="shared" si="98"/>
        <v>0</v>
      </c>
      <c r="BB112" s="167"/>
      <c r="BC112" s="178"/>
    </row>
    <row r="113" spans="1:55" ht="32.25" customHeight="1">
      <c r="A113" s="275"/>
      <c r="B113" s="276"/>
      <c r="C113" s="276"/>
      <c r="D113" s="151" t="s">
        <v>37</v>
      </c>
      <c r="E113" s="169">
        <f t="shared" si="89"/>
        <v>0</v>
      </c>
      <c r="F113" s="169">
        <f t="shared" si="90"/>
        <v>0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78"/>
    </row>
    <row r="114" spans="1:55" ht="51.75" customHeight="1">
      <c r="A114" s="275"/>
      <c r="B114" s="276"/>
      <c r="C114" s="276"/>
      <c r="D114" s="176" t="s">
        <v>2</v>
      </c>
      <c r="E114" s="169">
        <f t="shared" si="89"/>
        <v>0</v>
      </c>
      <c r="F114" s="169">
        <f t="shared" si="90"/>
        <v>0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78"/>
    </row>
    <row r="115" spans="1:55" ht="22.5" customHeight="1">
      <c r="A115" s="275"/>
      <c r="B115" s="276"/>
      <c r="C115" s="276"/>
      <c r="D115" s="221" t="s">
        <v>268</v>
      </c>
      <c r="E115" s="169">
        <f t="shared" si="89"/>
        <v>65.727000000000004</v>
      </c>
      <c r="F115" s="169">
        <f t="shared" si="90"/>
        <v>58.871000000000002</v>
      </c>
      <c r="G115" s="167">
        <f t="shared" ref="G115" si="99">F115*100/E115</f>
        <v>89.56897469837358</v>
      </c>
      <c r="H115" s="167"/>
      <c r="I115" s="167"/>
      <c r="J115" s="167"/>
      <c r="K115" s="167">
        <v>58.871000000000002</v>
      </c>
      <c r="L115" s="167">
        <v>58.871000000000002</v>
      </c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>
        <f>65.727-58.871</f>
        <v>6.8560000000000016</v>
      </c>
      <c r="AZ115" s="167"/>
      <c r="BA115" s="167"/>
      <c r="BB115" s="167"/>
      <c r="BC115" s="178"/>
    </row>
    <row r="116" spans="1:55" ht="81.75" customHeight="1">
      <c r="A116" s="275"/>
      <c r="B116" s="276"/>
      <c r="C116" s="276"/>
      <c r="D116" s="221" t="s">
        <v>274</v>
      </c>
      <c r="E116" s="169">
        <f t="shared" si="89"/>
        <v>0</v>
      </c>
      <c r="F116" s="169">
        <f t="shared" si="90"/>
        <v>0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78"/>
    </row>
    <row r="117" spans="1:55" ht="22.5" customHeight="1">
      <c r="A117" s="275"/>
      <c r="B117" s="276"/>
      <c r="C117" s="276"/>
      <c r="D117" s="221" t="s">
        <v>269</v>
      </c>
      <c r="E117" s="169">
        <f t="shared" si="89"/>
        <v>0</v>
      </c>
      <c r="F117" s="169">
        <f t="shared" si="90"/>
        <v>0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78"/>
    </row>
    <row r="118" spans="1:55" ht="31.5" customHeight="1">
      <c r="A118" s="275"/>
      <c r="B118" s="276"/>
      <c r="C118" s="276"/>
      <c r="D118" s="224" t="s">
        <v>43</v>
      </c>
      <c r="E118" s="169">
        <f t="shared" si="89"/>
        <v>0</v>
      </c>
      <c r="F118" s="169">
        <f t="shared" si="90"/>
        <v>0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78"/>
    </row>
    <row r="119" spans="1:55" ht="31.5" customHeight="1">
      <c r="A119" s="275" t="s">
        <v>441</v>
      </c>
      <c r="B119" s="276" t="s">
        <v>444</v>
      </c>
      <c r="C119" s="276"/>
      <c r="D119" s="153" t="s">
        <v>41</v>
      </c>
      <c r="E119" s="169">
        <f t="shared" si="89"/>
        <v>0</v>
      </c>
      <c r="F119" s="169">
        <f t="shared" si="90"/>
        <v>0</v>
      </c>
      <c r="G119" s="167" t="e">
        <f t="shared" ref="G119" si="100">F119*100/E119</f>
        <v>#DIV/0!</v>
      </c>
      <c r="H119" s="167">
        <f>SUM(H120:H122)</f>
        <v>0</v>
      </c>
      <c r="I119" s="167">
        <f t="shared" ref="I119:BA119" si="101">SUM(I120:I122)</f>
        <v>0</v>
      </c>
      <c r="J119" s="167">
        <f t="shared" si="101"/>
        <v>0</v>
      </c>
      <c r="K119" s="167">
        <f t="shared" si="101"/>
        <v>0</v>
      </c>
      <c r="L119" s="167">
        <f t="shared" si="101"/>
        <v>0</v>
      </c>
      <c r="M119" s="167">
        <f t="shared" si="101"/>
        <v>0</v>
      </c>
      <c r="N119" s="167">
        <f t="shared" si="101"/>
        <v>0</v>
      </c>
      <c r="O119" s="167">
        <f t="shared" si="101"/>
        <v>0</v>
      </c>
      <c r="P119" s="167">
        <f t="shared" si="101"/>
        <v>0</v>
      </c>
      <c r="Q119" s="167">
        <f t="shared" si="101"/>
        <v>0</v>
      </c>
      <c r="R119" s="167">
        <f t="shared" si="101"/>
        <v>0</v>
      </c>
      <c r="S119" s="167">
        <f t="shared" si="101"/>
        <v>0</v>
      </c>
      <c r="T119" s="167">
        <f t="shared" si="101"/>
        <v>0</v>
      </c>
      <c r="U119" s="167">
        <f t="shared" si="101"/>
        <v>0</v>
      </c>
      <c r="V119" s="167">
        <f t="shared" si="101"/>
        <v>0</v>
      </c>
      <c r="W119" s="167">
        <f t="shared" si="101"/>
        <v>0</v>
      </c>
      <c r="X119" s="167">
        <f t="shared" si="101"/>
        <v>0</v>
      </c>
      <c r="Y119" s="167">
        <f t="shared" si="101"/>
        <v>0</v>
      </c>
      <c r="Z119" s="167">
        <f t="shared" si="101"/>
        <v>0</v>
      </c>
      <c r="AA119" s="167">
        <f t="shared" si="101"/>
        <v>0</v>
      </c>
      <c r="AB119" s="167">
        <f t="shared" si="101"/>
        <v>0</v>
      </c>
      <c r="AC119" s="167">
        <f t="shared" si="101"/>
        <v>0</v>
      </c>
      <c r="AD119" s="167">
        <f t="shared" si="101"/>
        <v>0</v>
      </c>
      <c r="AE119" s="167">
        <f t="shared" si="101"/>
        <v>0</v>
      </c>
      <c r="AF119" s="167">
        <f t="shared" si="101"/>
        <v>0</v>
      </c>
      <c r="AG119" s="167">
        <f t="shared" si="101"/>
        <v>0</v>
      </c>
      <c r="AH119" s="167">
        <f t="shared" si="101"/>
        <v>0</v>
      </c>
      <c r="AI119" s="167">
        <f t="shared" si="101"/>
        <v>0</v>
      </c>
      <c r="AJ119" s="167">
        <f t="shared" si="101"/>
        <v>0</v>
      </c>
      <c r="AK119" s="167">
        <f t="shared" si="101"/>
        <v>0</v>
      </c>
      <c r="AL119" s="167">
        <f t="shared" si="101"/>
        <v>0</v>
      </c>
      <c r="AM119" s="167">
        <f t="shared" si="101"/>
        <v>0</v>
      </c>
      <c r="AN119" s="167">
        <f t="shared" si="101"/>
        <v>0</v>
      </c>
      <c r="AO119" s="167">
        <f t="shared" si="101"/>
        <v>0</v>
      </c>
      <c r="AP119" s="167">
        <f t="shared" si="101"/>
        <v>0</v>
      </c>
      <c r="AQ119" s="167">
        <f t="shared" si="101"/>
        <v>0</v>
      </c>
      <c r="AR119" s="167">
        <f t="shared" si="101"/>
        <v>0</v>
      </c>
      <c r="AS119" s="167">
        <f t="shared" si="101"/>
        <v>0</v>
      </c>
      <c r="AT119" s="167">
        <f t="shared" si="101"/>
        <v>0</v>
      </c>
      <c r="AU119" s="167">
        <f t="shared" si="101"/>
        <v>0</v>
      </c>
      <c r="AV119" s="167">
        <f t="shared" si="101"/>
        <v>0</v>
      </c>
      <c r="AW119" s="167">
        <f t="shared" si="101"/>
        <v>0</v>
      </c>
      <c r="AX119" s="167">
        <f t="shared" si="101"/>
        <v>0</v>
      </c>
      <c r="AY119" s="167">
        <f t="shared" si="101"/>
        <v>0</v>
      </c>
      <c r="AZ119" s="167">
        <f t="shared" si="101"/>
        <v>0</v>
      </c>
      <c r="BA119" s="167">
        <f t="shared" si="101"/>
        <v>0</v>
      </c>
      <c r="BB119" s="167"/>
      <c r="BC119" s="178"/>
    </row>
    <row r="120" spans="1:55" ht="32.25" customHeight="1">
      <c r="A120" s="275"/>
      <c r="B120" s="276"/>
      <c r="C120" s="276"/>
      <c r="D120" s="151" t="s">
        <v>37</v>
      </c>
      <c r="E120" s="169">
        <f t="shared" si="89"/>
        <v>0</v>
      </c>
      <c r="F120" s="169">
        <f t="shared" si="90"/>
        <v>0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78"/>
    </row>
    <row r="121" spans="1:55" ht="51.75" customHeight="1">
      <c r="A121" s="275"/>
      <c r="B121" s="276"/>
      <c r="C121" s="276"/>
      <c r="D121" s="176" t="s">
        <v>2</v>
      </c>
      <c r="E121" s="169">
        <f t="shared" si="89"/>
        <v>0</v>
      </c>
      <c r="F121" s="169">
        <f t="shared" si="90"/>
        <v>0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78"/>
    </row>
    <row r="122" spans="1:55" ht="22.5" customHeight="1">
      <c r="A122" s="275"/>
      <c r="B122" s="276"/>
      <c r="C122" s="276"/>
      <c r="D122" s="221" t="s">
        <v>268</v>
      </c>
      <c r="E122" s="169">
        <f t="shared" si="89"/>
        <v>0</v>
      </c>
      <c r="F122" s="169">
        <f t="shared" si="90"/>
        <v>0</v>
      </c>
      <c r="G122" s="167" t="e">
        <f t="shared" ref="G122:G123" si="102">F122*100/E122</f>
        <v>#DIV/0!</v>
      </c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>
        <f>26.46513-26.46513</f>
        <v>0</v>
      </c>
      <c r="AZ122" s="167"/>
      <c r="BA122" s="167"/>
      <c r="BB122" s="167"/>
      <c r="BC122" s="178"/>
    </row>
    <row r="123" spans="1:55" ht="81.75" customHeight="1">
      <c r="A123" s="275"/>
      <c r="B123" s="276"/>
      <c r="C123" s="276"/>
      <c r="D123" s="221" t="s">
        <v>274</v>
      </c>
      <c r="E123" s="169">
        <f t="shared" si="89"/>
        <v>0</v>
      </c>
      <c r="F123" s="169">
        <f t="shared" si="90"/>
        <v>0</v>
      </c>
      <c r="G123" s="167" t="e">
        <f t="shared" si="102"/>
        <v>#DIV/0!</v>
      </c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>
        <f>26.46513-26.46513</f>
        <v>0</v>
      </c>
      <c r="AZ123" s="167"/>
      <c r="BA123" s="167"/>
      <c r="BB123" s="167"/>
      <c r="BC123" s="178"/>
    </row>
    <row r="124" spans="1:55" ht="22.5" customHeight="1">
      <c r="A124" s="275"/>
      <c r="B124" s="276"/>
      <c r="C124" s="276"/>
      <c r="D124" s="221" t="s">
        <v>269</v>
      </c>
      <c r="E124" s="169">
        <f t="shared" si="89"/>
        <v>0</v>
      </c>
      <c r="F124" s="169">
        <f t="shared" si="90"/>
        <v>0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78"/>
    </row>
    <row r="125" spans="1:55" ht="31.5" customHeight="1">
      <c r="A125" s="275"/>
      <c r="B125" s="276"/>
      <c r="C125" s="276"/>
      <c r="D125" s="224" t="s">
        <v>43</v>
      </c>
      <c r="E125" s="169">
        <f t="shared" si="89"/>
        <v>0</v>
      </c>
      <c r="F125" s="169">
        <f t="shared" si="90"/>
        <v>0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78"/>
    </row>
    <row r="126" spans="1:55" ht="31.5" customHeight="1">
      <c r="A126" s="275" t="s">
        <v>443</v>
      </c>
      <c r="B126" s="276" t="s">
        <v>448</v>
      </c>
      <c r="C126" s="276"/>
      <c r="D126" s="153" t="s">
        <v>41</v>
      </c>
      <c r="E126" s="169">
        <f t="shared" si="89"/>
        <v>1705.92806</v>
      </c>
      <c r="F126" s="169">
        <f t="shared" si="90"/>
        <v>214.82991000000001</v>
      </c>
      <c r="G126" s="167">
        <f t="shared" ref="G126" si="103">F126*100/E126</f>
        <v>12.593140064769203</v>
      </c>
      <c r="H126" s="167">
        <f>SUM(H127:H129)</f>
        <v>0</v>
      </c>
      <c r="I126" s="167">
        <f t="shared" ref="I126:BA126" si="104">SUM(I127:I129)</f>
        <v>0</v>
      </c>
      <c r="J126" s="167">
        <f t="shared" si="104"/>
        <v>0</v>
      </c>
      <c r="K126" s="167">
        <f t="shared" si="104"/>
        <v>0</v>
      </c>
      <c r="L126" s="167">
        <f t="shared" si="104"/>
        <v>0</v>
      </c>
      <c r="M126" s="167">
        <f t="shared" si="104"/>
        <v>0</v>
      </c>
      <c r="N126" s="167">
        <f t="shared" si="104"/>
        <v>200</v>
      </c>
      <c r="O126" s="167">
        <f t="shared" si="104"/>
        <v>200</v>
      </c>
      <c r="P126" s="167">
        <f t="shared" si="104"/>
        <v>0</v>
      </c>
      <c r="Q126" s="167">
        <f t="shared" si="104"/>
        <v>0</v>
      </c>
      <c r="R126" s="167">
        <f t="shared" si="104"/>
        <v>0</v>
      </c>
      <c r="S126" s="167">
        <f t="shared" si="104"/>
        <v>0</v>
      </c>
      <c r="T126" s="167">
        <f t="shared" si="104"/>
        <v>0</v>
      </c>
      <c r="U126" s="167">
        <f t="shared" si="104"/>
        <v>0</v>
      </c>
      <c r="V126" s="167">
        <f t="shared" si="104"/>
        <v>0</v>
      </c>
      <c r="W126" s="167">
        <f t="shared" si="104"/>
        <v>0</v>
      </c>
      <c r="X126" s="167">
        <f t="shared" si="104"/>
        <v>0</v>
      </c>
      <c r="Y126" s="167">
        <f t="shared" si="104"/>
        <v>0</v>
      </c>
      <c r="Z126" s="167">
        <f t="shared" si="104"/>
        <v>0</v>
      </c>
      <c r="AA126" s="167">
        <f t="shared" si="104"/>
        <v>0</v>
      </c>
      <c r="AB126" s="167">
        <f t="shared" si="104"/>
        <v>0</v>
      </c>
      <c r="AC126" s="167">
        <f t="shared" si="104"/>
        <v>0</v>
      </c>
      <c r="AD126" s="167">
        <f t="shared" si="104"/>
        <v>0</v>
      </c>
      <c r="AE126" s="167">
        <f t="shared" si="104"/>
        <v>14.82991</v>
      </c>
      <c r="AF126" s="167">
        <f t="shared" si="104"/>
        <v>14.82991</v>
      </c>
      <c r="AG126" s="167">
        <f t="shared" si="104"/>
        <v>0</v>
      </c>
      <c r="AH126" s="167">
        <f t="shared" si="104"/>
        <v>0</v>
      </c>
      <c r="AI126" s="167">
        <f t="shared" si="104"/>
        <v>0</v>
      </c>
      <c r="AJ126" s="167">
        <f t="shared" si="104"/>
        <v>0</v>
      </c>
      <c r="AK126" s="167">
        <f t="shared" si="104"/>
        <v>0</v>
      </c>
      <c r="AL126" s="167">
        <f t="shared" si="104"/>
        <v>0</v>
      </c>
      <c r="AM126" s="167">
        <f t="shared" si="104"/>
        <v>0</v>
      </c>
      <c r="AN126" s="167">
        <f t="shared" si="104"/>
        <v>0</v>
      </c>
      <c r="AO126" s="167">
        <f t="shared" si="104"/>
        <v>0</v>
      </c>
      <c r="AP126" s="167">
        <f t="shared" si="104"/>
        <v>0</v>
      </c>
      <c r="AQ126" s="167">
        <f t="shared" si="104"/>
        <v>0</v>
      </c>
      <c r="AR126" s="167">
        <f t="shared" si="104"/>
        <v>0</v>
      </c>
      <c r="AS126" s="167">
        <f t="shared" si="104"/>
        <v>0</v>
      </c>
      <c r="AT126" s="167">
        <f t="shared" si="104"/>
        <v>0</v>
      </c>
      <c r="AU126" s="167">
        <f t="shared" si="104"/>
        <v>0</v>
      </c>
      <c r="AV126" s="167">
        <f t="shared" si="104"/>
        <v>0</v>
      </c>
      <c r="AW126" s="167">
        <f t="shared" si="104"/>
        <v>0</v>
      </c>
      <c r="AX126" s="167">
        <f t="shared" si="104"/>
        <v>0</v>
      </c>
      <c r="AY126" s="167">
        <f t="shared" si="104"/>
        <v>1491.09815</v>
      </c>
      <c r="AZ126" s="167">
        <f t="shared" si="104"/>
        <v>0</v>
      </c>
      <c r="BA126" s="167">
        <f t="shared" si="104"/>
        <v>0</v>
      </c>
      <c r="BB126" s="167"/>
      <c r="BC126" s="178"/>
    </row>
    <row r="127" spans="1:55" ht="32.25" customHeight="1">
      <c r="A127" s="275"/>
      <c r="B127" s="276"/>
      <c r="C127" s="276"/>
      <c r="D127" s="151" t="s">
        <v>37</v>
      </c>
      <c r="E127" s="169">
        <f t="shared" si="89"/>
        <v>0</v>
      </c>
      <c r="F127" s="169">
        <f t="shared" si="90"/>
        <v>0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78"/>
    </row>
    <row r="128" spans="1:55" ht="51.75" customHeight="1">
      <c r="A128" s="275"/>
      <c r="B128" s="276"/>
      <c r="C128" s="276"/>
      <c r="D128" s="176" t="s">
        <v>2</v>
      </c>
      <c r="E128" s="169">
        <f t="shared" si="89"/>
        <v>0</v>
      </c>
      <c r="F128" s="169">
        <f t="shared" si="90"/>
        <v>0</v>
      </c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78"/>
    </row>
    <row r="129" spans="1:55" ht="22.5" customHeight="1">
      <c r="A129" s="275"/>
      <c r="B129" s="276"/>
      <c r="C129" s="276"/>
      <c r="D129" s="221" t="s">
        <v>268</v>
      </c>
      <c r="E129" s="169">
        <f t="shared" si="89"/>
        <v>1705.92806</v>
      </c>
      <c r="F129" s="169">
        <f t="shared" si="90"/>
        <v>214.82991000000001</v>
      </c>
      <c r="G129" s="167">
        <f t="shared" ref="G129" si="105">F129*100/E129</f>
        <v>12.593140064769203</v>
      </c>
      <c r="H129" s="167"/>
      <c r="I129" s="167"/>
      <c r="J129" s="167"/>
      <c r="K129" s="167"/>
      <c r="L129" s="167"/>
      <c r="M129" s="167"/>
      <c r="N129" s="167">
        <v>200</v>
      </c>
      <c r="O129" s="167">
        <v>200</v>
      </c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>
        <v>14.82991</v>
      </c>
      <c r="AF129" s="167">
        <v>14.82991</v>
      </c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>
        <f>1505.92806-14.82991</f>
        <v>1491.09815</v>
      </c>
      <c r="AZ129" s="167"/>
      <c r="BA129" s="167"/>
      <c r="BB129" s="167"/>
      <c r="BC129" s="178"/>
    </row>
    <row r="130" spans="1:55" ht="81.75" customHeight="1">
      <c r="A130" s="275"/>
      <c r="B130" s="276"/>
      <c r="C130" s="276"/>
      <c r="D130" s="221" t="s">
        <v>274</v>
      </c>
      <c r="E130" s="169">
        <f t="shared" si="89"/>
        <v>0</v>
      </c>
      <c r="F130" s="169">
        <f t="shared" si="90"/>
        <v>0</v>
      </c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78"/>
    </row>
    <row r="131" spans="1:55" ht="22.5" customHeight="1">
      <c r="A131" s="275"/>
      <c r="B131" s="276"/>
      <c r="C131" s="276"/>
      <c r="D131" s="221" t="s">
        <v>269</v>
      </c>
      <c r="E131" s="169">
        <f t="shared" si="89"/>
        <v>0</v>
      </c>
      <c r="F131" s="169">
        <f t="shared" si="90"/>
        <v>0</v>
      </c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78"/>
    </row>
    <row r="132" spans="1:55" ht="31.5" customHeight="1">
      <c r="A132" s="275"/>
      <c r="B132" s="276"/>
      <c r="C132" s="276"/>
      <c r="D132" s="224" t="s">
        <v>43</v>
      </c>
      <c r="E132" s="169">
        <f t="shared" si="89"/>
        <v>0</v>
      </c>
      <c r="F132" s="169">
        <f t="shared" si="90"/>
        <v>0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78"/>
    </row>
    <row r="133" spans="1:55" ht="31.5" customHeight="1">
      <c r="A133" s="275" t="s">
        <v>446</v>
      </c>
      <c r="B133" s="276" t="s">
        <v>449</v>
      </c>
      <c r="C133" s="276"/>
      <c r="D133" s="153" t="s">
        <v>41</v>
      </c>
      <c r="E133" s="169">
        <f t="shared" si="89"/>
        <v>399.99919999999997</v>
      </c>
      <c r="F133" s="169">
        <f t="shared" si="90"/>
        <v>0</v>
      </c>
      <c r="G133" s="167">
        <f t="shared" ref="G133" si="106">F133*100/E133</f>
        <v>0</v>
      </c>
      <c r="H133" s="167">
        <f>SUM(H134:H136)</f>
        <v>0</v>
      </c>
      <c r="I133" s="167">
        <f t="shared" ref="I133:BA133" si="107">SUM(I134:I136)</f>
        <v>0</v>
      </c>
      <c r="J133" s="167">
        <f t="shared" si="107"/>
        <v>0</v>
      </c>
      <c r="K133" s="167">
        <f t="shared" si="107"/>
        <v>0</v>
      </c>
      <c r="L133" s="167">
        <f t="shared" si="107"/>
        <v>0</v>
      </c>
      <c r="M133" s="167">
        <f t="shared" si="107"/>
        <v>0</v>
      </c>
      <c r="N133" s="167">
        <f t="shared" si="107"/>
        <v>0</v>
      </c>
      <c r="O133" s="167">
        <f t="shared" si="107"/>
        <v>0</v>
      </c>
      <c r="P133" s="167">
        <f t="shared" si="107"/>
        <v>0</v>
      </c>
      <c r="Q133" s="167">
        <f t="shared" si="107"/>
        <v>0</v>
      </c>
      <c r="R133" s="167">
        <f t="shared" si="107"/>
        <v>0</v>
      </c>
      <c r="S133" s="167">
        <f t="shared" si="107"/>
        <v>0</v>
      </c>
      <c r="T133" s="167">
        <f t="shared" si="107"/>
        <v>0</v>
      </c>
      <c r="U133" s="167">
        <f t="shared" si="107"/>
        <v>0</v>
      </c>
      <c r="V133" s="167">
        <f t="shared" si="107"/>
        <v>0</v>
      </c>
      <c r="W133" s="167">
        <f t="shared" si="107"/>
        <v>0</v>
      </c>
      <c r="X133" s="167">
        <f t="shared" si="107"/>
        <v>0</v>
      </c>
      <c r="Y133" s="167">
        <f t="shared" si="107"/>
        <v>0</v>
      </c>
      <c r="Z133" s="167">
        <f t="shared" si="107"/>
        <v>0</v>
      </c>
      <c r="AA133" s="167">
        <f t="shared" si="107"/>
        <v>0</v>
      </c>
      <c r="AB133" s="167">
        <f t="shared" si="107"/>
        <v>0</v>
      </c>
      <c r="AC133" s="167">
        <f t="shared" si="107"/>
        <v>0</v>
      </c>
      <c r="AD133" s="167">
        <f t="shared" si="107"/>
        <v>0</v>
      </c>
      <c r="AE133" s="167">
        <f t="shared" si="107"/>
        <v>0</v>
      </c>
      <c r="AF133" s="167">
        <f t="shared" si="107"/>
        <v>0</v>
      </c>
      <c r="AG133" s="167">
        <f t="shared" si="107"/>
        <v>0</v>
      </c>
      <c r="AH133" s="167">
        <f t="shared" si="107"/>
        <v>0</v>
      </c>
      <c r="AI133" s="167">
        <f t="shared" si="107"/>
        <v>0</v>
      </c>
      <c r="AJ133" s="167">
        <f t="shared" si="107"/>
        <v>0</v>
      </c>
      <c r="AK133" s="167">
        <f t="shared" si="107"/>
        <v>0</v>
      </c>
      <c r="AL133" s="167">
        <f t="shared" si="107"/>
        <v>0</v>
      </c>
      <c r="AM133" s="167">
        <f t="shared" si="107"/>
        <v>0</v>
      </c>
      <c r="AN133" s="167">
        <f t="shared" si="107"/>
        <v>0</v>
      </c>
      <c r="AO133" s="167">
        <f t="shared" si="107"/>
        <v>0</v>
      </c>
      <c r="AP133" s="167">
        <f t="shared" si="107"/>
        <v>0</v>
      </c>
      <c r="AQ133" s="167">
        <f t="shared" si="107"/>
        <v>0</v>
      </c>
      <c r="AR133" s="167">
        <f t="shared" si="107"/>
        <v>0</v>
      </c>
      <c r="AS133" s="167">
        <f t="shared" si="107"/>
        <v>0</v>
      </c>
      <c r="AT133" s="167">
        <f t="shared" si="107"/>
        <v>0</v>
      </c>
      <c r="AU133" s="167">
        <f t="shared" si="107"/>
        <v>0</v>
      </c>
      <c r="AV133" s="167">
        <f t="shared" si="107"/>
        <v>0</v>
      </c>
      <c r="AW133" s="167">
        <f t="shared" si="107"/>
        <v>0</v>
      </c>
      <c r="AX133" s="167">
        <f t="shared" si="107"/>
        <v>0</v>
      </c>
      <c r="AY133" s="167">
        <f t="shared" si="107"/>
        <v>399.99919999999997</v>
      </c>
      <c r="AZ133" s="167">
        <f t="shared" si="107"/>
        <v>0</v>
      </c>
      <c r="BA133" s="167">
        <f t="shared" si="107"/>
        <v>0</v>
      </c>
      <c r="BB133" s="167"/>
      <c r="BC133" s="178"/>
    </row>
    <row r="134" spans="1:55" ht="32.25" customHeight="1">
      <c r="A134" s="275"/>
      <c r="B134" s="276"/>
      <c r="C134" s="276"/>
      <c r="D134" s="151" t="s">
        <v>37</v>
      </c>
      <c r="E134" s="169">
        <f t="shared" si="89"/>
        <v>0</v>
      </c>
      <c r="F134" s="169">
        <f t="shared" si="90"/>
        <v>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78"/>
    </row>
    <row r="135" spans="1:55" ht="51.75" customHeight="1">
      <c r="A135" s="275"/>
      <c r="B135" s="276"/>
      <c r="C135" s="276"/>
      <c r="D135" s="176" t="s">
        <v>2</v>
      </c>
      <c r="E135" s="169">
        <f t="shared" si="89"/>
        <v>0</v>
      </c>
      <c r="F135" s="169">
        <f t="shared" si="90"/>
        <v>0</v>
      </c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78"/>
    </row>
    <row r="136" spans="1:55" ht="22.5" customHeight="1">
      <c r="A136" s="275"/>
      <c r="B136" s="276"/>
      <c r="C136" s="276"/>
      <c r="D136" s="221" t="s">
        <v>268</v>
      </c>
      <c r="E136" s="169">
        <f t="shared" si="89"/>
        <v>399.99919999999997</v>
      </c>
      <c r="F136" s="169">
        <f t="shared" si="90"/>
        <v>0</v>
      </c>
      <c r="G136" s="167">
        <f t="shared" ref="G136" si="108">F136*100/E136</f>
        <v>0</v>
      </c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>
        <v>399.99919999999997</v>
      </c>
      <c r="AZ136" s="167"/>
      <c r="BA136" s="167"/>
      <c r="BB136" s="167"/>
      <c r="BC136" s="178"/>
    </row>
    <row r="137" spans="1:55" ht="81.75" customHeight="1">
      <c r="A137" s="275"/>
      <c r="B137" s="276"/>
      <c r="C137" s="276"/>
      <c r="D137" s="221" t="s">
        <v>274</v>
      </c>
      <c r="E137" s="169">
        <f t="shared" si="89"/>
        <v>0</v>
      </c>
      <c r="F137" s="169">
        <f t="shared" si="90"/>
        <v>0</v>
      </c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78"/>
    </row>
    <row r="138" spans="1:55" ht="22.5" customHeight="1">
      <c r="A138" s="275"/>
      <c r="B138" s="276"/>
      <c r="C138" s="276"/>
      <c r="D138" s="221" t="s">
        <v>269</v>
      </c>
      <c r="E138" s="169">
        <f t="shared" si="89"/>
        <v>0</v>
      </c>
      <c r="F138" s="169">
        <f t="shared" si="90"/>
        <v>0</v>
      </c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78"/>
    </row>
    <row r="139" spans="1:55" ht="31.5" customHeight="1">
      <c r="A139" s="275"/>
      <c r="B139" s="276"/>
      <c r="C139" s="276"/>
      <c r="D139" s="224" t="s">
        <v>43</v>
      </c>
      <c r="E139" s="169">
        <f t="shared" si="89"/>
        <v>0</v>
      </c>
      <c r="F139" s="169">
        <f t="shared" si="90"/>
        <v>0</v>
      </c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78"/>
    </row>
    <row r="140" spans="1:55" ht="31.5" customHeight="1">
      <c r="A140" s="275" t="s">
        <v>447</v>
      </c>
      <c r="B140" s="277" t="s">
        <v>568</v>
      </c>
      <c r="C140" s="276"/>
      <c r="D140" s="153" t="s">
        <v>41</v>
      </c>
      <c r="E140" s="169">
        <f t="shared" si="89"/>
        <v>4080</v>
      </c>
      <c r="F140" s="169">
        <f t="shared" si="90"/>
        <v>0</v>
      </c>
      <c r="G140" s="167">
        <f t="shared" ref="G140" si="109">F140*100/E140</f>
        <v>0</v>
      </c>
      <c r="H140" s="167">
        <f>SUM(H141:H143)</f>
        <v>0</v>
      </c>
      <c r="I140" s="167">
        <f t="shared" ref="I140:BA140" si="110">SUM(I141:I143)</f>
        <v>0</v>
      </c>
      <c r="J140" s="167">
        <f t="shared" si="110"/>
        <v>0</v>
      </c>
      <c r="K140" s="167">
        <f t="shared" si="110"/>
        <v>0</v>
      </c>
      <c r="L140" s="167">
        <f t="shared" si="110"/>
        <v>0</v>
      </c>
      <c r="M140" s="167">
        <f t="shared" si="110"/>
        <v>0</v>
      </c>
      <c r="N140" s="167">
        <f t="shared" si="110"/>
        <v>0</v>
      </c>
      <c r="O140" s="167">
        <f t="shared" si="110"/>
        <v>0</v>
      </c>
      <c r="P140" s="167">
        <f t="shared" si="110"/>
        <v>0</v>
      </c>
      <c r="Q140" s="167">
        <f t="shared" si="110"/>
        <v>0</v>
      </c>
      <c r="R140" s="167">
        <f t="shared" si="110"/>
        <v>0</v>
      </c>
      <c r="S140" s="167">
        <f t="shared" si="110"/>
        <v>0</v>
      </c>
      <c r="T140" s="167">
        <f t="shared" si="110"/>
        <v>0</v>
      </c>
      <c r="U140" s="167">
        <f t="shared" si="110"/>
        <v>0</v>
      </c>
      <c r="V140" s="167">
        <f t="shared" si="110"/>
        <v>0</v>
      </c>
      <c r="W140" s="167">
        <f t="shared" si="110"/>
        <v>0</v>
      </c>
      <c r="X140" s="167">
        <f t="shared" si="110"/>
        <v>0</v>
      </c>
      <c r="Y140" s="167">
        <f t="shared" si="110"/>
        <v>0</v>
      </c>
      <c r="Z140" s="167">
        <f t="shared" si="110"/>
        <v>0</v>
      </c>
      <c r="AA140" s="167">
        <f t="shared" si="110"/>
        <v>0</v>
      </c>
      <c r="AB140" s="167">
        <f t="shared" si="110"/>
        <v>0</v>
      </c>
      <c r="AC140" s="167">
        <f t="shared" si="110"/>
        <v>0</v>
      </c>
      <c r="AD140" s="167">
        <f t="shared" si="110"/>
        <v>0</v>
      </c>
      <c r="AE140" s="167">
        <f t="shared" si="110"/>
        <v>0</v>
      </c>
      <c r="AF140" s="167">
        <f t="shared" si="110"/>
        <v>0</v>
      </c>
      <c r="AG140" s="167">
        <f t="shared" si="110"/>
        <v>0</v>
      </c>
      <c r="AH140" s="167">
        <f t="shared" si="110"/>
        <v>0</v>
      </c>
      <c r="AI140" s="167">
        <f t="shared" si="110"/>
        <v>0</v>
      </c>
      <c r="AJ140" s="167">
        <f t="shared" si="110"/>
        <v>0</v>
      </c>
      <c r="AK140" s="167">
        <f t="shared" si="110"/>
        <v>0</v>
      </c>
      <c r="AL140" s="167">
        <f t="shared" si="110"/>
        <v>0</v>
      </c>
      <c r="AM140" s="167">
        <f t="shared" si="110"/>
        <v>0</v>
      </c>
      <c r="AN140" s="167">
        <f t="shared" si="110"/>
        <v>0</v>
      </c>
      <c r="AO140" s="167">
        <f t="shared" si="110"/>
        <v>0</v>
      </c>
      <c r="AP140" s="167">
        <f t="shared" si="110"/>
        <v>0</v>
      </c>
      <c r="AQ140" s="167">
        <f t="shared" si="110"/>
        <v>0</v>
      </c>
      <c r="AR140" s="167">
        <f t="shared" si="110"/>
        <v>0</v>
      </c>
      <c r="AS140" s="167">
        <f t="shared" si="110"/>
        <v>0</v>
      </c>
      <c r="AT140" s="167">
        <f t="shared" si="110"/>
        <v>0</v>
      </c>
      <c r="AU140" s="167">
        <f t="shared" si="110"/>
        <v>0</v>
      </c>
      <c r="AV140" s="167">
        <f t="shared" si="110"/>
        <v>0</v>
      </c>
      <c r="AW140" s="167">
        <f t="shared" si="110"/>
        <v>0</v>
      </c>
      <c r="AX140" s="167">
        <f t="shared" si="110"/>
        <v>0</v>
      </c>
      <c r="AY140" s="167">
        <f t="shared" si="110"/>
        <v>4080</v>
      </c>
      <c r="AZ140" s="167">
        <f t="shared" si="110"/>
        <v>0</v>
      </c>
      <c r="BA140" s="167">
        <f t="shared" si="110"/>
        <v>0</v>
      </c>
      <c r="BB140" s="167"/>
      <c r="BC140" s="178"/>
    </row>
    <row r="141" spans="1:55" ht="32.25" customHeight="1">
      <c r="A141" s="275"/>
      <c r="B141" s="277"/>
      <c r="C141" s="276"/>
      <c r="D141" s="151" t="s">
        <v>37</v>
      </c>
      <c r="E141" s="169">
        <f t="shared" si="89"/>
        <v>0</v>
      </c>
      <c r="F141" s="169">
        <f t="shared" si="90"/>
        <v>0</v>
      </c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78"/>
    </row>
    <row r="142" spans="1:55" ht="51.75" customHeight="1">
      <c r="A142" s="275"/>
      <c r="B142" s="277"/>
      <c r="C142" s="276"/>
      <c r="D142" s="176" t="s">
        <v>2</v>
      </c>
      <c r="E142" s="169">
        <f t="shared" si="89"/>
        <v>0</v>
      </c>
      <c r="F142" s="169">
        <f t="shared" si="90"/>
        <v>0</v>
      </c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78"/>
    </row>
    <row r="143" spans="1:55" ht="22.5" customHeight="1">
      <c r="A143" s="275"/>
      <c r="B143" s="277"/>
      <c r="C143" s="276"/>
      <c r="D143" s="221" t="s">
        <v>268</v>
      </c>
      <c r="E143" s="169">
        <f t="shared" si="89"/>
        <v>4080</v>
      </c>
      <c r="F143" s="169">
        <f t="shared" si="90"/>
        <v>0</v>
      </c>
      <c r="G143" s="167">
        <f t="shared" ref="G143" si="111">F143*100/E143</f>
        <v>0</v>
      </c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>
        <v>4080</v>
      </c>
      <c r="AZ143" s="167"/>
      <c r="BA143" s="167"/>
      <c r="BB143" s="167"/>
      <c r="BC143" s="178"/>
    </row>
    <row r="144" spans="1:55" ht="81.75" customHeight="1">
      <c r="A144" s="275"/>
      <c r="B144" s="277"/>
      <c r="C144" s="276"/>
      <c r="D144" s="221" t="s">
        <v>274</v>
      </c>
      <c r="E144" s="169">
        <f t="shared" si="89"/>
        <v>4080</v>
      </c>
      <c r="F144" s="169">
        <f t="shared" si="90"/>
        <v>0</v>
      </c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>
        <v>4080</v>
      </c>
      <c r="AZ144" s="167"/>
      <c r="BA144" s="167"/>
      <c r="BB144" s="167"/>
      <c r="BC144" s="178"/>
    </row>
    <row r="145" spans="1:55" ht="22.5" customHeight="1">
      <c r="A145" s="275"/>
      <c r="B145" s="277"/>
      <c r="C145" s="276"/>
      <c r="D145" s="221" t="s">
        <v>269</v>
      </c>
      <c r="E145" s="169">
        <f t="shared" si="89"/>
        <v>0</v>
      </c>
      <c r="F145" s="169">
        <f t="shared" si="90"/>
        <v>0</v>
      </c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78"/>
    </row>
    <row r="146" spans="1:55" ht="31.5" customHeight="1">
      <c r="A146" s="275"/>
      <c r="B146" s="277"/>
      <c r="C146" s="276"/>
      <c r="D146" s="224" t="s">
        <v>43</v>
      </c>
      <c r="E146" s="169">
        <f t="shared" si="89"/>
        <v>0</v>
      </c>
      <c r="F146" s="169">
        <f t="shared" si="90"/>
        <v>0</v>
      </c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78"/>
    </row>
    <row r="147" spans="1:55" ht="31.5" customHeight="1">
      <c r="A147" s="275" t="s">
        <v>450</v>
      </c>
      <c r="B147" s="277" t="s">
        <v>451</v>
      </c>
      <c r="C147" s="276"/>
      <c r="D147" s="153" t="s">
        <v>41</v>
      </c>
      <c r="E147" s="169">
        <f t="shared" si="89"/>
        <v>732.6</v>
      </c>
      <c r="F147" s="169">
        <f t="shared" si="90"/>
        <v>732.6</v>
      </c>
      <c r="G147" s="167">
        <f t="shared" ref="G147" si="112">F147*100/E147</f>
        <v>100</v>
      </c>
      <c r="H147" s="167">
        <f>SUM(H148:H150)</f>
        <v>0</v>
      </c>
      <c r="I147" s="167">
        <f t="shared" ref="I147:BA147" si="113">SUM(I148:I150)</f>
        <v>0</v>
      </c>
      <c r="J147" s="167">
        <f t="shared" si="113"/>
        <v>0</v>
      </c>
      <c r="K147" s="167">
        <f t="shared" si="113"/>
        <v>0</v>
      </c>
      <c r="L147" s="167">
        <f t="shared" si="113"/>
        <v>0</v>
      </c>
      <c r="M147" s="167">
        <f t="shared" si="113"/>
        <v>0</v>
      </c>
      <c r="N147" s="167">
        <f t="shared" si="113"/>
        <v>0</v>
      </c>
      <c r="O147" s="167">
        <f t="shared" si="113"/>
        <v>0</v>
      </c>
      <c r="P147" s="167">
        <f t="shared" si="113"/>
        <v>0</v>
      </c>
      <c r="Q147" s="167">
        <f t="shared" si="113"/>
        <v>0</v>
      </c>
      <c r="R147" s="167">
        <f t="shared" si="113"/>
        <v>0</v>
      </c>
      <c r="S147" s="167">
        <f t="shared" si="113"/>
        <v>0</v>
      </c>
      <c r="T147" s="167">
        <f t="shared" si="113"/>
        <v>0</v>
      </c>
      <c r="U147" s="167">
        <f t="shared" si="113"/>
        <v>0</v>
      </c>
      <c r="V147" s="167">
        <f t="shared" si="113"/>
        <v>0</v>
      </c>
      <c r="W147" s="167">
        <f t="shared" si="113"/>
        <v>0</v>
      </c>
      <c r="X147" s="167">
        <f t="shared" si="113"/>
        <v>0</v>
      </c>
      <c r="Y147" s="167">
        <f t="shared" si="113"/>
        <v>0</v>
      </c>
      <c r="Z147" s="167">
        <f t="shared" si="113"/>
        <v>0</v>
      </c>
      <c r="AA147" s="167">
        <f t="shared" si="113"/>
        <v>0</v>
      </c>
      <c r="AB147" s="167">
        <f t="shared" si="113"/>
        <v>0</v>
      </c>
      <c r="AC147" s="167">
        <f t="shared" si="113"/>
        <v>0</v>
      </c>
      <c r="AD147" s="167">
        <f t="shared" si="113"/>
        <v>0</v>
      </c>
      <c r="AE147" s="167">
        <f t="shared" si="113"/>
        <v>0</v>
      </c>
      <c r="AF147" s="167">
        <f t="shared" si="113"/>
        <v>0</v>
      </c>
      <c r="AG147" s="167">
        <f t="shared" si="113"/>
        <v>0</v>
      </c>
      <c r="AH147" s="167">
        <f t="shared" si="113"/>
        <v>0</v>
      </c>
      <c r="AI147" s="167">
        <f t="shared" si="113"/>
        <v>0</v>
      </c>
      <c r="AJ147" s="167">
        <f t="shared" si="113"/>
        <v>732.6</v>
      </c>
      <c r="AK147" s="167">
        <f t="shared" si="113"/>
        <v>732.6</v>
      </c>
      <c r="AL147" s="167">
        <f t="shared" si="113"/>
        <v>0</v>
      </c>
      <c r="AM147" s="167">
        <f t="shared" si="113"/>
        <v>0</v>
      </c>
      <c r="AN147" s="167">
        <f t="shared" si="113"/>
        <v>0</v>
      </c>
      <c r="AO147" s="167">
        <f t="shared" si="113"/>
        <v>0</v>
      </c>
      <c r="AP147" s="167">
        <f t="shared" si="113"/>
        <v>0</v>
      </c>
      <c r="AQ147" s="167">
        <f t="shared" si="113"/>
        <v>0</v>
      </c>
      <c r="AR147" s="167">
        <f t="shared" si="113"/>
        <v>0</v>
      </c>
      <c r="AS147" s="167">
        <f t="shared" si="113"/>
        <v>0</v>
      </c>
      <c r="AT147" s="167">
        <f t="shared" si="113"/>
        <v>0</v>
      </c>
      <c r="AU147" s="167">
        <f t="shared" si="113"/>
        <v>0</v>
      </c>
      <c r="AV147" s="167">
        <f t="shared" si="113"/>
        <v>0</v>
      </c>
      <c r="AW147" s="167">
        <f t="shared" si="113"/>
        <v>0</v>
      </c>
      <c r="AX147" s="167">
        <f t="shared" si="113"/>
        <v>0</v>
      </c>
      <c r="AY147" s="167">
        <f t="shared" si="113"/>
        <v>0</v>
      </c>
      <c r="AZ147" s="167">
        <f t="shared" si="113"/>
        <v>0</v>
      </c>
      <c r="BA147" s="167">
        <f t="shared" si="113"/>
        <v>0</v>
      </c>
      <c r="BB147" s="167"/>
      <c r="BC147" s="178"/>
    </row>
    <row r="148" spans="1:55" ht="32.25" customHeight="1">
      <c r="A148" s="275"/>
      <c r="B148" s="277"/>
      <c r="C148" s="276"/>
      <c r="D148" s="151" t="s">
        <v>37</v>
      </c>
      <c r="E148" s="169">
        <f t="shared" si="89"/>
        <v>0</v>
      </c>
      <c r="F148" s="169">
        <f t="shared" si="90"/>
        <v>0</v>
      </c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78"/>
    </row>
    <row r="149" spans="1:55" ht="51.75" customHeight="1">
      <c r="A149" s="275"/>
      <c r="B149" s="277"/>
      <c r="C149" s="276"/>
      <c r="D149" s="176" t="s">
        <v>2</v>
      </c>
      <c r="E149" s="169">
        <f t="shared" ref="E149:E155" si="114">H149+K149+N149+Q149+T149+W149+Z149+AE149+AJ149+AO149+AT149+AY149</f>
        <v>0</v>
      </c>
      <c r="F149" s="169">
        <f t="shared" ref="F149:F155" si="115">I149+L149+O149+R149+U149+X149+AA149+AF149+AK149+AP149+AU149+AZ149</f>
        <v>0</v>
      </c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78"/>
    </row>
    <row r="150" spans="1:55" ht="22.5" customHeight="1">
      <c r="A150" s="275"/>
      <c r="B150" s="277"/>
      <c r="C150" s="276"/>
      <c r="D150" s="221" t="s">
        <v>268</v>
      </c>
      <c r="E150" s="169">
        <f t="shared" si="114"/>
        <v>732.6</v>
      </c>
      <c r="F150" s="169">
        <f t="shared" si="115"/>
        <v>732.6</v>
      </c>
      <c r="G150" s="167">
        <f t="shared" ref="G150" si="116">F150*100/E150</f>
        <v>100</v>
      </c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>
        <v>732.6</v>
      </c>
      <c r="AK150" s="167">
        <v>732.6</v>
      </c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78"/>
    </row>
    <row r="151" spans="1:55" ht="81.75" customHeight="1">
      <c r="A151" s="275"/>
      <c r="B151" s="277"/>
      <c r="C151" s="276"/>
      <c r="D151" s="221" t="s">
        <v>274</v>
      </c>
      <c r="E151" s="169">
        <f t="shared" si="114"/>
        <v>0</v>
      </c>
      <c r="F151" s="169">
        <f t="shared" si="115"/>
        <v>0</v>
      </c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78"/>
    </row>
    <row r="152" spans="1:55" ht="22.5" customHeight="1">
      <c r="A152" s="275"/>
      <c r="B152" s="277"/>
      <c r="C152" s="276"/>
      <c r="D152" s="221" t="s">
        <v>269</v>
      </c>
      <c r="E152" s="169">
        <f t="shared" si="114"/>
        <v>0</v>
      </c>
      <c r="F152" s="169">
        <f t="shared" si="115"/>
        <v>0</v>
      </c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78"/>
    </row>
    <row r="153" spans="1:55" ht="31.5" customHeight="1">
      <c r="A153" s="275"/>
      <c r="B153" s="277"/>
      <c r="C153" s="276"/>
      <c r="D153" s="224" t="s">
        <v>43</v>
      </c>
      <c r="E153" s="169">
        <f t="shared" si="114"/>
        <v>0</v>
      </c>
      <c r="F153" s="169">
        <f t="shared" si="115"/>
        <v>0</v>
      </c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78"/>
    </row>
    <row r="154" spans="1:55" ht="31.5" customHeight="1">
      <c r="A154" s="275" t="s">
        <v>541</v>
      </c>
      <c r="B154" s="277" t="s">
        <v>542</v>
      </c>
      <c r="C154" s="276"/>
      <c r="D154" s="153" t="s">
        <v>41</v>
      </c>
      <c r="E154" s="169">
        <f t="shared" si="114"/>
        <v>9108.0930000000008</v>
      </c>
      <c r="F154" s="169">
        <f t="shared" si="115"/>
        <v>9061.3449099999998</v>
      </c>
      <c r="G154" s="167">
        <f t="shared" ref="G154" si="117">F154*100/E154</f>
        <v>99.486741187205695</v>
      </c>
      <c r="H154" s="167">
        <f>SUM(H155:H157)</f>
        <v>0</v>
      </c>
      <c r="I154" s="167">
        <f t="shared" ref="I154:BA154" si="118">SUM(I155:I157)</f>
        <v>0</v>
      </c>
      <c r="J154" s="167">
        <f t="shared" si="118"/>
        <v>0</v>
      </c>
      <c r="K154" s="167">
        <f t="shared" si="118"/>
        <v>0</v>
      </c>
      <c r="L154" s="167">
        <f t="shared" si="118"/>
        <v>0</v>
      </c>
      <c r="M154" s="167">
        <f t="shared" si="118"/>
        <v>0</v>
      </c>
      <c r="N154" s="167">
        <f t="shared" si="118"/>
        <v>0</v>
      </c>
      <c r="O154" s="167">
        <f t="shared" si="118"/>
        <v>0</v>
      </c>
      <c r="P154" s="167">
        <f t="shared" si="118"/>
        <v>0</v>
      </c>
      <c r="Q154" s="167">
        <f t="shared" si="118"/>
        <v>0</v>
      </c>
      <c r="R154" s="167">
        <f t="shared" si="118"/>
        <v>0</v>
      </c>
      <c r="S154" s="167">
        <f t="shared" si="118"/>
        <v>0</v>
      </c>
      <c r="T154" s="167">
        <f t="shared" si="118"/>
        <v>0</v>
      </c>
      <c r="U154" s="167">
        <f t="shared" si="118"/>
        <v>0</v>
      </c>
      <c r="V154" s="167">
        <f t="shared" si="118"/>
        <v>0</v>
      </c>
      <c r="W154" s="167">
        <f t="shared" si="118"/>
        <v>0</v>
      </c>
      <c r="X154" s="167">
        <f t="shared" si="118"/>
        <v>0</v>
      </c>
      <c r="Y154" s="167">
        <f t="shared" si="118"/>
        <v>0</v>
      </c>
      <c r="Z154" s="167">
        <f t="shared" si="118"/>
        <v>0</v>
      </c>
      <c r="AA154" s="167">
        <f t="shared" si="118"/>
        <v>0</v>
      </c>
      <c r="AB154" s="167">
        <f t="shared" si="118"/>
        <v>0</v>
      </c>
      <c r="AC154" s="167">
        <f t="shared" si="118"/>
        <v>0</v>
      </c>
      <c r="AD154" s="167">
        <f t="shared" si="118"/>
        <v>0</v>
      </c>
      <c r="AE154" s="167">
        <f t="shared" si="118"/>
        <v>0</v>
      </c>
      <c r="AF154" s="167">
        <f t="shared" si="118"/>
        <v>0</v>
      </c>
      <c r="AG154" s="167">
        <f t="shared" si="118"/>
        <v>0</v>
      </c>
      <c r="AH154" s="167">
        <f t="shared" si="118"/>
        <v>0</v>
      </c>
      <c r="AI154" s="167">
        <f t="shared" si="118"/>
        <v>0</v>
      </c>
      <c r="AJ154" s="167">
        <f t="shared" si="118"/>
        <v>0</v>
      </c>
      <c r="AK154" s="167">
        <f t="shared" si="118"/>
        <v>0</v>
      </c>
      <c r="AL154" s="167">
        <f t="shared" si="118"/>
        <v>0</v>
      </c>
      <c r="AM154" s="167">
        <f t="shared" si="118"/>
        <v>0</v>
      </c>
      <c r="AN154" s="167">
        <f t="shared" si="118"/>
        <v>0</v>
      </c>
      <c r="AO154" s="167">
        <f t="shared" si="118"/>
        <v>0</v>
      </c>
      <c r="AP154" s="167">
        <f t="shared" si="118"/>
        <v>0</v>
      </c>
      <c r="AQ154" s="167">
        <f t="shared" si="118"/>
        <v>0</v>
      </c>
      <c r="AR154" s="167">
        <f t="shared" si="118"/>
        <v>0</v>
      </c>
      <c r="AS154" s="167">
        <f t="shared" si="118"/>
        <v>0</v>
      </c>
      <c r="AT154" s="167">
        <f t="shared" si="118"/>
        <v>0</v>
      </c>
      <c r="AU154" s="167">
        <f t="shared" si="118"/>
        <v>0</v>
      </c>
      <c r="AV154" s="167">
        <f t="shared" si="118"/>
        <v>0</v>
      </c>
      <c r="AW154" s="167">
        <f t="shared" si="118"/>
        <v>0</v>
      </c>
      <c r="AX154" s="167">
        <f t="shared" si="118"/>
        <v>0</v>
      </c>
      <c r="AY154" s="167">
        <f t="shared" si="118"/>
        <v>9108.0930000000008</v>
      </c>
      <c r="AZ154" s="167">
        <f t="shared" si="118"/>
        <v>9061.3449099999998</v>
      </c>
      <c r="BA154" s="167">
        <f t="shared" si="118"/>
        <v>0</v>
      </c>
      <c r="BB154" s="167"/>
      <c r="BC154" s="214"/>
    </row>
    <row r="155" spans="1:55" ht="32.25" customHeight="1">
      <c r="A155" s="275"/>
      <c r="B155" s="277"/>
      <c r="C155" s="276"/>
      <c r="D155" s="151" t="s">
        <v>37</v>
      </c>
      <c r="E155" s="169">
        <f t="shared" si="114"/>
        <v>0</v>
      </c>
      <c r="F155" s="169">
        <f t="shared" si="115"/>
        <v>0</v>
      </c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214"/>
    </row>
    <row r="156" spans="1:55" ht="51.75" customHeight="1">
      <c r="A156" s="275"/>
      <c r="B156" s="277"/>
      <c r="C156" s="276"/>
      <c r="D156" s="176" t="s">
        <v>2</v>
      </c>
      <c r="E156" s="169">
        <f t="shared" ref="E156:E162" si="119">H156+K156+N156+Q156+T156+W156+Z156+AE156+AJ156+AO156+AT156+AY156</f>
        <v>0</v>
      </c>
      <c r="F156" s="169">
        <f t="shared" ref="F156:F162" si="120">I156+L156+O156+R156+U156+X156+AA156+AF156+AK156+AP156+AU156+AZ156</f>
        <v>0</v>
      </c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214"/>
    </row>
    <row r="157" spans="1:55" ht="22.5" customHeight="1">
      <c r="A157" s="275"/>
      <c r="B157" s="277"/>
      <c r="C157" s="276"/>
      <c r="D157" s="221" t="s">
        <v>268</v>
      </c>
      <c r="E157" s="169">
        <f t="shared" si="119"/>
        <v>9108.0930000000008</v>
      </c>
      <c r="F157" s="169">
        <f t="shared" si="120"/>
        <v>9061.3449099999998</v>
      </c>
      <c r="G157" s="167">
        <f t="shared" ref="G157" si="121">F157*100/E157</f>
        <v>99.486741187205695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>
        <v>9108.0930000000008</v>
      </c>
      <c r="AZ157" s="167">
        <v>9061.3449099999998</v>
      </c>
      <c r="BA157" s="167"/>
      <c r="BB157" s="167"/>
      <c r="BC157" s="214"/>
    </row>
    <row r="158" spans="1:55" ht="81.75" customHeight="1">
      <c r="A158" s="275"/>
      <c r="B158" s="277"/>
      <c r="C158" s="276"/>
      <c r="D158" s="221" t="s">
        <v>274</v>
      </c>
      <c r="E158" s="169">
        <f t="shared" si="119"/>
        <v>0</v>
      </c>
      <c r="F158" s="169">
        <f t="shared" si="120"/>
        <v>0</v>
      </c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214"/>
    </row>
    <row r="159" spans="1:55" ht="22.5" customHeight="1">
      <c r="A159" s="275"/>
      <c r="B159" s="277"/>
      <c r="C159" s="276"/>
      <c r="D159" s="221" t="s">
        <v>269</v>
      </c>
      <c r="E159" s="169">
        <f t="shared" si="119"/>
        <v>0</v>
      </c>
      <c r="F159" s="169">
        <f t="shared" si="120"/>
        <v>0</v>
      </c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214"/>
    </row>
    <row r="160" spans="1:55" ht="31.5" customHeight="1">
      <c r="A160" s="275"/>
      <c r="B160" s="277"/>
      <c r="C160" s="276"/>
      <c r="D160" s="224" t="s">
        <v>43</v>
      </c>
      <c r="E160" s="169">
        <f t="shared" si="119"/>
        <v>0</v>
      </c>
      <c r="F160" s="169">
        <f t="shared" si="120"/>
        <v>0</v>
      </c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214"/>
    </row>
    <row r="161" spans="1:55" ht="31.5" customHeight="1">
      <c r="A161" s="275" t="s">
        <v>546</v>
      </c>
      <c r="B161" s="277" t="s">
        <v>547</v>
      </c>
      <c r="C161" s="276"/>
      <c r="D161" s="153" t="s">
        <v>41</v>
      </c>
      <c r="E161" s="169">
        <f t="shared" si="119"/>
        <v>1110</v>
      </c>
      <c r="F161" s="169">
        <f t="shared" si="120"/>
        <v>1110</v>
      </c>
      <c r="G161" s="167">
        <f t="shared" ref="G161" si="122">F161*100/E161</f>
        <v>100</v>
      </c>
      <c r="H161" s="167">
        <f>SUM(H162:H164)</f>
        <v>0</v>
      </c>
      <c r="I161" s="167">
        <f t="shared" ref="I161:BA161" si="123">SUM(I162:I164)</f>
        <v>0</v>
      </c>
      <c r="J161" s="167">
        <f t="shared" si="123"/>
        <v>0</v>
      </c>
      <c r="K161" s="167">
        <f t="shared" si="123"/>
        <v>0</v>
      </c>
      <c r="L161" s="167">
        <f t="shared" si="123"/>
        <v>0</v>
      </c>
      <c r="M161" s="167">
        <f t="shared" si="123"/>
        <v>0</v>
      </c>
      <c r="N161" s="167">
        <f t="shared" si="123"/>
        <v>0</v>
      </c>
      <c r="O161" s="167">
        <f t="shared" si="123"/>
        <v>0</v>
      </c>
      <c r="P161" s="167">
        <f t="shared" si="123"/>
        <v>0</v>
      </c>
      <c r="Q161" s="167">
        <f t="shared" si="123"/>
        <v>0</v>
      </c>
      <c r="R161" s="167">
        <f t="shared" si="123"/>
        <v>0</v>
      </c>
      <c r="S161" s="167">
        <f t="shared" si="123"/>
        <v>0</v>
      </c>
      <c r="T161" s="167">
        <f t="shared" si="123"/>
        <v>0</v>
      </c>
      <c r="U161" s="167">
        <f t="shared" si="123"/>
        <v>0</v>
      </c>
      <c r="V161" s="167">
        <f t="shared" si="123"/>
        <v>0</v>
      </c>
      <c r="W161" s="167">
        <f t="shared" si="123"/>
        <v>0</v>
      </c>
      <c r="X161" s="167">
        <f t="shared" si="123"/>
        <v>0</v>
      </c>
      <c r="Y161" s="167">
        <f t="shared" si="123"/>
        <v>0</v>
      </c>
      <c r="Z161" s="167">
        <f t="shared" si="123"/>
        <v>0</v>
      </c>
      <c r="AA161" s="167">
        <f t="shared" si="123"/>
        <v>0</v>
      </c>
      <c r="AB161" s="167">
        <f t="shared" si="123"/>
        <v>0</v>
      </c>
      <c r="AC161" s="167">
        <f t="shared" si="123"/>
        <v>0</v>
      </c>
      <c r="AD161" s="167">
        <f t="shared" si="123"/>
        <v>0</v>
      </c>
      <c r="AE161" s="167">
        <f t="shared" si="123"/>
        <v>0</v>
      </c>
      <c r="AF161" s="167">
        <f t="shared" si="123"/>
        <v>0</v>
      </c>
      <c r="AG161" s="167">
        <f t="shared" si="123"/>
        <v>0</v>
      </c>
      <c r="AH161" s="167">
        <f t="shared" si="123"/>
        <v>0</v>
      </c>
      <c r="AI161" s="167">
        <f t="shared" si="123"/>
        <v>0</v>
      </c>
      <c r="AJ161" s="167">
        <f t="shared" si="123"/>
        <v>0</v>
      </c>
      <c r="AK161" s="167">
        <f t="shared" si="123"/>
        <v>0</v>
      </c>
      <c r="AL161" s="167">
        <f t="shared" si="123"/>
        <v>0</v>
      </c>
      <c r="AM161" s="167">
        <f t="shared" si="123"/>
        <v>0</v>
      </c>
      <c r="AN161" s="167">
        <f t="shared" si="123"/>
        <v>0</v>
      </c>
      <c r="AO161" s="167">
        <f t="shared" si="123"/>
        <v>0</v>
      </c>
      <c r="AP161" s="167">
        <f t="shared" si="123"/>
        <v>0</v>
      </c>
      <c r="AQ161" s="167">
        <f t="shared" si="123"/>
        <v>0</v>
      </c>
      <c r="AR161" s="167">
        <f t="shared" si="123"/>
        <v>0</v>
      </c>
      <c r="AS161" s="167">
        <f t="shared" si="123"/>
        <v>0</v>
      </c>
      <c r="AT161" s="167">
        <f t="shared" si="123"/>
        <v>1110</v>
      </c>
      <c r="AU161" s="167">
        <f t="shared" si="123"/>
        <v>1110</v>
      </c>
      <c r="AV161" s="167">
        <f t="shared" si="123"/>
        <v>0</v>
      </c>
      <c r="AW161" s="167">
        <f t="shared" si="123"/>
        <v>0</v>
      </c>
      <c r="AX161" s="167">
        <f t="shared" si="123"/>
        <v>0</v>
      </c>
      <c r="AY161" s="167">
        <f t="shared" si="123"/>
        <v>0</v>
      </c>
      <c r="AZ161" s="167">
        <f t="shared" si="123"/>
        <v>0</v>
      </c>
      <c r="BA161" s="167">
        <f t="shared" si="123"/>
        <v>0</v>
      </c>
      <c r="BB161" s="167"/>
      <c r="BC161" s="214"/>
    </row>
    <row r="162" spans="1:55" ht="32.25" customHeight="1">
      <c r="A162" s="275"/>
      <c r="B162" s="277"/>
      <c r="C162" s="276"/>
      <c r="D162" s="151" t="s">
        <v>37</v>
      </c>
      <c r="E162" s="169">
        <f t="shared" si="119"/>
        <v>0</v>
      </c>
      <c r="F162" s="169">
        <f t="shared" si="120"/>
        <v>0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214"/>
    </row>
    <row r="163" spans="1:55" ht="51.75" customHeight="1">
      <c r="A163" s="275"/>
      <c r="B163" s="277"/>
      <c r="C163" s="276"/>
      <c r="D163" s="176" t="s">
        <v>2</v>
      </c>
      <c r="E163" s="169">
        <f t="shared" ref="E163:E169" si="124">H163+K163+N163+Q163+T163+W163+Z163+AE163+AJ163+AO163+AT163+AY163</f>
        <v>0</v>
      </c>
      <c r="F163" s="169">
        <f t="shared" ref="F163:F169" si="125">I163+L163+O163+R163+U163+X163+AA163+AF163+AK163+AP163+AU163+AZ163</f>
        <v>0</v>
      </c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214"/>
    </row>
    <row r="164" spans="1:55" ht="22.5" customHeight="1">
      <c r="A164" s="275"/>
      <c r="B164" s="277"/>
      <c r="C164" s="276"/>
      <c r="D164" s="221" t="s">
        <v>268</v>
      </c>
      <c r="E164" s="169">
        <f t="shared" si="124"/>
        <v>1110</v>
      </c>
      <c r="F164" s="169">
        <f t="shared" si="125"/>
        <v>1110</v>
      </c>
      <c r="G164" s="167">
        <f t="shared" ref="G164" si="126">F164*100/E164</f>
        <v>100</v>
      </c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>
        <v>1110</v>
      </c>
      <c r="AU164" s="167">
        <v>1110</v>
      </c>
      <c r="AV164" s="167"/>
      <c r="AW164" s="167"/>
      <c r="AX164" s="167"/>
      <c r="AY164" s="167"/>
      <c r="AZ164" s="167"/>
      <c r="BA164" s="167"/>
      <c r="BB164" s="167"/>
      <c r="BC164" s="214"/>
    </row>
    <row r="165" spans="1:55" ht="81.75" customHeight="1">
      <c r="A165" s="275"/>
      <c r="B165" s="277"/>
      <c r="C165" s="276"/>
      <c r="D165" s="221" t="s">
        <v>274</v>
      </c>
      <c r="E165" s="169">
        <f t="shared" si="124"/>
        <v>0</v>
      </c>
      <c r="F165" s="169">
        <f t="shared" si="125"/>
        <v>0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214"/>
    </row>
    <row r="166" spans="1:55" ht="22.5" customHeight="1">
      <c r="A166" s="275"/>
      <c r="B166" s="277"/>
      <c r="C166" s="276"/>
      <c r="D166" s="221" t="s">
        <v>269</v>
      </c>
      <c r="E166" s="169">
        <f t="shared" si="124"/>
        <v>0</v>
      </c>
      <c r="F166" s="169">
        <f t="shared" si="125"/>
        <v>0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214"/>
    </row>
    <row r="167" spans="1:55" ht="31.5" customHeight="1">
      <c r="A167" s="275"/>
      <c r="B167" s="277"/>
      <c r="C167" s="276"/>
      <c r="D167" s="224" t="s">
        <v>43</v>
      </c>
      <c r="E167" s="169">
        <f t="shared" si="124"/>
        <v>0</v>
      </c>
      <c r="F167" s="169">
        <f t="shared" si="125"/>
        <v>0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214"/>
    </row>
    <row r="168" spans="1:55" ht="31.5" customHeight="1">
      <c r="A168" s="275" t="s">
        <v>549</v>
      </c>
      <c r="B168" s="277" t="s">
        <v>548</v>
      </c>
      <c r="C168" s="276"/>
      <c r="D168" s="153" t="s">
        <v>41</v>
      </c>
      <c r="E168" s="169">
        <f t="shared" si="124"/>
        <v>990</v>
      </c>
      <c r="F168" s="169">
        <f t="shared" si="125"/>
        <v>990</v>
      </c>
      <c r="G168" s="167">
        <f t="shared" ref="G168" si="127">F168*100/E168</f>
        <v>100</v>
      </c>
      <c r="H168" s="167">
        <f>SUM(H169:H171)</f>
        <v>0</v>
      </c>
      <c r="I168" s="167">
        <f t="shared" ref="I168:BA168" si="128">SUM(I169:I171)</f>
        <v>0</v>
      </c>
      <c r="J168" s="167">
        <f t="shared" si="128"/>
        <v>0</v>
      </c>
      <c r="K168" s="167">
        <f t="shared" si="128"/>
        <v>0</v>
      </c>
      <c r="L168" s="167">
        <f t="shared" si="128"/>
        <v>0</v>
      </c>
      <c r="M168" s="167">
        <f t="shared" si="128"/>
        <v>0</v>
      </c>
      <c r="N168" s="167">
        <f t="shared" si="128"/>
        <v>0</v>
      </c>
      <c r="O168" s="167">
        <f t="shared" si="128"/>
        <v>0</v>
      </c>
      <c r="P168" s="167">
        <f t="shared" si="128"/>
        <v>0</v>
      </c>
      <c r="Q168" s="167">
        <f t="shared" si="128"/>
        <v>0</v>
      </c>
      <c r="R168" s="167">
        <f t="shared" si="128"/>
        <v>0</v>
      </c>
      <c r="S168" s="167">
        <f t="shared" si="128"/>
        <v>0</v>
      </c>
      <c r="T168" s="167">
        <f t="shared" si="128"/>
        <v>0</v>
      </c>
      <c r="U168" s="167">
        <f t="shared" si="128"/>
        <v>0</v>
      </c>
      <c r="V168" s="167">
        <f t="shared" si="128"/>
        <v>0</v>
      </c>
      <c r="W168" s="167">
        <f t="shared" si="128"/>
        <v>0</v>
      </c>
      <c r="X168" s="167">
        <f t="shared" si="128"/>
        <v>0</v>
      </c>
      <c r="Y168" s="167">
        <f t="shared" si="128"/>
        <v>0</v>
      </c>
      <c r="Z168" s="167">
        <f t="shared" si="128"/>
        <v>0</v>
      </c>
      <c r="AA168" s="167">
        <f t="shared" si="128"/>
        <v>0</v>
      </c>
      <c r="AB168" s="167">
        <f t="shared" si="128"/>
        <v>0</v>
      </c>
      <c r="AC168" s="167">
        <f t="shared" si="128"/>
        <v>0</v>
      </c>
      <c r="AD168" s="167">
        <f t="shared" si="128"/>
        <v>0</v>
      </c>
      <c r="AE168" s="167">
        <f t="shared" si="128"/>
        <v>0</v>
      </c>
      <c r="AF168" s="167">
        <f t="shared" si="128"/>
        <v>0</v>
      </c>
      <c r="AG168" s="167">
        <f t="shared" si="128"/>
        <v>0</v>
      </c>
      <c r="AH168" s="167">
        <f t="shared" si="128"/>
        <v>0</v>
      </c>
      <c r="AI168" s="167">
        <f t="shared" si="128"/>
        <v>0</v>
      </c>
      <c r="AJ168" s="167">
        <f t="shared" si="128"/>
        <v>0</v>
      </c>
      <c r="AK168" s="167">
        <f t="shared" si="128"/>
        <v>0</v>
      </c>
      <c r="AL168" s="167">
        <f t="shared" si="128"/>
        <v>0</v>
      </c>
      <c r="AM168" s="167">
        <f t="shared" si="128"/>
        <v>0</v>
      </c>
      <c r="AN168" s="167">
        <f t="shared" si="128"/>
        <v>0</v>
      </c>
      <c r="AO168" s="167">
        <f t="shared" si="128"/>
        <v>0</v>
      </c>
      <c r="AP168" s="167">
        <f t="shared" si="128"/>
        <v>0</v>
      </c>
      <c r="AQ168" s="167">
        <f t="shared" si="128"/>
        <v>0</v>
      </c>
      <c r="AR168" s="167">
        <f t="shared" si="128"/>
        <v>0</v>
      </c>
      <c r="AS168" s="167">
        <f t="shared" si="128"/>
        <v>0</v>
      </c>
      <c r="AT168" s="167">
        <f t="shared" si="128"/>
        <v>0</v>
      </c>
      <c r="AU168" s="167">
        <f t="shared" si="128"/>
        <v>0</v>
      </c>
      <c r="AV168" s="167">
        <f t="shared" si="128"/>
        <v>0</v>
      </c>
      <c r="AW168" s="167">
        <f t="shared" si="128"/>
        <v>0</v>
      </c>
      <c r="AX168" s="167">
        <f t="shared" si="128"/>
        <v>0</v>
      </c>
      <c r="AY168" s="167">
        <f t="shared" si="128"/>
        <v>990</v>
      </c>
      <c r="AZ168" s="167">
        <f t="shared" si="128"/>
        <v>990</v>
      </c>
      <c r="BA168" s="167">
        <f t="shared" si="128"/>
        <v>0</v>
      </c>
      <c r="BB168" s="167"/>
      <c r="BC168" s="214"/>
    </row>
    <row r="169" spans="1:55" ht="32.25" customHeight="1">
      <c r="A169" s="275"/>
      <c r="B169" s="277"/>
      <c r="C169" s="276"/>
      <c r="D169" s="151" t="s">
        <v>37</v>
      </c>
      <c r="E169" s="169">
        <f t="shared" si="124"/>
        <v>0</v>
      </c>
      <c r="F169" s="169">
        <f t="shared" si="125"/>
        <v>0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214"/>
    </row>
    <row r="170" spans="1:55" ht="51.75" customHeight="1">
      <c r="A170" s="275"/>
      <c r="B170" s="277"/>
      <c r="C170" s="276"/>
      <c r="D170" s="176" t="s">
        <v>2</v>
      </c>
      <c r="E170" s="169">
        <f t="shared" ref="E170:E174" si="129">H170+K170+N170+Q170+T170+W170+Z170+AE170+AJ170+AO170+AT170+AY170</f>
        <v>0</v>
      </c>
      <c r="F170" s="169">
        <f t="shared" ref="F170:F174" si="130">I170+L170+O170+R170+U170+X170+AA170+AF170+AK170+AP170+AU170+AZ170</f>
        <v>0</v>
      </c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214"/>
    </row>
    <row r="171" spans="1:55" ht="22.5" customHeight="1">
      <c r="A171" s="275"/>
      <c r="B171" s="277"/>
      <c r="C171" s="276"/>
      <c r="D171" s="221" t="s">
        <v>268</v>
      </c>
      <c r="E171" s="169">
        <f t="shared" si="129"/>
        <v>990</v>
      </c>
      <c r="F171" s="169">
        <f t="shared" si="130"/>
        <v>990</v>
      </c>
      <c r="G171" s="167">
        <f t="shared" ref="G171" si="131">F171*100/E171</f>
        <v>100</v>
      </c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>
        <v>990</v>
      </c>
      <c r="AZ171" s="167">
        <v>990</v>
      </c>
      <c r="BA171" s="167"/>
      <c r="BB171" s="167"/>
      <c r="BC171" s="214"/>
    </row>
    <row r="172" spans="1:55" ht="81.75" customHeight="1">
      <c r="A172" s="275"/>
      <c r="B172" s="277"/>
      <c r="C172" s="276"/>
      <c r="D172" s="221" t="s">
        <v>274</v>
      </c>
      <c r="E172" s="169">
        <f t="shared" si="129"/>
        <v>0</v>
      </c>
      <c r="F172" s="169">
        <f t="shared" si="130"/>
        <v>0</v>
      </c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214"/>
    </row>
    <row r="173" spans="1:55" ht="22.5" customHeight="1">
      <c r="A173" s="275"/>
      <c r="B173" s="277"/>
      <c r="C173" s="276"/>
      <c r="D173" s="221" t="s">
        <v>269</v>
      </c>
      <c r="E173" s="169">
        <f t="shared" si="129"/>
        <v>0</v>
      </c>
      <c r="F173" s="169">
        <f t="shared" si="130"/>
        <v>0</v>
      </c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214"/>
    </row>
    <row r="174" spans="1:55" ht="31.5" customHeight="1">
      <c r="A174" s="275"/>
      <c r="B174" s="277"/>
      <c r="C174" s="276"/>
      <c r="D174" s="224" t="s">
        <v>43</v>
      </c>
      <c r="E174" s="169">
        <f t="shared" si="129"/>
        <v>0</v>
      </c>
      <c r="F174" s="169">
        <f t="shared" si="130"/>
        <v>0</v>
      </c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214"/>
    </row>
    <row r="175" spans="1:55" ht="15.6">
      <c r="A175" s="292" t="s">
        <v>445</v>
      </c>
      <c r="B175" s="293"/>
      <c r="C175" s="293"/>
      <c r="D175" s="153" t="s">
        <v>41</v>
      </c>
      <c r="E175" s="169">
        <f>H175+K175+N175+Q175+T175+W175+Z175+AE175+AJ175+AO175+AT175+AY175</f>
        <v>117672.02803999999</v>
      </c>
      <c r="F175" s="169">
        <f t="shared" ref="F175:F181" si="132">I175+L175+O175+R175+U175+X175+AA175+AF175+AK175+AP175+AU175+AZ175</f>
        <v>30071.427230000001</v>
      </c>
      <c r="G175" s="167">
        <f t="shared" ref="G175" si="133">F175*100/E175</f>
        <v>25.555289333313681</v>
      </c>
      <c r="H175" s="167">
        <f>H176+H177+H178+H180+H181</f>
        <v>0</v>
      </c>
      <c r="I175" s="167">
        <f t="shared" ref="I175:BA175" si="134">I176+I177+I178+I180+I181</f>
        <v>0</v>
      </c>
      <c r="J175" s="167">
        <f t="shared" si="134"/>
        <v>0</v>
      </c>
      <c r="K175" s="167">
        <f t="shared" si="134"/>
        <v>694.73599999999999</v>
      </c>
      <c r="L175" s="167">
        <f t="shared" si="134"/>
        <v>694.73599999999999</v>
      </c>
      <c r="M175" s="167">
        <f t="shared" si="134"/>
        <v>0</v>
      </c>
      <c r="N175" s="167">
        <f t="shared" si="134"/>
        <v>569</v>
      </c>
      <c r="O175" s="167">
        <f t="shared" si="134"/>
        <v>569</v>
      </c>
      <c r="P175" s="167">
        <f t="shared" si="134"/>
        <v>0</v>
      </c>
      <c r="Q175" s="167">
        <f t="shared" si="134"/>
        <v>560</v>
      </c>
      <c r="R175" s="167">
        <f t="shared" si="134"/>
        <v>560</v>
      </c>
      <c r="S175" s="167">
        <f t="shared" si="134"/>
        <v>0</v>
      </c>
      <c r="T175" s="167">
        <f t="shared" si="134"/>
        <v>2153.2577000000001</v>
      </c>
      <c r="U175" s="167">
        <f t="shared" si="134"/>
        <v>2153.2577000000001</v>
      </c>
      <c r="V175" s="167">
        <f t="shared" si="134"/>
        <v>0</v>
      </c>
      <c r="W175" s="167">
        <f t="shared" si="134"/>
        <v>2167.1618799999997</v>
      </c>
      <c r="X175" s="167">
        <f t="shared" si="134"/>
        <v>2167.1618799999997</v>
      </c>
      <c r="Y175" s="167">
        <f t="shared" si="134"/>
        <v>0</v>
      </c>
      <c r="Z175" s="167">
        <f t="shared" si="134"/>
        <v>1859.78809</v>
      </c>
      <c r="AA175" s="167">
        <f t="shared" si="134"/>
        <v>1859.78809</v>
      </c>
      <c r="AB175" s="167">
        <f t="shared" si="134"/>
        <v>0</v>
      </c>
      <c r="AC175" s="167">
        <f t="shared" si="134"/>
        <v>0</v>
      </c>
      <c r="AD175" s="167">
        <f t="shared" si="134"/>
        <v>0</v>
      </c>
      <c r="AE175" s="167">
        <f t="shared" si="134"/>
        <v>14.82991</v>
      </c>
      <c r="AF175" s="167">
        <f t="shared" si="134"/>
        <v>14.82991</v>
      </c>
      <c r="AG175" s="167">
        <f t="shared" si="134"/>
        <v>0</v>
      </c>
      <c r="AH175" s="167">
        <f t="shared" si="134"/>
        <v>0</v>
      </c>
      <c r="AI175" s="167">
        <f t="shared" si="134"/>
        <v>0</v>
      </c>
      <c r="AJ175" s="167">
        <f t="shared" si="134"/>
        <v>2134.8053799999998</v>
      </c>
      <c r="AK175" s="167">
        <f t="shared" si="134"/>
        <v>1847.4</v>
      </c>
      <c r="AL175" s="167">
        <f t="shared" si="134"/>
        <v>0</v>
      </c>
      <c r="AM175" s="167">
        <f t="shared" si="134"/>
        <v>0</v>
      </c>
      <c r="AN175" s="167">
        <f t="shared" si="134"/>
        <v>0</v>
      </c>
      <c r="AO175" s="167">
        <f t="shared" si="134"/>
        <v>0</v>
      </c>
      <c r="AP175" s="167">
        <f t="shared" si="134"/>
        <v>0</v>
      </c>
      <c r="AQ175" s="167">
        <f t="shared" si="134"/>
        <v>0</v>
      </c>
      <c r="AR175" s="167">
        <f t="shared" si="134"/>
        <v>0</v>
      </c>
      <c r="AS175" s="167">
        <f t="shared" si="134"/>
        <v>0</v>
      </c>
      <c r="AT175" s="167">
        <f>AT176+AT177+AT178+AT180+AT181</f>
        <v>1938.0749599999997</v>
      </c>
      <c r="AU175" s="167">
        <f t="shared" si="134"/>
        <v>1938.0749599999997</v>
      </c>
      <c r="AV175" s="167">
        <f t="shared" si="134"/>
        <v>0</v>
      </c>
      <c r="AW175" s="167">
        <f t="shared" si="134"/>
        <v>0</v>
      </c>
      <c r="AX175" s="167">
        <f t="shared" si="134"/>
        <v>0</v>
      </c>
      <c r="AY175" s="167">
        <f t="shared" si="134"/>
        <v>105580.37411999999</v>
      </c>
      <c r="AZ175" s="167">
        <f t="shared" si="134"/>
        <v>18267.178690000001</v>
      </c>
      <c r="BA175" s="167">
        <f t="shared" si="134"/>
        <v>0</v>
      </c>
      <c r="BB175" s="167"/>
      <c r="BC175" s="178"/>
    </row>
    <row r="176" spans="1:55" ht="31.2">
      <c r="A176" s="292"/>
      <c r="B176" s="293"/>
      <c r="C176" s="293"/>
      <c r="D176" s="153" t="s">
        <v>37</v>
      </c>
      <c r="E176" s="169">
        <f t="shared" ref="E176:E181" si="135">H176+K176+N176+Q176+T176+W176+Z176+AE176+AJ176+AO176+AT176+AY176</f>
        <v>0</v>
      </c>
      <c r="F176" s="169">
        <f t="shared" si="132"/>
        <v>0</v>
      </c>
      <c r="G176" s="167"/>
      <c r="H176" s="167">
        <f t="shared" ref="H176:BA176" si="136">H36</f>
        <v>0</v>
      </c>
      <c r="I176" s="167">
        <f t="shared" si="136"/>
        <v>0</v>
      </c>
      <c r="J176" s="167">
        <f t="shared" si="136"/>
        <v>0</v>
      </c>
      <c r="K176" s="167">
        <f t="shared" si="136"/>
        <v>0</v>
      </c>
      <c r="L176" s="167">
        <f t="shared" si="136"/>
        <v>0</v>
      </c>
      <c r="M176" s="167">
        <f t="shared" si="136"/>
        <v>0</v>
      </c>
      <c r="N176" s="167">
        <f t="shared" si="136"/>
        <v>0</v>
      </c>
      <c r="O176" s="167">
        <f t="shared" si="136"/>
        <v>0</v>
      </c>
      <c r="P176" s="167">
        <f t="shared" si="136"/>
        <v>0</v>
      </c>
      <c r="Q176" s="167">
        <f t="shared" si="136"/>
        <v>0</v>
      </c>
      <c r="R176" s="167">
        <f t="shared" si="136"/>
        <v>0</v>
      </c>
      <c r="S176" s="167">
        <f t="shared" si="136"/>
        <v>0</v>
      </c>
      <c r="T176" s="167">
        <f t="shared" si="136"/>
        <v>0</v>
      </c>
      <c r="U176" s="167">
        <f t="shared" si="136"/>
        <v>0</v>
      </c>
      <c r="V176" s="167">
        <f t="shared" si="136"/>
        <v>0</v>
      </c>
      <c r="W176" s="167">
        <f t="shared" si="136"/>
        <v>0</v>
      </c>
      <c r="X176" s="167">
        <f t="shared" si="136"/>
        <v>0</v>
      </c>
      <c r="Y176" s="167">
        <f t="shared" si="136"/>
        <v>0</v>
      </c>
      <c r="Z176" s="167">
        <f t="shared" si="136"/>
        <v>0</v>
      </c>
      <c r="AA176" s="167">
        <f t="shared" si="136"/>
        <v>0</v>
      </c>
      <c r="AB176" s="167">
        <f t="shared" si="136"/>
        <v>0</v>
      </c>
      <c r="AC176" s="167">
        <f t="shared" si="136"/>
        <v>0</v>
      </c>
      <c r="AD176" s="167">
        <f t="shared" si="136"/>
        <v>0</v>
      </c>
      <c r="AE176" s="167">
        <f t="shared" si="136"/>
        <v>0</v>
      </c>
      <c r="AF176" s="167">
        <f t="shared" si="136"/>
        <v>0</v>
      </c>
      <c r="AG176" s="167">
        <f t="shared" si="136"/>
        <v>0</v>
      </c>
      <c r="AH176" s="167">
        <f t="shared" si="136"/>
        <v>0</v>
      </c>
      <c r="AI176" s="167">
        <f t="shared" si="136"/>
        <v>0</v>
      </c>
      <c r="AJ176" s="167">
        <f t="shared" si="136"/>
        <v>0</v>
      </c>
      <c r="AK176" s="167">
        <f t="shared" si="136"/>
        <v>0</v>
      </c>
      <c r="AL176" s="167">
        <f t="shared" si="136"/>
        <v>0</v>
      </c>
      <c r="AM176" s="167">
        <f t="shared" si="136"/>
        <v>0</v>
      </c>
      <c r="AN176" s="167">
        <f t="shared" si="136"/>
        <v>0</v>
      </c>
      <c r="AO176" s="167">
        <f t="shared" si="136"/>
        <v>0</v>
      </c>
      <c r="AP176" s="167">
        <f t="shared" si="136"/>
        <v>0</v>
      </c>
      <c r="AQ176" s="167">
        <f t="shared" si="136"/>
        <v>0</v>
      </c>
      <c r="AR176" s="167">
        <f t="shared" si="136"/>
        <v>0</v>
      </c>
      <c r="AS176" s="167">
        <f t="shared" si="136"/>
        <v>0</v>
      </c>
      <c r="AT176" s="167">
        <f t="shared" si="136"/>
        <v>0</v>
      </c>
      <c r="AU176" s="167">
        <f t="shared" si="136"/>
        <v>0</v>
      </c>
      <c r="AV176" s="167">
        <f t="shared" si="136"/>
        <v>0</v>
      </c>
      <c r="AW176" s="167">
        <f t="shared" si="136"/>
        <v>0</v>
      </c>
      <c r="AX176" s="167">
        <f t="shared" si="136"/>
        <v>0</v>
      </c>
      <c r="AY176" s="167">
        <f t="shared" si="136"/>
        <v>0</v>
      </c>
      <c r="AZ176" s="167">
        <f t="shared" si="136"/>
        <v>0</v>
      </c>
      <c r="BA176" s="167">
        <f t="shared" si="136"/>
        <v>0</v>
      </c>
      <c r="BB176" s="167"/>
      <c r="BC176" s="178"/>
    </row>
    <row r="177" spans="1:55" ht="46.8">
      <c r="A177" s="292"/>
      <c r="B177" s="293"/>
      <c r="C177" s="293"/>
      <c r="D177" s="177" t="s">
        <v>2</v>
      </c>
      <c r="E177" s="169">
        <f t="shared" si="135"/>
        <v>0</v>
      </c>
      <c r="F177" s="169">
        <f t="shared" si="132"/>
        <v>0</v>
      </c>
      <c r="G177" s="167"/>
      <c r="H177" s="167">
        <f t="shared" ref="H177:BA177" si="137">H37</f>
        <v>0</v>
      </c>
      <c r="I177" s="167">
        <f t="shared" si="137"/>
        <v>0</v>
      </c>
      <c r="J177" s="167">
        <f t="shared" si="137"/>
        <v>0</v>
      </c>
      <c r="K177" s="167">
        <f t="shared" si="137"/>
        <v>0</v>
      </c>
      <c r="L177" s="167">
        <f t="shared" si="137"/>
        <v>0</v>
      </c>
      <c r="M177" s="167">
        <f t="shared" si="137"/>
        <v>0</v>
      </c>
      <c r="N177" s="167">
        <f t="shared" si="137"/>
        <v>0</v>
      </c>
      <c r="O177" s="167">
        <f t="shared" si="137"/>
        <v>0</v>
      </c>
      <c r="P177" s="167">
        <f t="shared" si="137"/>
        <v>0</v>
      </c>
      <c r="Q177" s="167">
        <f t="shared" si="137"/>
        <v>0</v>
      </c>
      <c r="R177" s="167">
        <f t="shared" si="137"/>
        <v>0</v>
      </c>
      <c r="S177" s="167">
        <f t="shared" si="137"/>
        <v>0</v>
      </c>
      <c r="T177" s="167">
        <f t="shared" si="137"/>
        <v>0</v>
      </c>
      <c r="U177" s="167">
        <f t="shared" si="137"/>
        <v>0</v>
      </c>
      <c r="V177" s="167">
        <f t="shared" si="137"/>
        <v>0</v>
      </c>
      <c r="W177" s="167">
        <f t="shared" si="137"/>
        <v>0</v>
      </c>
      <c r="X177" s="167">
        <f t="shared" si="137"/>
        <v>0</v>
      </c>
      <c r="Y177" s="167">
        <f t="shared" si="137"/>
        <v>0</v>
      </c>
      <c r="Z177" s="167">
        <f t="shared" si="137"/>
        <v>0</v>
      </c>
      <c r="AA177" s="167">
        <f t="shared" si="137"/>
        <v>0</v>
      </c>
      <c r="AB177" s="167">
        <f t="shared" si="137"/>
        <v>0</v>
      </c>
      <c r="AC177" s="167">
        <f t="shared" si="137"/>
        <v>0</v>
      </c>
      <c r="AD177" s="167">
        <f t="shared" si="137"/>
        <v>0</v>
      </c>
      <c r="AE177" s="167">
        <f t="shared" si="137"/>
        <v>0</v>
      </c>
      <c r="AF177" s="167">
        <f t="shared" si="137"/>
        <v>0</v>
      </c>
      <c r="AG177" s="167">
        <f t="shared" si="137"/>
        <v>0</v>
      </c>
      <c r="AH177" s="167">
        <f t="shared" si="137"/>
        <v>0</v>
      </c>
      <c r="AI177" s="167">
        <f t="shared" si="137"/>
        <v>0</v>
      </c>
      <c r="AJ177" s="167">
        <f t="shared" si="137"/>
        <v>0</v>
      </c>
      <c r="AK177" s="167">
        <f t="shared" si="137"/>
        <v>0</v>
      </c>
      <c r="AL177" s="167">
        <f t="shared" si="137"/>
        <v>0</v>
      </c>
      <c r="AM177" s="167">
        <f t="shared" si="137"/>
        <v>0</v>
      </c>
      <c r="AN177" s="167">
        <f t="shared" si="137"/>
        <v>0</v>
      </c>
      <c r="AO177" s="167">
        <f t="shared" si="137"/>
        <v>0</v>
      </c>
      <c r="AP177" s="167">
        <f t="shared" si="137"/>
        <v>0</v>
      </c>
      <c r="AQ177" s="167">
        <f t="shared" si="137"/>
        <v>0</v>
      </c>
      <c r="AR177" s="167">
        <f t="shared" si="137"/>
        <v>0</v>
      </c>
      <c r="AS177" s="167">
        <f t="shared" si="137"/>
        <v>0</v>
      </c>
      <c r="AT177" s="167">
        <f t="shared" si="137"/>
        <v>0</v>
      </c>
      <c r="AU177" s="167">
        <f t="shared" si="137"/>
        <v>0</v>
      </c>
      <c r="AV177" s="167">
        <f t="shared" si="137"/>
        <v>0</v>
      </c>
      <c r="AW177" s="167">
        <f t="shared" si="137"/>
        <v>0</v>
      </c>
      <c r="AX177" s="167">
        <f t="shared" si="137"/>
        <v>0</v>
      </c>
      <c r="AY177" s="167">
        <f t="shared" si="137"/>
        <v>0</v>
      </c>
      <c r="AZ177" s="167">
        <f t="shared" si="137"/>
        <v>0</v>
      </c>
      <c r="BA177" s="167">
        <f t="shared" si="137"/>
        <v>0</v>
      </c>
      <c r="BB177" s="167"/>
      <c r="BC177" s="178"/>
    </row>
    <row r="178" spans="1:55" ht="15.6">
      <c r="A178" s="292"/>
      <c r="B178" s="293"/>
      <c r="C178" s="293"/>
      <c r="D178" s="223" t="s">
        <v>268</v>
      </c>
      <c r="E178" s="169">
        <f t="shared" si="135"/>
        <v>117672.02803999999</v>
      </c>
      <c r="F178" s="169">
        <f t="shared" si="132"/>
        <v>30071.427230000001</v>
      </c>
      <c r="G178" s="167">
        <f t="shared" ref="G178" si="138">F178*100/E178</f>
        <v>25.555289333313681</v>
      </c>
      <c r="H178" s="167">
        <f t="shared" ref="H178:BA178" si="139">H38</f>
        <v>0</v>
      </c>
      <c r="I178" s="167">
        <f t="shared" si="139"/>
        <v>0</v>
      </c>
      <c r="J178" s="167">
        <f t="shared" si="139"/>
        <v>0</v>
      </c>
      <c r="K178" s="167">
        <f t="shared" si="139"/>
        <v>694.73599999999999</v>
      </c>
      <c r="L178" s="167">
        <f t="shared" si="139"/>
        <v>694.73599999999999</v>
      </c>
      <c r="M178" s="167">
        <f t="shared" si="139"/>
        <v>0</v>
      </c>
      <c r="N178" s="167">
        <f t="shared" si="139"/>
        <v>569</v>
      </c>
      <c r="O178" s="167">
        <f t="shared" si="139"/>
        <v>569</v>
      </c>
      <c r="P178" s="167">
        <f t="shared" si="139"/>
        <v>0</v>
      </c>
      <c r="Q178" s="167">
        <f t="shared" si="139"/>
        <v>560</v>
      </c>
      <c r="R178" s="167">
        <f t="shared" si="139"/>
        <v>560</v>
      </c>
      <c r="S178" s="167">
        <f t="shared" si="139"/>
        <v>0</v>
      </c>
      <c r="T178" s="167">
        <f t="shared" si="139"/>
        <v>2153.2577000000001</v>
      </c>
      <c r="U178" s="167">
        <f t="shared" si="139"/>
        <v>2153.2577000000001</v>
      </c>
      <c r="V178" s="167">
        <f t="shared" si="139"/>
        <v>0</v>
      </c>
      <c r="W178" s="167">
        <f t="shared" si="139"/>
        <v>2167.1618799999997</v>
      </c>
      <c r="X178" s="167">
        <f t="shared" si="139"/>
        <v>2167.1618799999997</v>
      </c>
      <c r="Y178" s="167">
        <f t="shared" si="139"/>
        <v>0</v>
      </c>
      <c r="Z178" s="167">
        <f t="shared" si="139"/>
        <v>1859.78809</v>
      </c>
      <c r="AA178" s="167">
        <f t="shared" si="139"/>
        <v>1859.78809</v>
      </c>
      <c r="AB178" s="167">
        <f t="shared" si="139"/>
        <v>0</v>
      </c>
      <c r="AC178" s="167">
        <f t="shared" si="139"/>
        <v>0</v>
      </c>
      <c r="AD178" s="167">
        <f t="shared" si="139"/>
        <v>0</v>
      </c>
      <c r="AE178" s="167">
        <f t="shared" si="139"/>
        <v>14.82991</v>
      </c>
      <c r="AF178" s="167">
        <f t="shared" si="139"/>
        <v>14.82991</v>
      </c>
      <c r="AG178" s="167">
        <f t="shared" si="139"/>
        <v>0</v>
      </c>
      <c r="AH178" s="167">
        <f t="shared" si="139"/>
        <v>0</v>
      </c>
      <c r="AI178" s="167">
        <f t="shared" si="139"/>
        <v>0</v>
      </c>
      <c r="AJ178" s="167">
        <f t="shared" si="139"/>
        <v>2134.8053799999998</v>
      </c>
      <c r="AK178" s="167">
        <f t="shared" si="139"/>
        <v>1847.4</v>
      </c>
      <c r="AL178" s="167">
        <f t="shared" si="139"/>
        <v>0</v>
      </c>
      <c r="AM178" s="167">
        <f t="shared" si="139"/>
        <v>0</v>
      </c>
      <c r="AN178" s="167">
        <f t="shared" si="139"/>
        <v>0</v>
      </c>
      <c r="AO178" s="167">
        <f t="shared" si="139"/>
        <v>0</v>
      </c>
      <c r="AP178" s="167">
        <f t="shared" si="139"/>
        <v>0</v>
      </c>
      <c r="AQ178" s="167">
        <f t="shared" si="139"/>
        <v>0</v>
      </c>
      <c r="AR178" s="167">
        <f t="shared" si="139"/>
        <v>0</v>
      </c>
      <c r="AS178" s="167">
        <f t="shared" si="139"/>
        <v>0</v>
      </c>
      <c r="AT178" s="167">
        <f t="shared" si="139"/>
        <v>1938.0749599999997</v>
      </c>
      <c r="AU178" s="167">
        <f t="shared" si="139"/>
        <v>1938.0749599999997</v>
      </c>
      <c r="AV178" s="167">
        <f t="shared" si="139"/>
        <v>0</v>
      </c>
      <c r="AW178" s="167">
        <f t="shared" si="139"/>
        <v>0</v>
      </c>
      <c r="AX178" s="167">
        <f t="shared" si="139"/>
        <v>0</v>
      </c>
      <c r="AY178" s="167">
        <f t="shared" si="139"/>
        <v>105580.37411999999</v>
      </c>
      <c r="AZ178" s="167">
        <f t="shared" si="139"/>
        <v>18267.178690000001</v>
      </c>
      <c r="BA178" s="167">
        <f t="shared" si="139"/>
        <v>0</v>
      </c>
      <c r="BB178" s="167"/>
      <c r="BC178" s="178"/>
    </row>
    <row r="179" spans="1:55" ht="82.5" customHeight="1">
      <c r="A179" s="292"/>
      <c r="B179" s="293"/>
      <c r="C179" s="293"/>
      <c r="D179" s="223" t="s">
        <v>274</v>
      </c>
      <c r="E179" s="169">
        <f t="shared" si="135"/>
        <v>96664.841589999996</v>
      </c>
      <c r="F179" s="169">
        <f t="shared" si="132"/>
        <v>12929.396970000002</v>
      </c>
      <c r="G179" s="167"/>
      <c r="H179" s="167">
        <f t="shared" ref="H179:BA179" si="140">H39</f>
        <v>0</v>
      </c>
      <c r="I179" s="167">
        <f t="shared" si="140"/>
        <v>0</v>
      </c>
      <c r="J179" s="167">
        <f t="shared" si="140"/>
        <v>0</v>
      </c>
      <c r="K179" s="167">
        <f t="shared" si="140"/>
        <v>0</v>
      </c>
      <c r="L179" s="167">
        <f t="shared" si="140"/>
        <v>0</v>
      </c>
      <c r="M179" s="167">
        <f t="shared" si="140"/>
        <v>0</v>
      </c>
      <c r="N179" s="167">
        <f t="shared" si="140"/>
        <v>100</v>
      </c>
      <c r="O179" s="167">
        <f t="shared" si="140"/>
        <v>100</v>
      </c>
      <c r="P179" s="167">
        <f t="shared" si="140"/>
        <v>0</v>
      </c>
      <c r="Q179" s="167">
        <f t="shared" si="140"/>
        <v>0</v>
      </c>
      <c r="R179" s="167">
        <f t="shared" si="140"/>
        <v>0</v>
      </c>
      <c r="S179" s="167">
        <f t="shared" si="140"/>
        <v>0</v>
      </c>
      <c r="T179" s="167">
        <f t="shared" si="140"/>
        <v>2122.2577000000001</v>
      </c>
      <c r="U179" s="167">
        <f t="shared" si="140"/>
        <v>2122.2577000000001</v>
      </c>
      <c r="V179" s="167">
        <f t="shared" si="140"/>
        <v>0</v>
      </c>
      <c r="W179" s="167">
        <f t="shared" si="140"/>
        <v>401.22650000000004</v>
      </c>
      <c r="X179" s="167">
        <f t="shared" si="140"/>
        <v>401.22650000000004</v>
      </c>
      <c r="Y179" s="167">
        <f t="shared" si="140"/>
        <v>0</v>
      </c>
      <c r="Z179" s="167">
        <f t="shared" si="140"/>
        <v>875.37899000000004</v>
      </c>
      <c r="AA179" s="167">
        <f t="shared" si="140"/>
        <v>875.37899000000004</v>
      </c>
      <c r="AB179" s="167">
        <f t="shared" si="140"/>
        <v>0</v>
      </c>
      <c r="AC179" s="167">
        <f t="shared" si="140"/>
        <v>0</v>
      </c>
      <c r="AD179" s="167">
        <f t="shared" si="140"/>
        <v>0</v>
      </c>
      <c r="AE179" s="167">
        <f t="shared" si="140"/>
        <v>0</v>
      </c>
      <c r="AF179" s="167">
        <f t="shared" si="140"/>
        <v>0</v>
      </c>
      <c r="AG179" s="167">
        <f t="shared" si="140"/>
        <v>0</v>
      </c>
      <c r="AH179" s="167">
        <f t="shared" si="140"/>
        <v>0</v>
      </c>
      <c r="AI179" s="167">
        <f t="shared" si="140"/>
        <v>0</v>
      </c>
      <c r="AJ179" s="167">
        <f t="shared" si="140"/>
        <v>1114.8</v>
      </c>
      <c r="AK179" s="167">
        <f t="shared" si="140"/>
        <v>1114.8</v>
      </c>
      <c r="AL179" s="167">
        <f t="shared" si="140"/>
        <v>0</v>
      </c>
      <c r="AM179" s="167">
        <f t="shared" si="140"/>
        <v>0</v>
      </c>
      <c r="AN179" s="167">
        <f t="shared" si="140"/>
        <v>0</v>
      </c>
      <c r="AO179" s="167">
        <f t="shared" si="140"/>
        <v>0</v>
      </c>
      <c r="AP179" s="167">
        <f t="shared" si="140"/>
        <v>0</v>
      </c>
      <c r="AQ179" s="167">
        <f t="shared" si="140"/>
        <v>0</v>
      </c>
      <c r="AR179" s="167">
        <f t="shared" si="140"/>
        <v>0</v>
      </c>
      <c r="AS179" s="167">
        <f t="shared" si="140"/>
        <v>0</v>
      </c>
      <c r="AT179" s="167">
        <f t="shared" si="140"/>
        <v>99.9</v>
      </c>
      <c r="AU179" s="167">
        <f t="shared" si="140"/>
        <v>99.9</v>
      </c>
      <c r="AV179" s="167">
        <f t="shared" si="140"/>
        <v>0</v>
      </c>
      <c r="AW179" s="167">
        <f t="shared" si="140"/>
        <v>0</v>
      </c>
      <c r="AX179" s="167">
        <f t="shared" si="140"/>
        <v>0</v>
      </c>
      <c r="AY179" s="167">
        <f t="shared" si="140"/>
        <v>91951.278399999996</v>
      </c>
      <c r="AZ179" s="167">
        <f t="shared" si="140"/>
        <v>8215.8337800000008</v>
      </c>
      <c r="BA179" s="167">
        <f t="shared" si="140"/>
        <v>0</v>
      </c>
      <c r="BB179" s="167"/>
      <c r="BC179" s="178"/>
    </row>
    <row r="180" spans="1:55" ht="15.6">
      <c r="A180" s="292"/>
      <c r="B180" s="293"/>
      <c r="C180" s="293"/>
      <c r="D180" s="223" t="s">
        <v>269</v>
      </c>
      <c r="E180" s="169">
        <f t="shared" si="135"/>
        <v>0</v>
      </c>
      <c r="F180" s="169">
        <f t="shared" si="132"/>
        <v>0</v>
      </c>
      <c r="G180" s="208"/>
      <c r="H180" s="167">
        <f t="shared" ref="H180:BA180" si="141">H40</f>
        <v>0</v>
      </c>
      <c r="I180" s="167">
        <f t="shared" si="141"/>
        <v>0</v>
      </c>
      <c r="J180" s="167">
        <f t="shared" si="141"/>
        <v>0</v>
      </c>
      <c r="K180" s="167">
        <f t="shared" si="141"/>
        <v>0</v>
      </c>
      <c r="L180" s="167">
        <f t="shared" si="141"/>
        <v>0</v>
      </c>
      <c r="M180" s="167">
        <f t="shared" si="141"/>
        <v>0</v>
      </c>
      <c r="N180" s="167">
        <f t="shared" si="141"/>
        <v>0</v>
      </c>
      <c r="O180" s="167">
        <f t="shared" si="141"/>
        <v>0</v>
      </c>
      <c r="P180" s="167">
        <f t="shared" si="141"/>
        <v>0</v>
      </c>
      <c r="Q180" s="167">
        <f t="shared" si="141"/>
        <v>0</v>
      </c>
      <c r="R180" s="167">
        <f t="shared" si="141"/>
        <v>0</v>
      </c>
      <c r="S180" s="167">
        <f t="shared" si="141"/>
        <v>0</v>
      </c>
      <c r="T180" s="167">
        <f t="shared" si="141"/>
        <v>0</v>
      </c>
      <c r="U180" s="167">
        <f t="shared" si="141"/>
        <v>0</v>
      </c>
      <c r="V180" s="167">
        <f t="shared" si="141"/>
        <v>0</v>
      </c>
      <c r="W180" s="167">
        <f t="shared" si="141"/>
        <v>0</v>
      </c>
      <c r="X180" s="167">
        <f t="shared" si="141"/>
        <v>0</v>
      </c>
      <c r="Y180" s="167">
        <f t="shared" si="141"/>
        <v>0</v>
      </c>
      <c r="Z180" s="167">
        <f t="shared" si="141"/>
        <v>0</v>
      </c>
      <c r="AA180" s="167">
        <f t="shared" si="141"/>
        <v>0</v>
      </c>
      <c r="AB180" s="167">
        <f t="shared" si="141"/>
        <v>0</v>
      </c>
      <c r="AC180" s="167">
        <f t="shared" si="141"/>
        <v>0</v>
      </c>
      <c r="AD180" s="167">
        <f t="shared" si="141"/>
        <v>0</v>
      </c>
      <c r="AE180" s="167">
        <f t="shared" si="141"/>
        <v>0</v>
      </c>
      <c r="AF180" s="167">
        <f t="shared" si="141"/>
        <v>0</v>
      </c>
      <c r="AG180" s="167">
        <f t="shared" si="141"/>
        <v>0</v>
      </c>
      <c r="AH180" s="167">
        <f t="shared" si="141"/>
        <v>0</v>
      </c>
      <c r="AI180" s="167">
        <f t="shared" si="141"/>
        <v>0</v>
      </c>
      <c r="AJ180" s="167">
        <f t="shared" si="141"/>
        <v>0</v>
      </c>
      <c r="AK180" s="167">
        <f t="shared" si="141"/>
        <v>0</v>
      </c>
      <c r="AL180" s="167">
        <f t="shared" si="141"/>
        <v>0</v>
      </c>
      <c r="AM180" s="167">
        <f t="shared" si="141"/>
        <v>0</v>
      </c>
      <c r="AN180" s="167">
        <f t="shared" si="141"/>
        <v>0</v>
      </c>
      <c r="AO180" s="167">
        <f t="shared" si="141"/>
        <v>0</v>
      </c>
      <c r="AP180" s="167">
        <f t="shared" si="141"/>
        <v>0</v>
      </c>
      <c r="AQ180" s="167">
        <f t="shared" si="141"/>
        <v>0</v>
      </c>
      <c r="AR180" s="167">
        <f t="shared" si="141"/>
        <v>0</v>
      </c>
      <c r="AS180" s="167">
        <f t="shared" si="141"/>
        <v>0</v>
      </c>
      <c r="AT180" s="167">
        <f t="shared" si="141"/>
        <v>0</v>
      </c>
      <c r="AU180" s="167">
        <f t="shared" si="141"/>
        <v>0</v>
      </c>
      <c r="AV180" s="167">
        <f t="shared" si="141"/>
        <v>0</v>
      </c>
      <c r="AW180" s="167">
        <f t="shared" si="141"/>
        <v>0</v>
      </c>
      <c r="AX180" s="167">
        <f t="shared" si="141"/>
        <v>0</v>
      </c>
      <c r="AY180" s="167">
        <f t="shared" si="141"/>
        <v>0</v>
      </c>
      <c r="AZ180" s="167">
        <f t="shared" si="141"/>
        <v>0</v>
      </c>
      <c r="BA180" s="167">
        <f t="shared" si="141"/>
        <v>0</v>
      </c>
      <c r="BB180" s="167"/>
      <c r="BC180" s="178"/>
    </row>
    <row r="181" spans="1:55" ht="31.2">
      <c r="A181" s="292"/>
      <c r="B181" s="293"/>
      <c r="C181" s="293"/>
      <c r="D181" s="147" t="s">
        <v>43</v>
      </c>
      <c r="E181" s="169">
        <f t="shared" si="135"/>
        <v>0</v>
      </c>
      <c r="F181" s="169">
        <f t="shared" si="132"/>
        <v>0</v>
      </c>
      <c r="G181" s="208"/>
      <c r="H181" s="167">
        <f t="shared" ref="H181:BA181" si="142">H41</f>
        <v>0</v>
      </c>
      <c r="I181" s="167">
        <f t="shared" si="142"/>
        <v>0</v>
      </c>
      <c r="J181" s="167">
        <f t="shared" si="142"/>
        <v>0</v>
      </c>
      <c r="K181" s="167">
        <f t="shared" si="142"/>
        <v>0</v>
      </c>
      <c r="L181" s="167">
        <f t="shared" si="142"/>
        <v>0</v>
      </c>
      <c r="M181" s="167">
        <f t="shared" si="142"/>
        <v>0</v>
      </c>
      <c r="N181" s="167">
        <f t="shared" si="142"/>
        <v>0</v>
      </c>
      <c r="O181" s="167">
        <f t="shared" si="142"/>
        <v>0</v>
      </c>
      <c r="P181" s="167">
        <f t="shared" si="142"/>
        <v>0</v>
      </c>
      <c r="Q181" s="167">
        <f t="shared" si="142"/>
        <v>0</v>
      </c>
      <c r="R181" s="167">
        <f t="shared" si="142"/>
        <v>0</v>
      </c>
      <c r="S181" s="167">
        <f t="shared" si="142"/>
        <v>0</v>
      </c>
      <c r="T181" s="167">
        <f t="shared" si="142"/>
        <v>0</v>
      </c>
      <c r="U181" s="167">
        <f t="shared" si="142"/>
        <v>0</v>
      </c>
      <c r="V181" s="167">
        <f t="shared" si="142"/>
        <v>0</v>
      </c>
      <c r="W181" s="167">
        <f t="shared" si="142"/>
        <v>0</v>
      </c>
      <c r="X181" s="167">
        <f t="shared" si="142"/>
        <v>0</v>
      </c>
      <c r="Y181" s="167">
        <f t="shared" si="142"/>
        <v>0</v>
      </c>
      <c r="Z181" s="167">
        <f t="shared" si="142"/>
        <v>0</v>
      </c>
      <c r="AA181" s="167">
        <f t="shared" si="142"/>
        <v>0</v>
      </c>
      <c r="AB181" s="167">
        <f t="shared" si="142"/>
        <v>0</v>
      </c>
      <c r="AC181" s="167">
        <f t="shared" si="142"/>
        <v>0</v>
      </c>
      <c r="AD181" s="167">
        <f t="shared" si="142"/>
        <v>0</v>
      </c>
      <c r="AE181" s="167">
        <f t="shared" si="142"/>
        <v>0</v>
      </c>
      <c r="AF181" s="167">
        <f t="shared" si="142"/>
        <v>0</v>
      </c>
      <c r="AG181" s="167">
        <f t="shared" si="142"/>
        <v>0</v>
      </c>
      <c r="AH181" s="167">
        <f t="shared" si="142"/>
        <v>0</v>
      </c>
      <c r="AI181" s="167">
        <f t="shared" si="142"/>
        <v>0</v>
      </c>
      <c r="AJ181" s="167">
        <f t="shared" si="142"/>
        <v>0</v>
      </c>
      <c r="AK181" s="167">
        <f t="shared" si="142"/>
        <v>0</v>
      </c>
      <c r="AL181" s="167">
        <f t="shared" si="142"/>
        <v>0</v>
      </c>
      <c r="AM181" s="167">
        <f t="shared" si="142"/>
        <v>0</v>
      </c>
      <c r="AN181" s="167">
        <f t="shared" si="142"/>
        <v>0</v>
      </c>
      <c r="AO181" s="167">
        <f t="shared" si="142"/>
        <v>0</v>
      </c>
      <c r="AP181" s="167">
        <f t="shared" si="142"/>
        <v>0</v>
      </c>
      <c r="AQ181" s="167">
        <f t="shared" si="142"/>
        <v>0</v>
      </c>
      <c r="AR181" s="167">
        <f t="shared" si="142"/>
        <v>0</v>
      </c>
      <c r="AS181" s="167">
        <f t="shared" si="142"/>
        <v>0</v>
      </c>
      <c r="AT181" s="167">
        <f t="shared" si="142"/>
        <v>0</v>
      </c>
      <c r="AU181" s="167">
        <f t="shared" si="142"/>
        <v>0</v>
      </c>
      <c r="AV181" s="167">
        <f t="shared" si="142"/>
        <v>0</v>
      </c>
      <c r="AW181" s="167">
        <f t="shared" si="142"/>
        <v>0</v>
      </c>
      <c r="AX181" s="167">
        <f t="shared" si="142"/>
        <v>0</v>
      </c>
      <c r="AY181" s="167">
        <f t="shared" si="142"/>
        <v>0</v>
      </c>
      <c r="AZ181" s="167">
        <f t="shared" si="142"/>
        <v>0</v>
      </c>
      <c r="BA181" s="167">
        <f t="shared" si="142"/>
        <v>0</v>
      </c>
      <c r="BB181" s="167"/>
      <c r="BC181" s="178"/>
    </row>
    <row r="182" spans="1:55" ht="22.5" customHeight="1">
      <c r="A182" s="275" t="s">
        <v>283</v>
      </c>
      <c r="B182" s="276" t="s">
        <v>327</v>
      </c>
      <c r="C182" s="276" t="s">
        <v>299</v>
      </c>
      <c r="D182" s="153" t="s">
        <v>41</v>
      </c>
      <c r="E182" s="167">
        <f>H182+K182+N182+Q182+T182+W182+Z182+AE182+AJ182+AO182+AT182+AY182</f>
        <v>72713.871480000002</v>
      </c>
      <c r="F182" s="167">
        <f t="shared" ref="F182:F188" si="143">I182+L182+O182+R182+U182+X182+AA182+AF182+AK182+AP182+AU182+AZ182</f>
        <v>67778.219020000004</v>
      </c>
      <c r="G182" s="167">
        <f t="shared" ref="G182:G185" si="144">F182*100/E182</f>
        <v>93.2122271039336</v>
      </c>
      <c r="H182" s="167">
        <f>SUM(H183:H185)</f>
        <v>0</v>
      </c>
      <c r="I182" s="167">
        <f t="shared" ref="I182:BA182" si="145">SUM(I183:I185)</f>
        <v>0</v>
      </c>
      <c r="J182" s="167">
        <f t="shared" si="145"/>
        <v>0</v>
      </c>
      <c r="K182" s="167">
        <f t="shared" si="145"/>
        <v>0</v>
      </c>
      <c r="L182" s="167">
        <f t="shared" si="145"/>
        <v>0</v>
      </c>
      <c r="M182" s="167">
        <f t="shared" si="145"/>
        <v>0</v>
      </c>
      <c r="N182" s="167">
        <f t="shared" si="145"/>
        <v>0</v>
      </c>
      <c r="O182" s="167">
        <f t="shared" si="145"/>
        <v>0</v>
      </c>
      <c r="P182" s="167">
        <f t="shared" si="145"/>
        <v>0</v>
      </c>
      <c r="Q182" s="167">
        <f t="shared" si="145"/>
        <v>0</v>
      </c>
      <c r="R182" s="167">
        <f t="shared" si="145"/>
        <v>0</v>
      </c>
      <c r="S182" s="167">
        <f t="shared" si="145"/>
        <v>0</v>
      </c>
      <c r="T182" s="167">
        <f t="shared" si="145"/>
        <v>78.394549999999995</v>
      </c>
      <c r="U182" s="167">
        <f t="shared" si="145"/>
        <v>78.394549999999995</v>
      </c>
      <c r="V182" s="167">
        <f t="shared" si="145"/>
        <v>0</v>
      </c>
      <c r="W182" s="167">
        <f t="shared" si="145"/>
        <v>80.400000000000006</v>
      </c>
      <c r="X182" s="167">
        <f t="shared" si="145"/>
        <v>80.400000000000006</v>
      </c>
      <c r="Y182" s="167">
        <f t="shared" si="145"/>
        <v>0</v>
      </c>
      <c r="Z182" s="167">
        <f t="shared" si="145"/>
        <v>12585.102340000001</v>
      </c>
      <c r="AA182" s="167">
        <f t="shared" si="145"/>
        <v>12585.102340000001</v>
      </c>
      <c r="AB182" s="167">
        <f t="shared" si="145"/>
        <v>0</v>
      </c>
      <c r="AC182" s="167">
        <f t="shared" si="145"/>
        <v>0</v>
      </c>
      <c r="AD182" s="167">
        <f t="shared" si="145"/>
        <v>0</v>
      </c>
      <c r="AE182" s="167">
        <f t="shared" si="145"/>
        <v>24108.184829999998</v>
      </c>
      <c r="AF182" s="167">
        <f t="shared" si="145"/>
        <v>24108.184829999998</v>
      </c>
      <c r="AG182" s="167">
        <f t="shared" si="145"/>
        <v>0</v>
      </c>
      <c r="AH182" s="167">
        <f t="shared" si="145"/>
        <v>0</v>
      </c>
      <c r="AI182" s="167">
        <f t="shared" si="145"/>
        <v>0</v>
      </c>
      <c r="AJ182" s="167">
        <f>SUM(AJ183:AJ185)</f>
        <v>16061.932049999999</v>
      </c>
      <c r="AK182" s="167">
        <f t="shared" si="145"/>
        <v>16061.932049999999</v>
      </c>
      <c r="AL182" s="167">
        <f t="shared" si="145"/>
        <v>0</v>
      </c>
      <c r="AM182" s="167">
        <f t="shared" si="145"/>
        <v>0</v>
      </c>
      <c r="AN182" s="167">
        <f t="shared" si="145"/>
        <v>0</v>
      </c>
      <c r="AO182" s="167">
        <f t="shared" si="145"/>
        <v>9360.3210099999997</v>
      </c>
      <c r="AP182" s="167">
        <f t="shared" si="145"/>
        <v>9360.3210099999997</v>
      </c>
      <c r="AQ182" s="167">
        <f t="shared" si="145"/>
        <v>0</v>
      </c>
      <c r="AR182" s="167">
        <f t="shared" si="145"/>
        <v>0</v>
      </c>
      <c r="AS182" s="167">
        <f t="shared" si="145"/>
        <v>0</v>
      </c>
      <c r="AT182" s="167">
        <f t="shared" si="145"/>
        <v>557.4754999999999</v>
      </c>
      <c r="AU182" s="167">
        <f t="shared" si="145"/>
        <v>557.4754999999999</v>
      </c>
      <c r="AV182" s="167">
        <f t="shared" si="145"/>
        <v>0</v>
      </c>
      <c r="AW182" s="167">
        <f t="shared" si="145"/>
        <v>0</v>
      </c>
      <c r="AX182" s="167">
        <f t="shared" si="145"/>
        <v>0</v>
      </c>
      <c r="AY182" s="167">
        <f t="shared" si="145"/>
        <v>9882.0612000000001</v>
      </c>
      <c r="AZ182" s="167">
        <f t="shared" si="145"/>
        <v>4946.4087399999999</v>
      </c>
      <c r="BA182" s="167">
        <f t="shared" si="145"/>
        <v>0</v>
      </c>
      <c r="BB182" s="278" t="s">
        <v>432</v>
      </c>
      <c r="BC182" s="178"/>
    </row>
    <row r="183" spans="1:55" ht="36" customHeight="1">
      <c r="A183" s="275"/>
      <c r="B183" s="276"/>
      <c r="C183" s="276"/>
      <c r="D183" s="151" t="s">
        <v>37</v>
      </c>
      <c r="E183" s="167">
        <f t="shared" ref="E183:E188" si="146">H183+K183+N183+Q183+T183+W183+Z183+AE183+AJ183+AO183+AT183+AY183</f>
        <v>0</v>
      </c>
      <c r="F183" s="167">
        <f t="shared" si="143"/>
        <v>0</v>
      </c>
      <c r="G183" s="167"/>
      <c r="H183" s="167">
        <f>H190+H197+H204+H211+H218+H225+H232+H239+H246+H253+H260+H267+H274+H281+H288+H295+H302+H309+H316+H323+H330+H337+H344+H351+H358+H365+H372+H379+H386+H393+H400+H407+H414+H421</f>
        <v>0</v>
      </c>
      <c r="I183" s="167">
        <f t="shared" ref="I183:AI183" si="147">I190+I197+I204+I211+I218+I225+I232+I239+I246+I253+I260+I267+I274+I281+I288+I295+I302+I309+I316+I323+I330+I337+I344+I351+I358+I365+I372+I379+I386+I393+I400+I407+I414+I421</f>
        <v>0</v>
      </c>
      <c r="J183" s="167">
        <f t="shared" si="147"/>
        <v>0</v>
      </c>
      <c r="K183" s="167">
        <f t="shared" si="147"/>
        <v>0</v>
      </c>
      <c r="L183" s="167">
        <f t="shared" si="147"/>
        <v>0</v>
      </c>
      <c r="M183" s="167">
        <f t="shared" si="147"/>
        <v>0</v>
      </c>
      <c r="N183" s="167">
        <f t="shared" si="147"/>
        <v>0</v>
      </c>
      <c r="O183" s="167">
        <f t="shared" si="147"/>
        <v>0</v>
      </c>
      <c r="P183" s="167">
        <f t="shared" si="147"/>
        <v>0</v>
      </c>
      <c r="Q183" s="167">
        <f t="shared" si="147"/>
        <v>0</v>
      </c>
      <c r="R183" s="167">
        <f t="shared" si="147"/>
        <v>0</v>
      </c>
      <c r="S183" s="167">
        <f t="shared" si="147"/>
        <v>0</v>
      </c>
      <c r="T183" s="167">
        <f t="shared" si="147"/>
        <v>0</v>
      </c>
      <c r="U183" s="167">
        <f t="shared" si="147"/>
        <v>0</v>
      </c>
      <c r="V183" s="167">
        <f t="shared" si="147"/>
        <v>0</v>
      </c>
      <c r="W183" s="167">
        <f t="shared" si="147"/>
        <v>0</v>
      </c>
      <c r="X183" s="167">
        <f t="shared" si="147"/>
        <v>0</v>
      </c>
      <c r="Y183" s="167">
        <f t="shared" si="147"/>
        <v>0</v>
      </c>
      <c r="Z183" s="167">
        <f t="shared" si="147"/>
        <v>0</v>
      </c>
      <c r="AA183" s="167">
        <f t="shared" si="147"/>
        <v>0</v>
      </c>
      <c r="AB183" s="167">
        <f t="shared" si="147"/>
        <v>0</v>
      </c>
      <c r="AC183" s="167">
        <f t="shared" si="147"/>
        <v>0</v>
      </c>
      <c r="AD183" s="167">
        <f t="shared" si="147"/>
        <v>0</v>
      </c>
      <c r="AE183" s="167">
        <f t="shared" si="147"/>
        <v>0</v>
      </c>
      <c r="AF183" s="167">
        <f t="shared" si="147"/>
        <v>0</v>
      </c>
      <c r="AG183" s="167">
        <f t="shared" si="147"/>
        <v>0</v>
      </c>
      <c r="AH183" s="167">
        <f t="shared" si="147"/>
        <v>0</v>
      </c>
      <c r="AI183" s="167">
        <f t="shared" si="147"/>
        <v>0</v>
      </c>
      <c r="AJ183" s="167">
        <f>AJ190+AJ197+AJ204+AJ211+AJ218+AJ225+AJ232+AJ239+AJ246+AJ253+AJ260+AJ267+AJ274+AJ281+AJ288+AJ295+AJ302+AJ309+AJ316+AJ323+AJ330+AJ337+AJ344+AJ351+AJ358+AJ365+AJ372+AJ379+AJ386+AJ393+AJ400+AJ407+AJ414+AJ421+AJ428+AJ435</f>
        <v>0</v>
      </c>
      <c r="AK183" s="167">
        <f t="shared" ref="AK183:BA183" si="148">AK190+AK197+AK204+AK211+AK218+AK225+AK232+AK239+AK246+AK253+AK260+AK267+AK274+AK281+AK288+AK295+AK302+AK309+AK316+AK323+AK330+AK337+AK344+AK351+AK358+AK365+AK372+AK379+AK386+AK393+AK400+AK407+AK414+AK421+AK428+AK435</f>
        <v>0</v>
      </c>
      <c r="AL183" s="167">
        <f t="shared" si="148"/>
        <v>0</v>
      </c>
      <c r="AM183" s="167">
        <f t="shared" si="148"/>
        <v>0</v>
      </c>
      <c r="AN183" s="167">
        <f t="shared" si="148"/>
        <v>0</v>
      </c>
      <c r="AO183" s="167">
        <f t="shared" si="148"/>
        <v>0</v>
      </c>
      <c r="AP183" s="167">
        <f t="shared" si="148"/>
        <v>0</v>
      </c>
      <c r="AQ183" s="167">
        <f t="shared" si="148"/>
        <v>0</v>
      </c>
      <c r="AR183" s="167">
        <f t="shared" si="148"/>
        <v>0</v>
      </c>
      <c r="AS183" s="167">
        <f t="shared" si="148"/>
        <v>0</v>
      </c>
      <c r="AT183" s="167">
        <f t="shared" si="148"/>
        <v>0</v>
      </c>
      <c r="AU183" s="167">
        <f t="shared" si="148"/>
        <v>0</v>
      </c>
      <c r="AV183" s="167">
        <f t="shared" si="148"/>
        <v>0</v>
      </c>
      <c r="AW183" s="167">
        <f t="shared" si="148"/>
        <v>0</v>
      </c>
      <c r="AX183" s="167">
        <f t="shared" si="148"/>
        <v>0</v>
      </c>
      <c r="AY183" s="167">
        <f t="shared" si="148"/>
        <v>0</v>
      </c>
      <c r="AZ183" s="167">
        <f t="shared" si="148"/>
        <v>0</v>
      </c>
      <c r="BA183" s="167">
        <f t="shared" si="148"/>
        <v>0</v>
      </c>
      <c r="BB183" s="279"/>
      <c r="BC183" s="178"/>
    </row>
    <row r="184" spans="1:55" ht="48.75" customHeight="1">
      <c r="A184" s="275"/>
      <c r="B184" s="276"/>
      <c r="C184" s="276"/>
      <c r="D184" s="176" t="s">
        <v>2</v>
      </c>
      <c r="E184" s="167">
        <f>H184+K184+N184+Q184+T184+W184+Z184+AE184+AJ184+AO184+AT184+AY184</f>
        <v>52628.100000000006</v>
      </c>
      <c r="F184" s="167">
        <f t="shared" si="143"/>
        <v>52628.100000000006</v>
      </c>
      <c r="G184" s="167">
        <f t="shared" si="144"/>
        <v>100</v>
      </c>
      <c r="H184" s="167">
        <f t="shared" ref="H184:AI184" si="149">H191+H198+H205+H212+H219+H226+H233+H240+H247+H254+H261+H268+H275+H282+H289+H296+H303+H310+H317+H324+H331+H338+H345+H352+H359+H366+H373+H380+H387+H394+H401+H408+H415+H422</f>
        <v>0</v>
      </c>
      <c r="I184" s="167">
        <f t="shared" si="149"/>
        <v>0</v>
      </c>
      <c r="J184" s="167">
        <f t="shared" si="149"/>
        <v>0</v>
      </c>
      <c r="K184" s="167">
        <f t="shared" si="149"/>
        <v>0</v>
      </c>
      <c r="L184" s="167">
        <f t="shared" si="149"/>
        <v>0</v>
      </c>
      <c r="M184" s="167">
        <f t="shared" si="149"/>
        <v>0</v>
      </c>
      <c r="N184" s="167">
        <f t="shared" si="149"/>
        <v>0</v>
      </c>
      <c r="O184" s="167">
        <f t="shared" si="149"/>
        <v>0</v>
      </c>
      <c r="P184" s="167">
        <f t="shared" si="149"/>
        <v>0</v>
      </c>
      <c r="Q184" s="167">
        <f t="shared" si="149"/>
        <v>0</v>
      </c>
      <c r="R184" s="167">
        <f t="shared" si="149"/>
        <v>0</v>
      </c>
      <c r="S184" s="167">
        <f t="shared" si="149"/>
        <v>0</v>
      </c>
      <c r="T184" s="167">
        <f t="shared" si="149"/>
        <v>0</v>
      </c>
      <c r="U184" s="167">
        <f t="shared" si="149"/>
        <v>0</v>
      </c>
      <c r="V184" s="167">
        <f t="shared" si="149"/>
        <v>0</v>
      </c>
      <c r="W184" s="167">
        <f t="shared" si="149"/>
        <v>0</v>
      </c>
      <c r="X184" s="167">
        <f t="shared" si="149"/>
        <v>0</v>
      </c>
      <c r="Y184" s="167">
        <f t="shared" si="149"/>
        <v>0</v>
      </c>
      <c r="Z184" s="167">
        <f t="shared" si="149"/>
        <v>10868.452010000001</v>
      </c>
      <c r="AA184" s="167">
        <f t="shared" si="149"/>
        <v>10868.452010000001</v>
      </c>
      <c r="AB184" s="167">
        <f t="shared" si="149"/>
        <v>0</v>
      </c>
      <c r="AC184" s="167">
        <f t="shared" si="149"/>
        <v>0</v>
      </c>
      <c r="AD184" s="167">
        <f t="shared" si="149"/>
        <v>0</v>
      </c>
      <c r="AE184" s="167">
        <f t="shared" si="149"/>
        <v>15535.525240000001</v>
      </c>
      <c r="AF184" s="167">
        <f t="shared" si="149"/>
        <v>15535.525240000001</v>
      </c>
      <c r="AG184" s="167">
        <f t="shared" si="149"/>
        <v>0</v>
      </c>
      <c r="AH184" s="167">
        <f t="shared" si="149"/>
        <v>0</v>
      </c>
      <c r="AI184" s="167">
        <f t="shared" si="149"/>
        <v>0</v>
      </c>
      <c r="AJ184" s="167">
        <f t="shared" ref="AJ184:BA184" si="150">AJ191+AJ198+AJ205+AJ212+AJ219+AJ226+AJ233+AJ240+AJ247+AJ254+AJ261+AJ268+AJ275+AJ282+AJ289+AJ296+AJ303+AJ310+AJ317+AJ324+AJ331+AJ338+AJ345+AJ352+AJ359+AJ366+AJ373+AJ380+AJ387+AJ394+AJ401+AJ408+AJ415+AJ422+AJ429+AJ436</f>
        <v>14401.06612</v>
      </c>
      <c r="AK184" s="167">
        <f t="shared" si="150"/>
        <v>14401.06612</v>
      </c>
      <c r="AL184" s="167">
        <f t="shared" si="150"/>
        <v>0</v>
      </c>
      <c r="AM184" s="167">
        <f t="shared" si="150"/>
        <v>0</v>
      </c>
      <c r="AN184" s="167">
        <f t="shared" si="150"/>
        <v>0</v>
      </c>
      <c r="AO184" s="167">
        <f t="shared" si="150"/>
        <v>9323.3762299999999</v>
      </c>
      <c r="AP184" s="167">
        <f t="shared" si="150"/>
        <v>9323.3762299999999</v>
      </c>
      <c r="AQ184" s="167">
        <f t="shared" si="150"/>
        <v>0</v>
      </c>
      <c r="AR184" s="167">
        <f t="shared" si="150"/>
        <v>0</v>
      </c>
      <c r="AS184" s="167">
        <f t="shared" si="150"/>
        <v>0</v>
      </c>
      <c r="AT184" s="167">
        <f t="shared" si="150"/>
        <v>195.84035999999992</v>
      </c>
      <c r="AU184" s="167">
        <f t="shared" si="150"/>
        <v>195.84035999999992</v>
      </c>
      <c r="AV184" s="167">
        <f t="shared" si="150"/>
        <v>0</v>
      </c>
      <c r="AW184" s="167">
        <f t="shared" si="150"/>
        <v>0</v>
      </c>
      <c r="AX184" s="167">
        <f t="shared" si="150"/>
        <v>0</v>
      </c>
      <c r="AY184" s="167">
        <f t="shared" si="150"/>
        <v>2303.84004</v>
      </c>
      <c r="AZ184" s="167">
        <f t="shared" si="150"/>
        <v>2303.84004</v>
      </c>
      <c r="BA184" s="167">
        <f t="shared" si="150"/>
        <v>0</v>
      </c>
      <c r="BB184" s="279"/>
      <c r="BC184" s="178"/>
    </row>
    <row r="185" spans="1:55" ht="22.5" customHeight="1">
      <c r="A185" s="275"/>
      <c r="B185" s="276"/>
      <c r="C185" s="276"/>
      <c r="D185" s="221" t="s">
        <v>268</v>
      </c>
      <c r="E185" s="167">
        <f t="shared" si="146"/>
        <v>20085.771479999999</v>
      </c>
      <c r="F185" s="167">
        <f t="shared" si="143"/>
        <v>15150.119019999998</v>
      </c>
      <c r="G185" s="167">
        <f t="shared" si="144"/>
        <v>75.427120312931081</v>
      </c>
      <c r="H185" s="167">
        <f t="shared" ref="H185:AI185" si="151">H192+H199+H206+H213+H220+H227+H234+H241+H248+H255+H262+H269+H276+H283+H290+H297+H304+H311+H318+H325+H332+H339+H346+H353+H360+H367+H374+H381+H388+H395+H402+H409+H416+H423</f>
        <v>0</v>
      </c>
      <c r="I185" s="167">
        <f t="shared" si="151"/>
        <v>0</v>
      </c>
      <c r="J185" s="167">
        <f t="shared" si="151"/>
        <v>0</v>
      </c>
      <c r="K185" s="167">
        <f t="shared" si="151"/>
        <v>0</v>
      </c>
      <c r="L185" s="167">
        <f t="shared" si="151"/>
        <v>0</v>
      </c>
      <c r="M185" s="167">
        <f t="shared" si="151"/>
        <v>0</v>
      </c>
      <c r="N185" s="167">
        <f t="shared" si="151"/>
        <v>0</v>
      </c>
      <c r="O185" s="167">
        <f t="shared" si="151"/>
        <v>0</v>
      </c>
      <c r="P185" s="167">
        <f t="shared" si="151"/>
        <v>0</v>
      </c>
      <c r="Q185" s="167">
        <f t="shared" si="151"/>
        <v>0</v>
      </c>
      <c r="R185" s="167">
        <f t="shared" si="151"/>
        <v>0</v>
      </c>
      <c r="S185" s="167">
        <f t="shared" si="151"/>
        <v>0</v>
      </c>
      <c r="T185" s="167">
        <f t="shared" si="151"/>
        <v>78.394549999999995</v>
      </c>
      <c r="U185" s="167">
        <f t="shared" si="151"/>
        <v>78.394549999999995</v>
      </c>
      <c r="V185" s="167">
        <f t="shared" si="151"/>
        <v>0</v>
      </c>
      <c r="W185" s="167">
        <f t="shared" si="151"/>
        <v>80.400000000000006</v>
      </c>
      <c r="X185" s="167">
        <f t="shared" si="151"/>
        <v>80.400000000000006</v>
      </c>
      <c r="Y185" s="167">
        <f t="shared" si="151"/>
        <v>0</v>
      </c>
      <c r="Z185" s="167">
        <f t="shared" si="151"/>
        <v>1716.6503299999999</v>
      </c>
      <c r="AA185" s="167">
        <f t="shared" si="151"/>
        <v>1716.6503299999999</v>
      </c>
      <c r="AB185" s="167">
        <f t="shared" si="151"/>
        <v>0</v>
      </c>
      <c r="AC185" s="167">
        <f t="shared" si="151"/>
        <v>0</v>
      </c>
      <c r="AD185" s="167">
        <f t="shared" si="151"/>
        <v>0</v>
      </c>
      <c r="AE185" s="167">
        <f t="shared" si="151"/>
        <v>8572.6595899999975</v>
      </c>
      <c r="AF185" s="167">
        <f t="shared" si="151"/>
        <v>8572.6595899999975</v>
      </c>
      <c r="AG185" s="167">
        <f t="shared" si="151"/>
        <v>0</v>
      </c>
      <c r="AH185" s="167">
        <f t="shared" si="151"/>
        <v>0</v>
      </c>
      <c r="AI185" s="167">
        <f t="shared" si="151"/>
        <v>0</v>
      </c>
      <c r="AJ185" s="167">
        <f t="shared" ref="AJ185:BA185" si="152">AJ192+AJ199+AJ206+AJ213+AJ220+AJ227+AJ234+AJ241+AJ248+AJ255+AJ262+AJ269+AJ276+AJ283+AJ290+AJ297+AJ304+AJ311+AJ318+AJ325+AJ332+AJ339+AJ346+AJ353+AJ360+AJ367+AJ374+AJ381+AJ388+AJ395+AJ402+AJ409+AJ416+AJ423+AJ430+AJ437</f>
        <v>1660.8659300000002</v>
      </c>
      <c r="AK185" s="167">
        <f t="shared" si="152"/>
        <v>1660.8659300000002</v>
      </c>
      <c r="AL185" s="167">
        <f t="shared" si="152"/>
        <v>0</v>
      </c>
      <c r="AM185" s="167">
        <f t="shared" si="152"/>
        <v>0</v>
      </c>
      <c r="AN185" s="167">
        <f t="shared" si="152"/>
        <v>0</v>
      </c>
      <c r="AO185" s="167">
        <f t="shared" si="152"/>
        <v>36.944780000000002</v>
      </c>
      <c r="AP185" s="167">
        <f t="shared" si="152"/>
        <v>36.944780000000002</v>
      </c>
      <c r="AQ185" s="167">
        <f t="shared" si="152"/>
        <v>0</v>
      </c>
      <c r="AR185" s="167">
        <f t="shared" si="152"/>
        <v>0</v>
      </c>
      <c r="AS185" s="167">
        <f t="shared" si="152"/>
        <v>0</v>
      </c>
      <c r="AT185" s="167">
        <f t="shared" si="152"/>
        <v>361.63513999999998</v>
      </c>
      <c r="AU185" s="167">
        <f t="shared" si="152"/>
        <v>361.63513999999998</v>
      </c>
      <c r="AV185" s="167">
        <f t="shared" si="152"/>
        <v>0</v>
      </c>
      <c r="AW185" s="167">
        <f t="shared" si="152"/>
        <v>0</v>
      </c>
      <c r="AX185" s="167">
        <f t="shared" si="152"/>
        <v>0</v>
      </c>
      <c r="AY185" s="167">
        <f t="shared" si="152"/>
        <v>7578.2211600000001</v>
      </c>
      <c r="AZ185" s="167">
        <f t="shared" si="152"/>
        <v>2642.5686999999998</v>
      </c>
      <c r="BA185" s="167">
        <f t="shared" si="152"/>
        <v>0</v>
      </c>
      <c r="BB185" s="279"/>
      <c r="BC185" s="178"/>
    </row>
    <row r="186" spans="1:55" ht="85.5" customHeight="1">
      <c r="A186" s="275"/>
      <c r="B186" s="276"/>
      <c r="C186" s="276"/>
      <c r="D186" s="221" t="s">
        <v>274</v>
      </c>
      <c r="E186" s="167">
        <f t="shared" si="146"/>
        <v>0</v>
      </c>
      <c r="F186" s="167">
        <f t="shared" si="143"/>
        <v>0</v>
      </c>
      <c r="G186" s="167"/>
      <c r="H186" s="167">
        <f t="shared" ref="H186:AI186" si="153">H193+H200+H207+H214+H221+H228+H235+H242+H249+H256+H263+H270+H277+H284+H291+H298+H305+H312+H319+H326+H333+H340+H347+H354+H361+H368+H375+H382+H389+H396+H403+H410+H417+H424</f>
        <v>0</v>
      </c>
      <c r="I186" s="167">
        <f t="shared" si="153"/>
        <v>0</v>
      </c>
      <c r="J186" s="167">
        <f t="shared" si="153"/>
        <v>0</v>
      </c>
      <c r="K186" s="167">
        <f t="shared" si="153"/>
        <v>0</v>
      </c>
      <c r="L186" s="167">
        <f t="shared" si="153"/>
        <v>0</v>
      </c>
      <c r="M186" s="167">
        <f t="shared" si="153"/>
        <v>0</v>
      </c>
      <c r="N186" s="167">
        <f t="shared" si="153"/>
        <v>0</v>
      </c>
      <c r="O186" s="167">
        <f t="shared" si="153"/>
        <v>0</v>
      </c>
      <c r="P186" s="167">
        <f t="shared" si="153"/>
        <v>0</v>
      </c>
      <c r="Q186" s="167">
        <f t="shared" si="153"/>
        <v>0</v>
      </c>
      <c r="R186" s="167">
        <f t="shared" si="153"/>
        <v>0</v>
      </c>
      <c r="S186" s="167">
        <f t="shared" si="153"/>
        <v>0</v>
      </c>
      <c r="T186" s="167">
        <f t="shared" si="153"/>
        <v>0</v>
      </c>
      <c r="U186" s="167">
        <f t="shared" si="153"/>
        <v>0</v>
      </c>
      <c r="V186" s="167">
        <f t="shared" si="153"/>
        <v>0</v>
      </c>
      <c r="W186" s="167">
        <f t="shared" si="153"/>
        <v>0</v>
      </c>
      <c r="X186" s="167">
        <f t="shared" si="153"/>
        <v>0</v>
      </c>
      <c r="Y186" s="167">
        <f t="shared" si="153"/>
        <v>0</v>
      </c>
      <c r="Z186" s="167">
        <f t="shared" si="153"/>
        <v>0</v>
      </c>
      <c r="AA186" s="167">
        <f t="shared" si="153"/>
        <v>0</v>
      </c>
      <c r="AB186" s="167">
        <f t="shared" si="153"/>
        <v>0</v>
      </c>
      <c r="AC186" s="167">
        <f t="shared" si="153"/>
        <v>0</v>
      </c>
      <c r="AD186" s="167">
        <f t="shared" si="153"/>
        <v>0</v>
      </c>
      <c r="AE186" s="167">
        <f t="shared" si="153"/>
        <v>0</v>
      </c>
      <c r="AF186" s="167">
        <f t="shared" si="153"/>
        <v>0</v>
      </c>
      <c r="AG186" s="167">
        <f t="shared" si="153"/>
        <v>0</v>
      </c>
      <c r="AH186" s="167">
        <f t="shared" si="153"/>
        <v>0</v>
      </c>
      <c r="AI186" s="167">
        <f t="shared" si="153"/>
        <v>0</v>
      </c>
      <c r="AJ186" s="167">
        <f t="shared" ref="AJ186:BA186" si="154">AJ193+AJ200+AJ207+AJ214+AJ221+AJ228+AJ235+AJ242+AJ249+AJ256+AJ263+AJ270+AJ277+AJ284+AJ291+AJ298+AJ305+AJ312+AJ319+AJ326+AJ333+AJ340+AJ347+AJ354+AJ361+AJ368+AJ375+AJ382+AJ389+AJ396+AJ403+AJ410+AJ417+AJ424+AJ431+AJ438</f>
        <v>0</v>
      </c>
      <c r="AK186" s="167">
        <f t="shared" si="154"/>
        <v>0</v>
      </c>
      <c r="AL186" s="167">
        <f t="shared" si="154"/>
        <v>0</v>
      </c>
      <c r="AM186" s="167">
        <f t="shared" si="154"/>
        <v>0</v>
      </c>
      <c r="AN186" s="167">
        <f t="shared" si="154"/>
        <v>0</v>
      </c>
      <c r="AO186" s="167">
        <f t="shared" si="154"/>
        <v>0</v>
      </c>
      <c r="AP186" s="167">
        <f t="shared" si="154"/>
        <v>0</v>
      </c>
      <c r="AQ186" s="167">
        <f t="shared" si="154"/>
        <v>0</v>
      </c>
      <c r="AR186" s="167">
        <f t="shared" si="154"/>
        <v>0</v>
      </c>
      <c r="AS186" s="167">
        <f t="shared" si="154"/>
        <v>0</v>
      </c>
      <c r="AT186" s="167">
        <f t="shared" si="154"/>
        <v>0</v>
      </c>
      <c r="AU186" s="167">
        <f t="shared" si="154"/>
        <v>0</v>
      </c>
      <c r="AV186" s="167">
        <f t="shared" si="154"/>
        <v>0</v>
      </c>
      <c r="AW186" s="167">
        <f t="shared" si="154"/>
        <v>0</v>
      </c>
      <c r="AX186" s="167">
        <f t="shared" si="154"/>
        <v>0</v>
      </c>
      <c r="AY186" s="167">
        <f t="shared" si="154"/>
        <v>0</v>
      </c>
      <c r="AZ186" s="167">
        <f t="shared" si="154"/>
        <v>0</v>
      </c>
      <c r="BA186" s="167">
        <f t="shared" si="154"/>
        <v>0</v>
      </c>
      <c r="BB186" s="279"/>
      <c r="BC186" s="178"/>
    </row>
    <row r="187" spans="1:55" ht="22.5" customHeight="1">
      <c r="A187" s="275"/>
      <c r="B187" s="276"/>
      <c r="C187" s="276"/>
      <c r="D187" s="221" t="s">
        <v>269</v>
      </c>
      <c r="E187" s="167">
        <f t="shared" si="146"/>
        <v>0</v>
      </c>
      <c r="F187" s="167">
        <f t="shared" si="143"/>
        <v>0</v>
      </c>
      <c r="G187" s="167"/>
      <c r="H187" s="167">
        <f t="shared" ref="H187:BA187" si="155">H194+H201+H208+H215+H222+H229+H236+H243+H250+H257+H264+H271+H278+H285+H292+H299+H306+H313+H320+H327+H334+H341+H348+H355+H362+H369+H376+H383+H390</f>
        <v>0</v>
      </c>
      <c r="I187" s="167">
        <f t="shared" si="155"/>
        <v>0</v>
      </c>
      <c r="J187" s="167">
        <f t="shared" si="155"/>
        <v>0</v>
      </c>
      <c r="K187" s="167">
        <f t="shared" si="155"/>
        <v>0</v>
      </c>
      <c r="L187" s="167">
        <f t="shared" si="155"/>
        <v>0</v>
      </c>
      <c r="M187" s="167">
        <f t="shared" si="155"/>
        <v>0</v>
      </c>
      <c r="N187" s="167">
        <f t="shared" si="155"/>
        <v>0</v>
      </c>
      <c r="O187" s="167">
        <f t="shared" si="155"/>
        <v>0</v>
      </c>
      <c r="P187" s="167">
        <f t="shared" si="155"/>
        <v>0</v>
      </c>
      <c r="Q187" s="167">
        <f t="shared" si="155"/>
        <v>0</v>
      </c>
      <c r="R187" s="167">
        <f t="shared" si="155"/>
        <v>0</v>
      </c>
      <c r="S187" s="167">
        <f t="shared" si="155"/>
        <v>0</v>
      </c>
      <c r="T187" s="167">
        <f t="shared" si="155"/>
        <v>0</v>
      </c>
      <c r="U187" s="167">
        <f t="shared" si="155"/>
        <v>0</v>
      </c>
      <c r="V187" s="167">
        <f t="shared" si="155"/>
        <v>0</v>
      </c>
      <c r="W187" s="167">
        <f t="shared" si="155"/>
        <v>0</v>
      </c>
      <c r="X187" s="167">
        <f t="shared" si="155"/>
        <v>0</v>
      </c>
      <c r="Y187" s="167">
        <f t="shared" si="155"/>
        <v>0</v>
      </c>
      <c r="Z187" s="167">
        <f t="shared" si="155"/>
        <v>0</v>
      </c>
      <c r="AA187" s="167">
        <f t="shared" si="155"/>
        <v>0</v>
      </c>
      <c r="AB187" s="167">
        <f t="shared" si="155"/>
        <v>0</v>
      </c>
      <c r="AC187" s="167">
        <f t="shared" si="155"/>
        <v>0</v>
      </c>
      <c r="AD187" s="167">
        <f t="shared" si="155"/>
        <v>0</v>
      </c>
      <c r="AE187" s="167">
        <f t="shared" si="155"/>
        <v>0</v>
      </c>
      <c r="AF187" s="167">
        <f t="shared" si="155"/>
        <v>0</v>
      </c>
      <c r="AG187" s="167">
        <f t="shared" si="155"/>
        <v>0</v>
      </c>
      <c r="AH187" s="167">
        <f t="shared" si="155"/>
        <v>0</v>
      </c>
      <c r="AI187" s="167">
        <f t="shared" si="155"/>
        <v>0</v>
      </c>
      <c r="AJ187" s="167">
        <f t="shared" si="155"/>
        <v>0</v>
      </c>
      <c r="AK187" s="167">
        <f t="shared" si="155"/>
        <v>0</v>
      </c>
      <c r="AL187" s="167">
        <f t="shared" si="155"/>
        <v>0</v>
      </c>
      <c r="AM187" s="167">
        <f t="shared" si="155"/>
        <v>0</v>
      </c>
      <c r="AN187" s="167">
        <f t="shared" si="155"/>
        <v>0</v>
      </c>
      <c r="AO187" s="167">
        <f t="shared" si="155"/>
        <v>0</v>
      </c>
      <c r="AP187" s="167">
        <f t="shared" si="155"/>
        <v>0</v>
      </c>
      <c r="AQ187" s="167">
        <f t="shared" si="155"/>
        <v>0</v>
      </c>
      <c r="AR187" s="167">
        <f t="shared" si="155"/>
        <v>0</v>
      </c>
      <c r="AS187" s="167">
        <f t="shared" si="155"/>
        <v>0</v>
      </c>
      <c r="AT187" s="167">
        <f t="shared" si="155"/>
        <v>0</v>
      </c>
      <c r="AU187" s="167">
        <f t="shared" si="155"/>
        <v>0</v>
      </c>
      <c r="AV187" s="167">
        <f t="shared" si="155"/>
        <v>0</v>
      </c>
      <c r="AW187" s="167">
        <f t="shared" si="155"/>
        <v>0</v>
      </c>
      <c r="AX187" s="167">
        <f t="shared" si="155"/>
        <v>0</v>
      </c>
      <c r="AY187" s="167">
        <f t="shared" si="155"/>
        <v>0</v>
      </c>
      <c r="AZ187" s="167">
        <f t="shared" si="155"/>
        <v>0</v>
      </c>
      <c r="BA187" s="167">
        <f t="shared" si="155"/>
        <v>0</v>
      </c>
      <c r="BB187" s="279"/>
      <c r="BC187" s="178"/>
    </row>
    <row r="188" spans="1:55" ht="34.5" customHeight="1">
      <c r="A188" s="275"/>
      <c r="B188" s="276"/>
      <c r="C188" s="276"/>
      <c r="D188" s="224" t="s">
        <v>43</v>
      </c>
      <c r="E188" s="167">
        <f t="shared" si="146"/>
        <v>0</v>
      </c>
      <c r="F188" s="167">
        <f t="shared" si="143"/>
        <v>0</v>
      </c>
      <c r="G188" s="167"/>
      <c r="H188" s="167">
        <f t="shared" ref="H188:BA188" si="156">H195+H202+H209+H216+H223+H230+H237+H244+H251+H258+H265+H272+H279+H286+H293+H300+H307+H314+H321+H328+H335+H342+H349+H356+H363+H370+H377+H384+H391</f>
        <v>0</v>
      </c>
      <c r="I188" s="167">
        <f t="shared" si="156"/>
        <v>0</v>
      </c>
      <c r="J188" s="167">
        <f t="shared" si="156"/>
        <v>0</v>
      </c>
      <c r="K188" s="167">
        <f t="shared" si="156"/>
        <v>0</v>
      </c>
      <c r="L188" s="167">
        <f t="shared" si="156"/>
        <v>0</v>
      </c>
      <c r="M188" s="167">
        <f t="shared" si="156"/>
        <v>0</v>
      </c>
      <c r="N188" s="167">
        <f t="shared" si="156"/>
        <v>0</v>
      </c>
      <c r="O188" s="167">
        <f t="shared" si="156"/>
        <v>0</v>
      </c>
      <c r="P188" s="167">
        <f t="shared" si="156"/>
        <v>0</v>
      </c>
      <c r="Q188" s="167">
        <f t="shared" si="156"/>
        <v>0</v>
      </c>
      <c r="R188" s="167">
        <f t="shared" si="156"/>
        <v>0</v>
      </c>
      <c r="S188" s="167">
        <f t="shared" si="156"/>
        <v>0</v>
      </c>
      <c r="T188" s="167">
        <f t="shared" si="156"/>
        <v>0</v>
      </c>
      <c r="U188" s="167">
        <f t="shared" si="156"/>
        <v>0</v>
      </c>
      <c r="V188" s="167">
        <f t="shared" si="156"/>
        <v>0</v>
      </c>
      <c r="W188" s="167">
        <f t="shared" si="156"/>
        <v>0</v>
      </c>
      <c r="X188" s="167">
        <f t="shared" si="156"/>
        <v>0</v>
      </c>
      <c r="Y188" s="167">
        <f t="shared" si="156"/>
        <v>0</v>
      </c>
      <c r="Z188" s="167">
        <f t="shared" si="156"/>
        <v>0</v>
      </c>
      <c r="AA188" s="167">
        <f t="shared" si="156"/>
        <v>0</v>
      </c>
      <c r="AB188" s="167">
        <f t="shared" si="156"/>
        <v>0</v>
      </c>
      <c r="AC188" s="167">
        <f t="shared" si="156"/>
        <v>0</v>
      </c>
      <c r="AD188" s="167">
        <f t="shared" si="156"/>
        <v>0</v>
      </c>
      <c r="AE188" s="167">
        <f t="shared" si="156"/>
        <v>0</v>
      </c>
      <c r="AF188" s="167">
        <f t="shared" si="156"/>
        <v>0</v>
      </c>
      <c r="AG188" s="167">
        <f t="shared" si="156"/>
        <v>0</v>
      </c>
      <c r="AH188" s="167">
        <f t="shared" si="156"/>
        <v>0</v>
      </c>
      <c r="AI188" s="167">
        <f t="shared" si="156"/>
        <v>0</v>
      </c>
      <c r="AJ188" s="167">
        <f t="shared" si="156"/>
        <v>0</v>
      </c>
      <c r="AK188" s="167">
        <f t="shared" si="156"/>
        <v>0</v>
      </c>
      <c r="AL188" s="167">
        <f t="shared" si="156"/>
        <v>0</v>
      </c>
      <c r="AM188" s="167">
        <f t="shared" si="156"/>
        <v>0</v>
      </c>
      <c r="AN188" s="167">
        <f t="shared" si="156"/>
        <v>0</v>
      </c>
      <c r="AO188" s="167">
        <f t="shared" si="156"/>
        <v>0</v>
      </c>
      <c r="AP188" s="167">
        <f t="shared" si="156"/>
        <v>0</v>
      </c>
      <c r="AQ188" s="167">
        <f t="shared" si="156"/>
        <v>0</v>
      </c>
      <c r="AR188" s="167">
        <f t="shared" si="156"/>
        <v>0</v>
      </c>
      <c r="AS188" s="167">
        <f t="shared" si="156"/>
        <v>0</v>
      </c>
      <c r="AT188" s="167">
        <f t="shared" si="156"/>
        <v>0</v>
      </c>
      <c r="AU188" s="167">
        <f t="shared" si="156"/>
        <v>0</v>
      </c>
      <c r="AV188" s="167">
        <f t="shared" si="156"/>
        <v>0</v>
      </c>
      <c r="AW188" s="167">
        <f t="shared" si="156"/>
        <v>0</v>
      </c>
      <c r="AX188" s="167">
        <f t="shared" si="156"/>
        <v>0</v>
      </c>
      <c r="AY188" s="167">
        <f t="shared" si="156"/>
        <v>0</v>
      </c>
      <c r="AZ188" s="167">
        <f t="shared" si="156"/>
        <v>0</v>
      </c>
      <c r="BA188" s="167">
        <f t="shared" si="156"/>
        <v>0</v>
      </c>
      <c r="BB188" s="280"/>
      <c r="BC188" s="178"/>
    </row>
    <row r="189" spans="1:55" ht="22.5" customHeight="1">
      <c r="A189" s="275" t="s">
        <v>339</v>
      </c>
      <c r="B189" s="276" t="s">
        <v>454</v>
      </c>
      <c r="C189" s="276" t="s">
        <v>299</v>
      </c>
      <c r="D189" s="153" t="s">
        <v>41</v>
      </c>
      <c r="E189" s="167">
        <f t="shared" ref="E189:F189" si="157">H189+K189+N189+Q189+T189+W189+Z189+AE189+AJ189+AO189+AT189+AY189</f>
        <v>2325.5940000000001</v>
      </c>
      <c r="F189" s="167">
        <f t="shared" si="157"/>
        <v>2325.5940000000001</v>
      </c>
      <c r="G189" s="167">
        <f t="shared" ref="G189" si="158">F189*100/E189</f>
        <v>100</v>
      </c>
      <c r="H189" s="167">
        <f>SUM(H190:H192)</f>
        <v>0</v>
      </c>
      <c r="I189" s="167">
        <f t="shared" ref="I189:BA189" si="159">SUM(I190:I192)</f>
        <v>0</v>
      </c>
      <c r="J189" s="167">
        <f t="shared" si="159"/>
        <v>0</v>
      </c>
      <c r="K189" s="167">
        <f t="shared" si="159"/>
        <v>0</v>
      </c>
      <c r="L189" s="167">
        <f t="shared" si="159"/>
        <v>0</v>
      </c>
      <c r="M189" s="167">
        <f t="shared" si="159"/>
        <v>0</v>
      </c>
      <c r="N189" s="167">
        <f t="shared" si="159"/>
        <v>0</v>
      </c>
      <c r="O189" s="167">
        <f t="shared" si="159"/>
        <v>0</v>
      </c>
      <c r="P189" s="167">
        <f t="shared" si="159"/>
        <v>0</v>
      </c>
      <c r="Q189" s="167">
        <f t="shared" si="159"/>
        <v>0</v>
      </c>
      <c r="R189" s="167">
        <f t="shared" si="159"/>
        <v>0</v>
      </c>
      <c r="S189" s="167">
        <f t="shared" si="159"/>
        <v>0</v>
      </c>
      <c r="T189" s="167">
        <f t="shared" si="159"/>
        <v>0</v>
      </c>
      <c r="U189" s="167">
        <f t="shared" si="159"/>
        <v>0</v>
      </c>
      <c r="V189" s="167">
        <f t="shared" si="159"/>
        <v>0</v>
      </c>
      <c r="W189" s="167">
        <f t="shared" si="159"/>
        <v>0</v>
      </c>
      <c r="X189" s="167">
        <f t="shared" si="159"/>
        <v>0</v>
      </c>
      <c r="Y189" s="167">
        <f t="shared" si="159"/>
        <v>0</v>
      </c>
      <c r="Z189" s="167">
        <f t="shared" si="159"/>
        <v>116.27970000000001</v>
      </c>
      <c r="AA189" s="167">
        <f t="shared" si="159"/>
        <v>116.27970000000001</v>
      </c>
      <c r="AB189" s="167">
        <f t="shared" si="159"/>
        <v>0</v>
      </c>
      <c r="AC189" s="167">
        <f t="shared" si="159"/>
        <v>0</v>
      </c>
      <c r="AD189" s="167">
        <f t="shared" si="159"/>
        <v>0</v>
      </c>
      <c r="AE189" s="167">
        <f t="shared" si="159"/>
        <v>2209.3143</v>
      </c>
      <c r="AF189" s="167">
        <f t="shared" si="159"/>
        <v>2209.3143</v>
      </c>
      <c r="AG189" s="167">
        <f t="shared" si="159"/>
        <v>0</v>
      </c>
      <c r="AH189" s="167">
        <f t="shared" si="159"/>
        <v>0</v>
      </c>
      <c r="AI189" s="167">
        <f t="shared" si="159"/>
        <v>0</v>
      </c>
      <c r="AJ189" s="167">
        <f t="shared" si="159"/>
        <v>0</v>
      </c>
      <c r="AK189" s="167">
        <f t="shared" si="159"/>
        <v>0</v>
      </c>
      <c r="AL189" s="167">
        <f t="shared" si="159"/>
        <v>0</v>
      </c>
      <c r="AM189" s="167">
        <f t="shared" si="159"/>
        <v>0</v>
      </c>
      <c r="AN189" s="167">
        <f t="shared" si="159"/>
        <v>0</v>
      </c>
      <c r="AO189" s="167">
        <f t="shared" si="159"/>
        <v>0</v>
      </c>
      <c r="AP189" s="167">
        <f t="shared" si="159"/>
        <v>0</v>
      </c>
      <c r="AQ189" s="167">
        <f t="shared" si="159"/>
        <v>0</v>
      </c>
      <c r="AR189" s="167">
        <f t="shared" si="159"/>
        <v>0</v>
      </c>
      <c r="AS189" s="167">
        <f t="shared" si="159"/>
        <v>0</v>
      </c>
      <c r="AT189" s="167">
        <f t="shared" si="159"/>
        <v>0</v>
      </c>
      <c r="AU189" s="167">
        <f t="shared" si="159"/>
        <v>0</v>
      </c>
      <c r="AV189" s="167">
        <f t="shared" si="159"/>
        <v>0</v>
      </c>
      <c r="AW189" s="167">
        <f t="shared" si="159"/>
        <v>0</v>
      </c>
      <c r="AX189" s="167">
        <f t="shared" si="159"/>
        <v>0</v>
      </c>
      <c r="AY189" s="167">
        <f t="shared" si="159"/>
        <v>0</v>
      </c>
      <c r="AZ189" s="167">
        <f t="shared" si="159"/>
        <v>0</v>
      </c>
      <c r="BA189" s="167">
        <f t="shared" si="159"/>
        <v>0</v>
      </c>
      <c r="BB189" s="167"/>
      <c r="BC189" s="178"/>
    </row>
    <row r="190" spans="1:55" ht="36" customHeight="1">
      <c r="A190" s="275"/>
      <c r="B190" s="276"/>
      <c r="C190" s="276"/>
      <c r="D190" s="151" t="s">
        <v>37</v>
      </c>
      <c r="E190" s="167">
        <f t="shared" ref="E190:E195" si="160">H190+K190+N190+Q190+T190+W190+Z190+AE190+AJ190+AO190+AT190+AY190</f>
        <v>0</v>
      </c>
      <c r="F190" s="167">
        <f t="shared" ref="F190:F195" si="161">I190+L190+O190+R190+U190+X190+AA190+AF190+AK190+AP190+AU190+AZ190</f>
        <v>0</v>
      </c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78"/>
    </row>
    <row r="191" spans="1:55" ht="48.75" customHeight="1">
      <c r="A191" s="275"/>
      <c r="B191" s="276"/>
      <c r="C191" s="276"/>
      <c r="D191" s="176" t="s">
        <v>2</v>
      </c>
      <c r="E191" s="167">
        <f t="shared" si="160"/>
        <v>2209.3143</v>
      </c>
      <c r="F191" s="167">
        <f t="shared" si="161"/>
        <v>2209.3143</v>
      </c>
      <c r="G191" s="167">
        <f t="shared" ref="G191:G192" si="162">F191*100/E191</f>
        <v>100</v>
      </c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>
        <v>2209.3143</v>
      </c>
      <c r="AF191" s="167">
        <v>2209.3143</v>
      </c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78"/>
    </row>
    <row r="192" spans="1:55" ht="22.5" customHeight="1">
      <c r="A192" s="275"/>
      <c r="B192" s="276"/>
      <c r="C192" s="276"/>
      <c r="D192" s="221" t="s">
        <v>268</v>
      </c>
      <c r="E192" s="167">
        <f t="shared" si="160"/>
        <v>116.27970000000001</v>
      </c>
      <c r="F192" s="167">
        <f t="shared" si="161"/>
        <v>116.27970000000001</v>
      </c>
      <c r="G192" s="167">
        <f t="shared" si="162"/>
        <v>100</v>
      </c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>
        <v>116.27970000000001</v>
      </c>
      <c r="AA192" s="167">
        <v>116.27970000000001</v>
      </c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78"/>
    </row>
    <row r="193" spans="1:55" ht="85.5" customHeight="1">
      <c r="A193" s="275"/>
      <c r="B193" s="276"/>
      <c r="C193" s="276"/>
      <c r="D193" s="221" t="s">
        <v>274</v>
      </c>
      <c r="E193" s="167">
        <f t="shared" si="160"/>
        <v>0</v>
      </c>
      <c r="F193" s="167">
        <f t="shared" si="161"/>
        <v>0</v>
      </c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78"/>
    </row>
    <row r="194" spans="1:55" ht="22.5" customHeight="1">
      <c r="A194" s="275"/>
      <c r="B194" s="276"/>
      <c r="C194" s="276"/>
      <c r="D194" s="221" t="s">
        <v>269</v>
      </c>
      <c r="E194" s="167">
        <f t="shared" si="160"/>
        <v>0</v>
      </c>
      <c r="F194" s="167">
        <f t="shared" si="161"/>
        <v>0</v>
      </c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78"/>
    </row>
    <row r="195" spans="1:55" ht="34.5" customHeight="1">
      <c r="A195" s="275"/>
      <c r="B195" s="276"/>
      <c r="C195" s="276"/>
      <c r="D195" s="224" t="s">
        <v>43</v>
      </c>
      <c r="E195" s="167">
        <f t="shared" si="160"/>
        <v>0</v>
      </c>
      <c r="F195" s="167">
        <f t="shared" si="161"/>
        <v>0</v>
      </c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78"/>
    </row>
    <row r="196" spans="1:55" ht="22.5" customHeight="1">
      <c r="A196" s="275" t="s">
        <v>453</v>
      </c>
      <c r="B196" s="276" t="s">
        <v>455</v>
      </c>
      <c r="C196" s="276" t="s">
        <v>299</v>
      </c>
      <c r="D196" s="153" t="s">
        <v>41</v>
      </c>
      <c r="E196" s="167">
        <f t="shared" ref="E196:F201" si="163">H196+K196+N196+Q196+T196+W196+Z196+AE196+AJ196+AO196+AT196+AY196</f>
        <v>1830.5160000000001</v>
      </c>
      <c r="F196" s="167">
        <f t="shared" si="163"/>
        <v>1830.5160000000001</v>
      </c>
      <c r="G196" s="167">
        <f t="shared" ref="G196" si="164">F196*100/E196</f>
        <v>100</v>
      </c>
      <c r="H196" s="167">
        <f>H197+H198+H199+H201+H202</f>
        <v>0</v>
      </c>
      <c r="I196" s="167">
        <f t="shared" ref="I196:BA196" si="165">I197+I198+I199+I201+I202</f>
        <v>0</v>
      </c>
      <c r="J196" s="167">
        <f t="shared" si="165"/>
        <v>0</v>
      </c>
      <c r="K196" s="167">
        <f t="shared" si="165"/>
        <v>0</v>
      </c>
      <c r="L196" s="167">
        <f t="shared" si="165"/>
        <v>0</v>
      </c>
      <c r="M196" s="167">
        <f t="shared" si="165"/>
        <v>0</v>
      </c>
      <c r="N196" s="167">
        <f t="shared" si="165"/>
        <v>0</v>
      </c>
      <c r="O196" s="167">
        <f t="shared" si="165"/>
        <v>0</v>
      </c>
      <c r="P196" s="167">
        <f t="shared" si="165"/>
        <v>0</v>
      </c>
      <c r="Q196" s="167">
        <f t="shared" si="165"/>
        <v>0</v>
      </c>
      <c r="R196" s="167">
        <f t="shared" si="165"/>
        <v>0</v>
      </c>
      <c r="S196" s="167">
        <f t="shared" si="165"/>
        <v>0</v>
      </c>
      <c r="T196" s="167">
        <f t="shared" si="165"/>
        <v>0</v>
      </c>
      <c r="U196" s="167">
        <f t="shared" si="165"/>
        <v>0</v>
      </c>
      <c r="V196" s="167">
        <f t="shared" si="165"/>
        <v>0</v>
      </c>
      <c r="W196" s="167">
        <f t="shared" si="165"/>
        <v>0</v>
      </c>
      <c r="X196" s="167">
        <f t="shared" si="165"/>
        <v>0</v>
      </c>
      <c r="Y196" s="167">
        <f t="shared" si="165"/>
        <v>0</v>
      </c>
      <c r="Z196" s="167">
        <f t="shared" si="165"/>
        <v>1830.5160000000001</v>
      </c>
      <c r="AA196" s="167">
        <f t="shared" si="165"/>
        <v>1830.5160000000001</v>
      </c>
      <c r="AB196" s="167">
        <f t="shared" si="165"/>
        <v>0</v>
      </c>
      <c r="AC196" s="167">
        <f t="shared" si="165"/>
        <v>0</v>
      </c>
      <c r="AD196" s="167">
        <f t="shared" si="165"/>
        <v>0</v>
      </c>
      <c r="AE196" s="167">
        <f t="shared" si="165"/>
        <v>0</v>
      </c>
      <c r="AF196" s="167">
        <f t="shared" si="165"/>
        <v>0</v>
      </c>
      <c r="AG196" s="167">
        <f t="shared" si="165"/>
        <v>0</v>
      </c>
      <c r="AH196" s="167">
        <f t="shared" si="165"/>
        <v>0</v>
      </c>
      <c r="AI196" s="167">
        <f t="shared" si="165"/>
        <v>0</v>
      </c>
      <c r="AJ196" s="167">
        <f t="shared" si="165"/>
        <v>0</v>
      </c>
      <c r="AK196" s="167">
        <f t="shared" si="165"/>
        <v>0</v>
      </c>
      <c r="AL196" s="167">
        <f t="shared" si="165"/>
        <v>0</v>
      </c>
      <c r="AM196" s="167">
        <f t="shared" si="165"/>
        <v>0</v>
      </c>
      <c r="AN196" s="167">
        <f t="shared" si="165"/>
        <v>0</v>
      </c>
      <c r="AO196" s="167">
        <f t="shared" si="165"/>
        <v>0</v>
      </c>
      <c r="AP196" s="167">
        <f t="shared" si="165"/>
        <v>0</v>
      </c>
      <c r="AQ196" s="167">
        <f t="shared" si="165"/>
        <v>0</v>
      </c>
      <c r="AR196" s="167">
        <f t="shared" si="165"/>
        <v>0</v>
      </c>
      <c r="AS196" s="167">
        <f t="shared" si="165"/>
        <v>0</v>
      </c>
      <c r="AT196" s="167">
        <f t="shared" si="165"/>
        <v>0</v>
      </c>
      <c r="AU196" s="167">
        <f t="shared" si="165"/>
        <v>0</v>
      </c>
      <c r="AV196" s="167">
        <f t="shared" si="165"/>
        <v>0</v>
      </c>
      <c r="AW196" s="167">
        <f t="shared" si="165"/>
        <v>0</v>
      </c>
      <c r="AX196" s="167">
        <f t="shared" si="165"/>
        <v>0</v>
      </c>
      <c r="AY196" s="167">
        <f t="shared" si="165"/>
        <v>0</v>
      </c>
      <c r="AZ196" s="167">
        <f t="shared" si="165"/>
        <v>0</v>
      </c>
      <c r="BA196" s="167">
        <f t="shared" si="165"/>
        <v>0</v>
      </c>
      <c r="BB196" s="167"/>
      <c r="BC196" s="178"/>
    </row>
    <row r="197" spans="1:55" ht="37.5" customHeight="1">
      <c r="A197" s="275"/>
      <c r="B197" s="276"/>
      <c r="C197" s="276"/>
      <c r="D197" s="151" t="s">
        <v>37</v>
      </c>
      <c r="E197" s="167">
        <f t="shared" si="163"/>
        <v>0</v>
      </c>
      <c r="F197" s="167">
        <f t="shared" si="163"/>
        <v>0</v>
      </c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78"/>
    </row>
    <row r="198" spans="1:55" ht="47.25" customHeight="1">
      <c r="A198" s="275"/>
      <c r="B198" s="276"/>
      <c r="C198" s="276"/>
      <c r="D198" s="176" t="s">
        <v>2</v>
      </c>
      <c r="E198" s="167">
        <f t="shared" si="163"/>
        <v>1738.9902</v>
      </c>
      <c r="F198" s="167">
        <f t="shared" si="163"/>
        <v>1738.9902</v>
      </c>
      <c r="G198" s="167">
        <f t="shared" ref="G198:G199" si="166">F198*100/E198</f>
        <v>100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>
        <v>1738.9902</v>
      </c>
      <c r="AA198" s="167">
        <v>1738.9902</v>
      </c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78"/>
    </row>
    <row r="199" spans="1:55" ht="22.5" customHeight="1">
      <c r="A199" s="275"/>
      <c r="B199" s="276"/>
      <c r="C199" s="276"/>
      <c r="D199" s="221" t="s">
        <v>268</v>
      </c>
      <c r="E199" s="167">
        <f t="shared" si="163"/>
        <v>91.525800000000004</v>
      </c>
      <c r="F199" s="167">
        <f t="shared" si="163"/>
        <v>91.525800000000004</v>
      </c>
      <c r="G199" s="167">
        <f t="shared" si="166"/>
        <v>100</v>
      </c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>
        <v>91.525800000000004</v>
      </c>
      <c r="AA199" s="167">
        <v>91.525800000000004</v>
      </c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78"/>
    </row>
    <row r="200" spans="1:55" ht="82.5" customHeight="1">
      <c r="A200" s="275"/>
      <c r="B200" s="276"/>
      <c r="C200" s="276"/>
      <c r="D200" s="221" t="s">
        <v>274</v>
      </c>
      <c r="E200" s="167">
        <f t="shared" si="163"/>
        <v>0</v>
      </c>
      <c r="F200" s="167">
        <f t="shared" si="163"/>
        <v>0</v>
      </c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78"/>
    </row>
    <row r="201" spans="1:55" ht="22.5" customHeight="1">
      <c r="A201" s="275"/>
      <c r="B201" s="276"/>
      <c r="C201" s="276"/>
      <c r="D201" s="221" t="s">
        <v>269</v>
      </c>
      <c r="E201" s="167">
        <f t="shared" si="163"/>
        <v>0</v>
      </c>
      <c r="F201" s="167">
        <f t="shared" si="163"/>
        <v>0</v>
      </c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78"/>
    </row>
    <row r="202" spans="1:55" ht="37.5" customHeight="1">
      <c r="A202" s="275"/>
      <c r="B202" s="276"/>
      <c r="C202" s="276"/>
      <c r="D202" s="224" t="s">
        <v>43</v>
      </c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78"/>
    </row>
    <row r="203" spans="1:55" ht="22.5" customHeight="1">
      <c r="A203" s="275" t="s">
        <v>483</v>
      </c>
      <c r="B203" s="276" t="s">
        <v>456</v>
      </c>
      <c r="C203" s="276" t="s">
        <v>299</v>
      </c>
      <c r="D203" s="153" t="s">
        <v>41</v>
      </c>
      <c r="E203" s="167">
        <f t="shared" ref="E203:F203" si="167">H203+K203+N203+Q203+T203+W203+Z203+AE203+AJ203+AO203+AT203+AY203</f>
        <v>1035.3630000000001</v>
      </c>
      <c r="F203" s="167">
        <f t="shared" si="167"/>
        <v>1035.3630000000001</v>
      </c>
      <c r="G203" s="167">
        <f t="shared" ref="G203" si="168">F203*100/E203</f>
        <v>100</v>
      </c>
      <c r="H203" s="167">
        <f>H204+H205+H206+H208+H209</f>
        <v>0</v>
      </c>
      <c r="I203" s="167">
        <f t="shared" ref="I203:BA203" si="169">I204+I205+I206+I208+I209</f>
        <v>0</v>
      </c>
      <c r="J203" s="167">
        <f t="shared" si="169"/>
        <v>0</v>
      </c>
      <c r="K203" s="167">
        <f t="shared" si="169"/>
        <v>0</v>
      </c>
      <c r="L203" s="167">
        <f t="shared" si="169"/>
        <v>0</v>
      </c>
      <c r="M203" s="167">
        <f t="shared" si="169"/>
        <v>0</v>
      </c>
      <c r="N203" s="167">
        <f t="shared" si="169"/>
        <v>0</v>
      </c>
      <c r="O203" s="167">
        <f t="shared" si="169"/>
        <v>0</v>
      </c>
      <c r="P203" s="167">
        <f t="shared" si="169"/>
        <v>0</v>
      </c>
      <c r="Q203" s="167">
        <f t="shared" si="169"/>
        <v>0</v>
      </c>
      <c r="R203" s="167">
        <f t="shared" si="169"/>
        <v>0</v>
      </c>
      <c r="S203" s="167">
        <f t="shared" si="169"/>
        <v>0</v>
      </c>
      <c r="T203" s="167">
        <f t="shared" si="169"/>
        <v>0</v>
      </c>
      <c r="U203" s="167">
        <f t="shared" si="169"/>
        <v>0</v>
      </c>
      <c r="V203" s="167">
        <f t="shared" si="169"/>
        <v>0</v>
      </c>
      <c r="W203" s="167">
        <f t="shared" si="169"/>
        <v>0</v>
      </c>
      <c r="X203" s="167">
        <f t="shared" si="169"/>
        <v>0</v>
      </c>
      <c r="Y203" s="167">
        <f t="shared" si="169"/>
        <v>0</v>
      </c>
      <c r="Z203" s="167">
        <f t="shared" si="169"/>
        <v>1035.3630000000001</v>
      </c>
      <c r="AA203" s="167">
        <f t="shared" si="169"/>
        <v>1035.3630000000001</v>
      </c>
      <c r="AB203" s="167">
        <f t="shared" si="169"/>
        <v>0</v>
      </c>
      <c r="AC203" s="167">
        <f t="shared" si="169"/>
        <v>0</v>
      </c>
      <c r="AD203" s="167">
        <f t="shared" si="169"/>
        <v>0</v>
      </c>
      <c r="AE203" s="167">
        <f t="shared" si="169"/>
        <v>0</v>
      </c>
      <c r="AF203" s="167">
        <f t="shared" si="169"/>
        <v>0</v>
      </c>
      <c r="AG203" s="167">
        <f t="shared" si="169"/>
        <v>0</v>
      </c>
      <c r="AH203" s="167">
        <f t="shared" si="169"/>
        <v>0</v>
      </c>
      <c r="AI203" s="167">
        <f t="shared" si="169"/>
        <v>0</v>
      </c>
      <c r="AJ203" s="167">
        <f t="shared" si="169"/>
        <v>0</v>
      </c>
      <c r="AK203" s="167">
        <f t="shared" si="169"/>
        <v>0</v>
      </c>
      <c r="AL203" s="167">
        <f t="shared" si="169"/>
        <v>0</v>
      </c>
      <c r="AM203" s="167">
        <f t="shared" si="169"/>
        <v>0</v>
      </c>
      <c r="AN203" s="167">
        <f t="shared" si="169"/>
        <v>0</v>
      </c>
      <c r="AO203" s="167">
        <f t="shared" si="169"/>
        <v>0</v>
      </c>
      <c r="AP203" s="167">
        <f t="shared" si="169"/>
        <v>0</v>
      </c>
      <c r="AQ203" s="167">
        <f t="shared" si="169"/>
        <v>0</v>
      </c>
      <c r="AR203" s="167">
        <f t="shared" si="169"/>
        <v>0</v>
      </c>
      <c r="AS203" s="167">
        <f t="shared" si="169"/>
        <v>0</v>
      </c>
      <c r="AT203" s="167">
        <f t="shared" si="169"/>
        <v>0</v>
      </c>
      <c r="AU203" s="167">
        <f t="shared" si="169"/>
        <v>0</v>
      </c>
      <c r="AV203" s="167">
        <f t="shared" si="169"/>
        <v>0</v>
      </c>
      <c r="AW203" s="167">
        <f t="shared" si="169"/>
        <v>0</v>
      </c>
      <c r="AX203" s="167">
        <f t="shared" si="169"/>
        <v>0</v>
      </c>
      <c r="AY203" s="167">
        <f t="shared" si="169"/>
        <v>0</v>
      </c>
      <c r="AZ203" s="167">
        <f t="shared" si="169"/>
        <v>0</v>
      </c>
      <c r="BA203" s="167">
        <f t="shared" si="169"/>
        <v>0</v>
      </c>
      <c r="BB203" s="167"/>
      <c r="BC203" s="178"/>
    </row>
    <row r="204" spans="1:55" ht="36" customHeight="1">
      <c r="A204" s="275"/>
      <c r="B204" s="276"/>
      <c r="C204" s="276"/>
      <c r="D204" s="151" t="s">
        <v>37</v>
      </c>
      <c r="E204" s="167">
        <f t="shared" ref="E204:E209" si="170">H204+K204+N204+Q204+T204+W204+Z204+AE204+AJ204+AO204+AT204+AY204</f>
        <v>0</v>
      </c>
      <c r="F204" s="167">
        <f t="shared" ref="F204:F209" si="171">I204+L204+O204+R204+U204+X204+AA204+AF204+AK204+AP204+AU204+AZ204</f>
        <v>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81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78"/>
    </row>
    <row r="205" spans="1:55" ht="51.75" customHeight="1">
      <c r="A205" s="275"/>
      <c r="B205" s="276"/>
      <c r="C205" s="276"/>
      <c r="D205" s="176" t="s">
        <v>2</v>
      </c>
      <c r="E205" s="167">
        <f t="shared" si="170"/>
        <v>983.59484999999995</v>
      </c>
      <c r="F205" s="167">
        <f t="shared" si="171"/>
        <v>983.59484999999995</v>
      </c>
      <c r="G205" s="167">
        <f t="shared" ref="G205:G206" si="172">F205*100/E205</f>
        <v>100</v>
      </c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81"/>
      <c r="X205" s="167"/>
      <c r="Y205" s="167"/>
      <c r="Z205" s="167">
        <v>983.59484999999995</v>
      </c>
      <c r="AA205" s="167">
        <v>983.59484999999995</v>
      </c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78"/>
    </row>
    <row r="206" spans="1:55" ht="22.5" customHeight="1">
      <c r="A206" s="275"/>
      <c r="B206" s="276"/>
      <c r="C206" s="276"/>
      <c r="D206" s="221" t="s">
        <v>268</v>
      </c>
      <c r="E206" s="167">
        <f t="shared" si="170"/>
        <v>51.768149999999999</v>
      </c>
      <c r="F206" s="167">
        <f t="shared" si="171"/>
        <v>51.768149999999999</v>
      </c>
      <c r="G206" s="167">
        <f t="shared" si="172"/>
        <v>100</v>
      </c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81"/>
      <c r="X206" s="167"/>
      <c r="Y206" s="167"/>
      <c r="Z206" s="167">
        <v>51.768149999999999</v>
      </c>
      <c r="AA206" s="167">
        <v>51.768149999999999</v>
      </c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78"/>
    </row>
    <row r="207" spans="1:55" ht="84" customHeight="1">
      <c r="A207" s="275"/>
      <c r="B207" s="276"/>
      <c r="C207" s="276"/>
      <c r="D207" s="221" t="s">
        <v>274</v>
      </c>
      <c r="E207" s="167">
        <f t="shared" si="170"/>
        <v>0</v>
      </c>
      <c r="F207" s="167">
        <f t="shared" si="171"/>
        <v>0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81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78"/>
    </row>
    <row r="208" spans="1:55" ht="22.5" customHeight="1">
      <c r="A208" s="275"/>
      <c r="B208" s="276"/>
      <c r="C208" s="276"/>
      <c r="D208" s="221" t="s">
        <v>269</v>
      </c>
      <c r="E208" s="167">
        <f t="shared" si="170"/>
        <v>0</v>
      </c>
      <c r="F208" s="167">
        <f t="shared" si="171"/>
        <v>0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81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78"/>
    </row>
    <row r="209" spans="1:55" ht="37.5" customHeight="1">
      <c r="A209" s="275"/>
      <c r="B209" s="276"/>
      <c r="C209" s="276"/>
      <c r="D209" s="224" t="s">
        <v>43</v>
      </c>
      <c r="E209" s="167">
        <f t="shared" si="170"/>
        <v>0</v>
      </c>
      <c r="F209" s="167">
        <f t="shared" si="171"/>
        <v>0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81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78"/>
    </row>
    <row r="210" spans="1:55" ht="22.5" customHeight="1">
      <c r="A210" s="275" t="s">
        <v>484</v>
      </c>
      <c r="B210" s="276" t="s">
        <v>457</v>
      </c>
      <c r="C210" s="276" t="s">
        <v>299</v>
      </c>
      <c r="D210" s="153" t="s">
        <v>41</v>
      </c>
      <c r="E210" s="167">
        <f t="shared" ref="E210:F216" si="173">H210+K210+N210+Q210+T210+W210+Z210+AE210+AJ210+AO210+AT210+AY210</f>
        <v>1608</v>
      </c>
      <c r="F210" s="167">
        <f t="shared" si="173"/>
        <v>1608</v>
      </c>
      <c r="G210" s="167">
        <f t="shared" ref="G210" si="174">F210*100/E210</f>
        <v>100</v>
      </c>
      <c r="H210" s="167">
        <f>H211+H212+H213+H215+H216</f>
        <v>0</v>
      </c>
      <c r="I210" s="167">
        <f t="shared" ref="I210:BA210" si="175">I211+I212+I213+I215+I216</f>
        <v>0</v>
      </c>
      <c r="J210" s="167">
        <f t="shared" si="175"/>
        <v>0</v>
      </c>
      <c r="K210" s="167">
        <f t="shared" si="175"/>
        <v>0</v>
      </c>
      <c r="L210" s="167">
        <f t="shared" si="175"/>
        <v>0</v>
      </c>
      <c r="M210" s="167">
        <f t="shared" si="175"/>
        <v>0</v>
      </c>
      <c r="N210" s="167">
        <f t="shared" si="175"/>
        <v>0</v>
      </c>
      <c r="O210" s="167">
        <f t="shared" si="175"/>
        <v>0</v>
      </c>
      <c r="P210" s="167">
        <f t="shared" si="175"/>
        <v>0</v>
      </c>
      <c r="Q210" s="167">
        <f t="shared" si="175"/>
        <v>0</v>
      </c>
      <c r="R210" s="167">
        <f t="shared" si="175"/>
        <v>0</v>
      </c>
      <c r="S210" s="167">
        <f t="shared" si="175"/>
        <v>0</v>
      </c>
      <c r="T210" s="167">
        <f t="shared" si="175"/>
        <v>0</v>
      </c>
      <c r="U210" s="167">
        <f t="shared" si="175"/>
        <v>0</v>
      </c>
      <c r="V210" s="167">
        <f t="shared" si="175"/>
        <v>0</v>
      </c>
      <c r="W210" s="167">
        <f t="shared" si="175"/>
        <v>80.400000000000006</v>
      </c>
      <c r="X210" s="167">
        <f t="shared" si="175"/>
        <v>80.400000000000006</v>
      </c>
      <c r="Y210" s="167">
        <f t="shared" si="175"/>
        <v>0</v>
      </c>
      <c r="Z210" s="167">
        <f t="shared" si="175"/>
        <v>1527.6</v>
      </c>
      <c r="AA210" s="167">
        <f t="shared" si="175"/>
        <v>1527.6</v>
      </c>
      <c r="AB210" s="167">
        <f t="shared" si="175"/>
        <v>0</v>
      </c>
      <c r="AC210" s="167">
        <f t="shared" si="175"/>
        <v>0</v>
      </c>
      <c r="AD210" s="167">
        <f t="shared" si="175"/>
        <v>0</v>
      </c>
      <c r="AE210" s="167">
        <f t="shared" si="175"/>
        <v>0</v>
      </c>
      <c r="AF210" s="167">
        <f t="shared" si="175"/>
        <v>0</v>
      </c>
      <c r="AG210" s="167">
        <f t="shared" si="175"/>
        <v>0</v>
      </c>
      <c r="AH210" s="167">
        <f t="shared" si="175"/>
        <v>0</v>
      </c>
      <c r="AI210" s="167">
        <f t="shared" si="175"/>
        <v>0</v>
      </c>
      <c r="AJ210" s="167">
        <f t="shared" si="175"/>
        <v>0</v>
      </c>
      <c r="AK210" s="167">
        <f t="shared" si="175"/>
        <v>0</v>
      </c>
      <c r="AL210" s="167">
        <f t="shared" si="175"/>
        <v>0</v>
      </c>
      <c r="AM210" s="167">
        <f t="shared" si="175"/>
        <v>0</v>
      </c>
      <c r="AN210" s="167">
        <f t="shared" si="175"/>
        <v>0</v>
      </c>
      <c r="AO210" s="167">
        <f t="shared" si="175"/>
        <v>0</v>
      </c>
      <c r="AP210" s="167">
        <f t="shared" si="175"/>
        <v>0</v>
      </c>
      <c r="AQ210" s="167">
        <f t="shared" si="175"/>
        <v>0</v>
      </c>
      <c r="AR210" s="167">
        <f t="shared" si="175"/>
        <v>0</v>
      </c>
      <c r="AS210" s="167">
        <f t="shared" si="175"/>
        <v>0</v>
      </c>
      <c r="AT210" s="167">
        <f t="shared" si="175"/>
        <v>0</v>
      </c>
      <c r="AU210" s="167">
        <f t="shared" si="175"/>
        <v>0</v>
      </c>
      <c r="AV210" s="167">
        <f t="shared" si="175"/>
        <v>0</v>
      </c>
      <c r="AW210" s="167">
        <f t="shared" si="175"/>
        <v>0</v>
      </c>
      <c r="AX210" s="167">
        <f t="shared" si="175"/>
        <v>0</v>
      </c>
      <c r="AY210" s="167">
        <f t="shared" si="175"/>
        <v>0</v>
      </c>
      <c r="AZ210" s="167">
        <f t="shared" si="175"/>
        <v>0</v>
      </c>
      <c r="BA210" s="167">
        <f t="shared" si="175"/>
        <v>0</v>
      </c>
      <c r="BB210" s="167"/>
      <c r="BC210" s="178"/>
    </row>
    <row r="211" spans="1:55" ht="35.25" customHeight="1">
      <c r="A211" s="275"/>
      <c r="B211" s="276"/>
      <c r="C211" s="276"/>
      <c r="D211" s="151" t="s">
        <v>37</v>
      </c>
      <c r="E211" s="167">
        <f t="shared" si="173"/>
        <v>0</v>
      </c>
      <c r="F211" s="167">
        <f t="shared" si="173"/>
        <v>0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78"/>
    </row>
    <row r="212" spans="1:55" ht="52.5" customHeight="1">
      <c r="A212" s="275"/>
      <c r="B212" s="276"/>
      <c r="C212" s="276"/>
      <c r="D212" s="176" t="s">
        <v>2</v>
      </c>
      <c r="E212" s="167">
        <f t="shared" si="173"/>
        <v>1527.6</v>
      </c>
      <c r="F212" s="167">
        <f t="shared" si="173"/>
        <v>1527.6</v>
      </c>
      <c r="G212" s="167">
        <f t="shared" ref="G212:G213" si="176">F212*100/E212</f>
        <v>100</v>
      </c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>
        <v>1527.6</v>
      </c>
      <c r="AA212" s="167">
        <v>1527.6</v>
      </c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78"/>
    </row>
    <row r="213" spans="1:55" ht="22.5" customHeight="1">
      <c r="A213" s="275"/>
      <c r="B213" s="276"/>
      <c r="C213" s="276"/>
      <c r="D213" s="221" t="s">
        <v>268</v>
      </c>
      <c r="E213" s="167">
        <f t="shared" si="173"/>
        <v>80.400000000000006</v>
      </c>
      <c r="F213" s="167">
        <f t="shared" si="173"/>
        <v>80.400000000000006</v>
      </c>
      <c r="G213" s="167">
        <f t="shared" si="176"/>
        <v>100</v>
      </c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>
        <v>80.400000000000006</v>
      </c>
      <c r="X213" s="167">
        <v>80.400000000000006</v>
      </c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78"/>
    </row>
    <row r="214" spans="1:55" ht="81" customHeight="1">
      <c r="A214" s="275"/>
      <c r="B214" s="276"/>
      <c r="C214" s="276"/>
      <c r="D214" s="221" t="s">
        <v>274</v>
      </c>
      <c r="E214" s="167">
        <f t="shared" si="173"/>
        <v>0</v>
      </c>
      <c r="F214" s="167">
        <f t="shared" si="173"/>
        <v>0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78"/>
    </row>
    <row r="215" spans="1:55" ht="22.5" customHeight="1">
      <c r="A215" s="275"/>
      <c r="B215" s="276"/>
      <c r="C215" s="276"/>
      <c r="D215" s="221" t="s">
        <v>269</v>
      </c>
      <c r="E215" s="167">
        <f t="shared" si="173"/>
        <v>0</v>
      </c>
      <c r="F215" s="167">
        <f t="shared" si="173"/>
        <v>0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78"/>
    </row>
    <row r="216" spans="1:55" ht="35.25" customHeight="1">
      <c r="A216" s="275"/>
      <c r="B216" s="276"/>
      <c r="C216" s="276"/>
      <c r="D216" s="224" t="s">
        <v>43</v>
      </c>
      <c r="E216" s="167">
        <f t="shared" si="173"/>
        <v>0</v>
      </c>
      <c r="F216" s="167">
        <f t="shared" si="173"/>
        <v>0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78"/>
    </row>
    <row r="217" spans="1:55" ht="22.5" customHeight="1">
      <c r="A217" s="275" t="s">
        <v>487</v>
      </c>
      <c r="B217" s="276" t="s">
        <v>458</v>
      </c>
      <c r="C217" s="276" t="s">
        <v>299</v>
      </c>
      <c r="D217" s="153" t="s">
        <v>41</v>
      </c>
      <c r="E217" s="167">
        <f t="shared" ref="E217:F223" si="177">H217+K217+N217+Q217+T217+W217+Z217+AE217+AJ217+AO217+AT217+AY217</f>
        <v>1567.8910000000001</v>
      </c>
      <c r="F217" s="167">
        <f t="shared" si="177"/>
        <v>1567.8910000000001</v>
      </c>
      <c r="G217" s="167">
        <f t="shared" ref="G217" si="178">F217*100/E217</f>
        <v>100</v>
      </c>
      <c r="H217" s="167">
        <f>H218+H219+H220+H222+H223</f>
        <v>0</v>
      </c>
      <c r="I217" s="167">
        <f t="shared" ref="I217:BA217" si="179">I218+I219+I220+I222+I223</f>
        <v>0</v>
      </c>
      <c r="J217" s="167">
        <f t="shared" si="179"/>
        <v>0</v>
      </c>
      <c r="K217" s="167">
        <f t="shared" si="179"/>
        <v>0</v>
      </c>
      <c r="L217" s="167">
        <f t="shared" si="179"/>
        <v>0</v>
      </c>
      <c r="M217" s="167">
        <f t="shared" si="179"/>
        <v>0</v>
      </c>
      <c r="N217" s="167">
        <f t="shared" si="179"/>
        <v>0</v>
      </c>
      <c r="O217" s="167">
        <f t="shared" si="179"/>
        <v>0</v>
      </c>
      <c r="P217" s="167">
        <f t="shared" si="179"/>
        <v>0</v>
      </c>
      <c r="Q217" s="167">
        <f t="shared" si="179"/>
        <v>0</v>
      </c>
      <c r="R217" s="167">
        <f t="shared" si="179"/>
        <v>0</v>
      </c>
      <c r="S217" s="167">
        <f t="shared" si="179"/>
        <v>0</v>
      </c>
      <c r="T217" s="167">
        <f t="shared" si="179"/>
        <v>78.394549999999995</v>
      </c>
      <c r="U217" s="167">
        <f t="shared" si="179"/>
        <v>78.394549999999995</v>
      </c>
      <c r="V217" s="167">
        <f t="shared" si="179"/>
        <v>0</v>
      </c>
      <c r="W217" s="167">
        <f t="shared" si="179"/>
        <v>0</v>
      </c>
      <c r="X217" s="167">
        <f t="shared" si="179"/>
        <v>0</v>
      </c>
      <c r="Y217" s="167">
        <f t="shared" si="179"/>
        <v>0</v>
      </c>
      <c r="Z217" s="167">
        <f t="shared" si="179"/>
        <v>1489.4964500000001</v>
      </c>
      <c r="AA217" s="167">
        <f t="shared" si="179"/>
        <v>1489.4964500000001</v>
      </c>
      <c r="AB217" s="167">
        <f t="shared" si="179"/>
        <v>0</v>
      </c>
      <c r="AC217" s="167">
        <f t="shared" si="179"/>
        <v>0</v>
      </c>
      <c r="AD217" s="167">
        <f t="shared" si="179"/>
        <v>0</v>
      </c>
      <c r="AE217" s="167">
        <f t="shared" si="179"/>
        <v>0</v>
      </c>
      <c r="AF217" s="167">
        <f t="shared" si="179"/>
        <v>0</v>
      </c>
      <c r="AG217" s="167">
        <f t="shared" si="179"/>
        <v>0</v>
      </c>
      <c r="AH217" s="167">
        <f t="shared" si="179"/>
        <v>0</v>
      </c>
      <c r="AI217" s="167">
        <f t="shared" si="179"/>
        <v>0</v>
      </c>
      <c r="AJ217" s="167">
        <f t="shared" si="179"/>
        <v>0</v>
      </c>
      <c r="AK217" s="167">
        <f t="shared" si="179"/>
        <v>0</v>
      </c>
      <c r="AL217" s="167">
        <f t="shared" si="179"/>
        <v>0</v>
      </c>
      <c r="AM217" s="167">
        <f t="shared" si="179"/>
        <v>0</v>
      </c>
      <c r="AN217" s="167">
        <f t="shared" si="179"/>
        <v>0</v>
      </c>
      <c r="AO217" s="167">
        <f t="shared" si="179"/>
        <v>0</v>
      </c>
      <c r="AP217" s="167">
        <f t="shared" si="179"/>
        <v>0</v>
      </c>
      <c r="AQ217" s="167">
        <f t="shared" si="179"/>
        <v>0</v>
      </c>
      <c r="AR217" s="167">
        <f t="shared" si="179"/>
        <v>0</v>
      </c>
      <c r="AS217" s="167">
        <f t="shared" si="179"/>
        <v>0</v>
      </c>
      <c r="AT217" s="167">
        <f t="shared" si="179"/>
        <v>0</v>
      </c>
      <c r="AU217" s="167">
        <f t="shared" si="179"/>
        <v>0</v>
      </c>
      <c r="AV217" s="167">
        <f t="shared" si="179"/>
        <v>0</v>
      </c>
      <c r="AW217" s="167">
        <f t="shared" si="179"/>
        <v>0</v>
      </c>
      <c r="AX217" s="167">
        <f t="shared" si="179"/>
        <v>0</v>
      </c>
      <c r="AY217" s="167">
        <f t="shared" si="179"/>
        <v>0</v>
      </c>
      <c r="AZ217" s="167">
        <f t="shared" si="179"/>
        <v>0</v>
      </c>
      <c r="BA217" s="167">
        <f t="shared" si="179"/>
        <v>0</v>
      </c>
      <c r="BB217" s="167"/>
      <c r="BC217" s="178"/>
    </row>
    <row r="218" spans="1:55" ht="35.25" customHeight="1">
      <c r="A218" s="275"/>
      <c r="B218" s="276"/>
      <c r="C218" s="276"/>
      <c r="D218" s="151" t="s">
        <v>37</v>
      </c>
      <c r="E218" s="167">
        <f t="shared" si="177"/>
        <v>0</v>
      </c>
      <c r="F218" s="167">
        <f t="shared" si="177"/>
        <v>0</v>
      </c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78"/>
    </row>
    <row r="219" spans="1:55" ht="53.25" customHeight="1">
      <c r="A219" s="275"/>
      <c r="B219" s="276"/>
      <c r="C219" s="276"/>
      <c r="D219" s="176" t="s">
        <v>2</v>
      </c>
      <c r="E219" s="167">
        <f t="shared" si="177"/>
        <v>1489.4964500000001</v>
      </c>
      <c r="F219" s="167">
        <f t="shared" si="177"/>
        <v>1489.4964500000001</v>
      </c>
      <c r="G219" s="167">
        <f t="shared" ref="G219:G220" si="180">F219*100/E219</f>
        <v>100</v>
      </c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>
        <v>1489.4964500000001</v>
      </c>
      <c r="AA219" s="167">
        <v>1489.4964500000001</v>
      </c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78"/>
    </row>
    <row r="220" spans="1:55" ht="22.5" customHeight="1">
      <c r="A220" s="275"/>
      <c r="B220" s="276"/>
      <c r="C220" s="276"/>
      <c r="D220" s="221" t="s">
        <v>268</v>
      </c>
      <c r="E220" s="167">
        <f t="shared" si="177"/>
        <v>78.394549999999995</v>
      </c>
      <c r="F220" s="167">
        <f t="shared" si="177"/>
        <v>78.394549999999995</v>
      </c>
      <c r="G220" s="167">
        <f t="shared" si="180"/>
        <v>100</v>
      </c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>
        <f>U220</f>
        <v>78.394549999999995</v>
      </c>
      <c r="U220" s="167">
        <v>78.394549999999995</v>
      </c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78"/>
    </row>
    <row r="221" spans="1:55" ht="80.25" customHeight="1">
      <c r="A221" s="275"/>
      <c r="B221" s="276"/>
      <c r="C221" s="276"/>
      <c r="D221" s="221" t="s">
        <v>274</v>
      </c>
      <c r="E221" s="167">
        <f t="shared" si="177"/>
        <v>0</v>
      </c>
      <c r="F221" s="167">
        <f t="shared" si="177"/>
        <v>0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78"/>
    </row>
    <row r="222" spans="1:55" ht="22.5" customHeight="1">
      <c r="A222" s="275"/>
      <c r="B222" s="276"/>
      <c r="C222" s="276"/>
      <c r="D222" s="221" t="s">
        <v>269</v>
      </c>
      <c r="E222" s="167">
        <f t="shared" si="177"/>
        <v>0</v>
      </c>
      <c r="F222" s="167">
        <f t="shared" si="177"/>
        <v>0</v>
      </c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78"/>
    </row>
    <row r="223" spans="1:55" ht="33.75" customHeight="1">
      <c r="A223" s="275"/>
      <c r="B223" s="276"/>
      <c r="C223" s="276"/>
      <c r="D223" s="224" t="s">
        <v>43</v>
      </c>
      <c r="E223" s="167">
        <f t="shared" si="177"/>
        <v>0</v>
      </c>
      <c r="F223" s="167">
        <f t="shared" si="177"/>
        <v>0</v>
      </c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78"/>
    </row>
    <row r="224" spans="1:55" ht="22.5" customHeight="1">
      <c r="A224" s="275" t="s">
        <v>489</v>
      </c>
      <c r="B224" s="276" t="s">
        <v>459</v>
      </c>
      <c r="C224" s="276" t="s">
        <v>299</v>
      </c>
      <c r="D224" s="153" t="s">
        <v>41</v>
      </c>
      <c r="E224" s="167">
        <f t="shared" ref="E224:F230" si="181">H224+K224+N224+Q224+T224+W224+Z224+AE224+AJ224+AO224+AT224+AY224</f>
        <v>1056.412</v>
      </c>
      <c r="F224" s="167">
        <f t="shared" si="181"/>
        <v>1056.412</v>
      </c>
      <c r="G224" s="167">
        <f t="shared" ref="G224" si="182">F224*100/E224</f>
        <v>100</v>
      </c>
      <c r="H224" s="167">
        <f>H225+H226+H227+H229+H230</f>
        <v>0</v>
      </c>
      <c r="I224" s="167">
        <f t="shared" ref="I224:BA224" si="183">I225+I226+I227+I229+I230</f>
        <v>0</v>
      </c>
      <c r="J224" s="167">
        <f t="shared" si="183"/>
        <v>0</v>
      </c>
      <c r="K224" s="167">
        <f t="shared" si="183"/>
        <v>0</v>
      </c>
      <c r="L224" s="167">
        <f t="shared" si="183"/>
        <v>0</v>
      </c>
      <c r="M224" s="167">
        <f t="shared" si="183"/>
        <v>0</v>
      </c>
      <c r="N224" s="167">
        <f t="shared" si="183"/>
        <v>0</v>
      </c>
      <c r="O224" s="167">
        <f t="shared" si="183"/>
        <v>0</v>
      </c>
      <c r="P224" s="167">
        <f t="shared" si="183"/>
        <v>0</v>
      </c>
      <c r="Q224" s="167">
        <f t="shared" si="183"/>
        <v>0</v>
      </c>
      <c r="R224" s="167">
        <f t="shared" si="183"/>
        <v>0</v>
      </c>
      <c r="S224" s="167">
        <f t="shared" si="183"/>
        <v>0</v>
      </c>
      <c r="T224" s="167">
        <f t="shared" si="183"/>
        <v>0</v>
      </c>
      <c r="U224" s="167">
        <f t="shared" si="183"/>
        <v>0</v>
      </c>
      <c r="V224" s="167">
        <f t="shared" si="183"/>
        <v>0</v>
      </c>
      <c r="W224" s="167">
        <f t="shared" si="183"/>
        <v>0</v>
      </c>
      <c r="X224" s="167">
        <f t="shared" si="183"/>
        <v>0</v>
      </c>
      <c r="Y224" s="167">
        <f t="shared" si="183"/>
        <v>0</v>
      </c>
      <c r="Z224" s="167">
        <f t="shared" si="183"/>
        <v>1056.412</v>
      </c>
      <c r="AA224" s="167">
        <f t="shared" si="183"/>
        <v>1056.412</v>
      </c>
      <c r="AB224" s="167">
        <f t="shared" si="183"/>
        <v>0</v>
      </c>
      <c r="AC224" s="167">
        <f t="shared" si="183"/>
        <v>0</v>
      </c>
      <c r="AD224" s="167">
        <f t="shared" si="183"/>
        <v>0</v>
      </c>
      <c r="AE224" s="167">
        <f t="shared" si="183"/>
        <v>0</v>
      </c>
      <c r="AF224" s="167">
        <f t="shared" si="183"/>
        <v>0</v>
      </c>
      <c r="AG224" s="167">
        <f t="shared" si="183"/>
        <v>0</v>
      </c>
      <c r="AH224" s="167">
        <f t="shared" si="183"/>
        <v>0</v>
      </c>
      <c r="AI224" s="167">
        <f t="shared" si="183"/>
        <v>0</v>
      </c>
      <c r="AJ224" s="167">
        <f t="shared" si="183"/>
        <v>0</v>
      </c>
      <c r="AK224" s="167">
        <f t="shared" si="183"/>
        <v>0</v>
      </c>
      <c r="AL224" s="167">
        <f t="shared" si="183"/>
        <v>0</v>
      </c>
      <c r="AM224" s="167">
        <f t="shared" si="183"/>
        <v>0</v>
      </c>
      <c r="AN224" s="167">
        <f t="shared" si="183"/>
        <v>0</v>
      </c>
      <c r="AO224" s="167">
        <f t="shared" si="183"/>
        <v>0</v>
      </c>
      <c r="AP224" s="167">
        <f t="shared" si="183"/>
        <v>0</v>
      </c>
      <c r="AQ224" s="167">
        <f t="shared" si="183"/>
        <v>0</v>
      </c>
      <c r="AR224" s="167">
        <f t="shared" si="183"/>
        <v>0</v>
      </c>
      <c r="AS224" s="167">
        <f t="shared" si="183"/>
        <v>0</v>
      </c>
      <c r="AT224" s="167">
        <f t="shared" si="183"/>
        <v>0</v>
      </c>
      <c r="AU224" s="167">
        <f t="shared" si="183"/>
        <v>0</v>
      </c>
      <c r="AV224" s="167">
        <f t="shared" si="183"/>
        <v>0</v>
      </c>
      <c r="AW224" s="167">
        <f t="shared" si="183"/>
        <v>0</v>
      </c>
      <c r="AX224" s="167">
        <f t="shared" si="183"/>
        <v>0</v>
      </c>
      <c r="AY224" s="167">
        <f t="shared" si="183"/>
        <v>0</v>
      </c>
      <c r="AZ224" s="167">
        <f t="shared" si="183"/>
        <v>0</v>
      </c>
      <c r="BA224" s="167">
        <f t="shared" si="183"/>
        <v>0</v>
      </c>
      <c r="BB224" s="167"/>
      <c r="BC224" s="178"/>
    </row>
    <row r="225" spans="1:55" ht="35.25" customHeight="1">
      <c r="A225" s="275"/>
      <c r="B225" s="276"/>
      <c r="C225" s="276"/>
      <c r="D225" s="151" t="s">
        <v>37</v>
      </c>
      <c r="E225" s="167">
        <f t="shared" si="181"/>
        <v>0</v>
      </c>
      <c r="F225" s="167">
        <f t="shared" si="181"/>
        <v>0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78"/>
    </row>
    <row r="226" spans="1:55" ht="48.75" customHeight="1">
      <c r="A226" s="275"/>
      <c r="B226" s="276"/>
      <c r="C226" s="276"/>
      <c r="D226" s="176" t="s">
        <v>2</v>
      </c>
      <c r="E226" s="167">
        <f t="shared" si="181"/>
        <v>1003.5914</v>
      </c>
      <c r="F226" s="167">
        <f t="shared" si="181"/>
        <v>1003.5914</v>
      </c>
      <c r="G226" s="167">
        <f t="shared" ref="G226:G227" si="184">F226*100/E226</f>
        <v>100</v>
      </c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>
        <v>1003.5914</v>
      </c>
      <c r="AA226" s="167">
        <v>1003.5914</v>
      </c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78"/>
    </row>
    <row r="227" spans="1:55" ht="22.5" customHeight="1">
      <c r="A227" s="275"/>
      <c r="B227" s="276"/>
      <c r="C227" s="276"/>
      <c r="D227" s="221" t="s">
        <v>268</v>
      </c>
      <c r="E227" s="167">
        <f t="shared" si="181"/>
        <v>52.820599999999999</v>
      </c>
      <c r="F227" s="167">
        <f t="shared" si="181"/>
        <v>52.820599999999999</v>
      </c>
      <c r="G227" s="167">
        <f t="shared" si="184"/>
        <v>99.999999999999986</v>
      </c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>
        <v>52.820599999999999</v>
      </c>
      <c r="AA227" s="167">
        <v>52.820599999999999</v>
      </c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78"/>
    </row>
    <row r="228" spans="1:55" ht="82.5" customHeight="1">
      <c r="A228" s="275"/>
      <c r="B228" s="276"/>
      <c r="C228" s="276"/>
      <c r="D228" s="221" t="s">
        <v>274</v>
      </c>
      <c r="E228" s="167">
        <f t="shared" si="181"/>
        <v>0</v>
      </c>
      <c r="F228" s="167">
        <f t="shared" si="181"/>
        <v>0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78"/>
    </row>
    <row r="229" spans="1:55" ht="22.5" customHeight="1">
      <c r="A229" s="275"/>
      <c r="B229" s="276"/>
      <c r="C229" s="276"/>
      <c r="D229" s="221" t="s">
        <v>269</v>
      </c>
      <c r="E229" s="167">
        <f t="shared" si="181"/>
        <v>0</v>
      </c>
      <c r="F229" s="167">
        <f t="shared" si="181"/>
        <v>0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78"/>
    </row>
    <row r="230" spans="1:55" ht="35.25" customHeight="1">
      <c r="A230" s="275"/>
      <c r="B230" s="276"/>
      <c r="C230" s="276"/>
      <c r="D230" s="224" t="s">
        <v>43</v>
      </c>
      <c r="E230" s="167">
        <f t="shared" si="181"/>
        <v>0</v>
      </c>
      <c r="F230" s="167">
        <f t="shared" si="181"/>
        <v>0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78"/>
    </row>
    <row r="231" spans="1:55" ht="22.5" customHeight="1">
      <c r="A231" s="275" t="s">
        <v>490</v>
      </c>
      <c r="B231" s="276" t="s">
        <v>460</v>
      </c>
      <c r="C231" s="276" t="s">
        <v>299</v>
      </c>
      <c r="D231" s="153" t="s">
        <v>41</v>
      </c>
      <c r="E231" s="167">
        <f t="shared" ref="E231:F237" si="185">H231+K231+N231+Q231+T231+W231+Z231+AE231+AJ231+AO231+AT231+AY231</f>
        <v>4895.8580600000005</v>
      </c>
      <c r="F231" s="167">
        <f t="shared" si="185"/>
        <v>4895.8580600000005</v>
      </c>
      <c r="G231" s="167">
        <f t="shared" ref="G231" si="186">F231*100/E231</f>
        <v>100</v>
      </c>
      <c r="H231" s="167">
        <f>H232+H233+H234+H236+H237</f>
        <v>0</v>
      </c>
      <c r="I231" s="167">
        <f t="shared" ref="I231:BA231" si="187">I232+I233+I234+I236+I237</f>
        <v>0</v>
      </c>
      <c r="J231" s="167">
        <f t="shared" si="187"/>
        <v>0</v>
      </c>
      <c r="K231" s="167">
        <f t="shared" si="187"/>
        <v>0</v>
      </c>
      <c r="L231" s="167">
        <f t="shared" si="187"/>
        <v>0</v>
      </c>
      <c r="M231" s="167">
        <f t="shared" si="187"/>
        <v>0</v>
      </c>
      <c r="N231" s="167">
        <f t="shared" si="187"/>
        <v>0</v>
      </c>
      <c r="O231" s="167">
        <f t="shared" si="187"/>
        <v>0</v>
      </c>
      <c r="P231" s="167">
        <f t="shared" si="187"/>
        <v>0</v>
      </c>
      <c r="Q231" s="167">
        <f t="shared" si="187"/>
        <v>0</v>
      </c>
      <c r="R231" s="167">
        <f t="shared" si="187"/>
        <v>0</v>
      </c>
      <c r="S231" s="167">
        <f t="shared" si="187"/>
        <v>0</v>
      </c>
      <c r="T231" s="167">
        <f t="shared" si="187"/>
        <v>0</v>
      </c>
      <c r="U231" s="167">
        <f t="shared" si="187"/>
        <v>0</v>
      </c>
      <c r="V231" s="167">
        <f t="shared" si="187"/>
        <v>0</v>
      </c>
      <c r="W231" s="167">
        <f t="shared" si="187"/>
        <v>0</v>
      </c>
      <c r="X231" s="167">
        <f t="shared" si="187"/>
        <v>0</v>
      </c>
      <c r="Y231" s="167">
        <f t="shared" si="187"/>
        <v>0</v>
      </c>
      <c r="Z231" s="167">
        <f t="shared" si="187"/>
        <v>244.7929</v>
      </c>
      <c r="AA231" s="167">
        <f t="shared" si="187"/>
        <v>244.7929</v>
      </c>
      <c r="AB231" s="167">
        <f t="shared" si="187"/>
        <v>0</v>
      </c>
      <c r="AC231" s="167">
        <f t="shared" si="187"/>
        <v>0</v>
      </c>
      <c r="AD231" s="167">
        <f t="shared" si="187"/>
        <v>0</v>
      </c>
      <c r="AE231" s="167">
        <f t="shared" si="187"/>
        <v>4651.0651600000001</v>
      </c>
      <c r="AF231" s="167">
        <f t="shared" si="187"/>
        <v>4651.0651600000001</v>
      </c>
      <c r="AG231" s="167">
        <f t="shared" si="187"/>
        <v>0</v>
      </c>
      <c r="AH231" s="167">
        <f t="shared" si="187"/>
        <v>0</v>
      </c>
      <c r="AI231" s="167">
        <f t="shared" si="187"/>
        <v>0</v>
      </c>
      <c r="AJ231" s="167">
        <f t="shared" si="187"/>
        <v>0</v>
      </c>
      <c r="AK231" s="167">
        <f t="shared" si="187"/>
        <v>0</v>
      </c>
      <c r="AL231" s="167">
        <f t="shared" si="187"/>
        <v>0</v>
      </c>
      <c r="AM231" s="167">
        <f t="shared" si="187"/>
        <v>0</v>
      </c>
      <c r="AN231" s="167">
        <f t="shared" si="187"/>
        <v>0</v>
      </c>
      <c r="AO231" s="167">
        <f t="shared" si="187"/>
        <v>0</v>
      </c>
      <c r="AP231" s="167">
        <f t="shared" si="187"/>
        <v>0</v>
      </c>
      <c r="AQ231" s="167">
        <f t="shared" si="187"/>
        <v>0</v>
      </c>
      <c r="AR231" s="167">
        <f t="shared" si="187"/>
        <v>0</v>
      </c>
      <c r="AS231" s="167">
        <f t="shared" si="187"/>
        <v>0</v>
      </c>
      <c r="AT231" s="167">
        <f t="shared" si="187"/>
        <v>0</v>
      </c>
      <c r="AU231" s="167">
        <f t="shared" si="187"/>
        <v>0</v>
      </c>
      <c r="AV231" s="167">
        <f t="shared" si="187"/>
        <v>0</v>
      </c>
      <c r="AW231" s="167">
        <f t="shared" si="187"/>
        <v>0</v>
      </c>
      <c r="AX231" s="167">
        <f t="shared" si="187"/>
        <v>0</v>
      </c>
      <c r="AY231" s="167">
        <f t="shared" si="187"/>
        <v>0</v>
      </c>
      <c r="AZ231" s="167">
        <f t="shared" si="187"/>
        <v>0</v>
      </c>
      <c r="BA231" s="167">
        <f t="shared" si="187"/>
        <v>0</v>
      </c>
      <c r="BB231" s="167"/>
      <c r="BC231" s="178"/>
    </row>
    <row r="232" spans="1:55" ht="32.25" customHeight="1">
      <c r="A232" s="275"/>
      <c r="B232" s="276"/>
      <c r="C232" s="276"/>
      <c r="D232" s="151" t="s">
        <v>37</v>
      </c>
      <c r="E232" s="167">
        <f t="shared" si="185"/>
        <v>0</v>
      </c>
      <c r="F232" s="167">
        <f t="shared" si="185"/>
        <v>0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78"/>
    </row>
    <row r="233" spans="1:55" ht="50.25" customHeight="1">
      <c r="A233" s="275"/>
      <c r="B233" s="276"/>
      <c r="C233" s="276"/>
      <c r="D233" s="176" t="s">
        <v>2</v>
      </c>
      <c r="E233" s="167">
        <f t="shared" si="185"/>
        <v>4651.0651600000001</v>
      </c>
      <c r="F233" s="167">
        <f t="shared" si="185"/>
        <v>4651.0651600000001</v>
      </c>
      <c r="G233" s="167">
        <f t="shared" ref="G233:G234" si="188">F233*100/E233</f>
        <v>100</v>
      </c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>
        <v>4651.0651600000001</v>
      </c>
      <c r="AF233" s="167">
        <v>4651.0651600000001</v>
      </c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78"/>
    </row>
    <row r="234" spans="1:55" ht="22.5" customHeight="1">
      <c r="A234" s="275"/>
      <c r="B234" s="276"/>
      <c r="C234" s="276"/>
      <c r="D234" s="221" t="s">
        <v>268</v>
      </c>
      <c r="E234" s="167">
        <f>H234+K234+N234+Q234+T234+W234+Z234+AE234+AJ234+AO234+AT234+AY234</f>
        <v>244.7929</v>
      </c>
      <c r="F234" s="167">
        <f t="shared" si="185"/>
        <v>244.7929</v>
      </c>
      <c r="G234" s="167">
        <f t="shared" si="188"/>
        <v>100</v>
      </c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>
        <v>244.7929</v>
      </c>
      <c r="AA234" s="167">
        <v>244.7929</v>
      </c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78"/>
    </row>
    <row r="235" spans="1:55" ht="82.5" customHeight="1">
      <c r="A235" s="275"/>
      <c r="B235" s="276"/>
      <c r="C235" s="276"/>
      <c r="D235" s="221" t="s">
        <v>274</v>
      </c>
      <c r="E235" s="167">
        <f t="shared" si="185"/>
        <v>0</v>
      </c>
      <c r="F235" s="167">
        <f t="shared" si="185"/>
        <v>0</v>
      </c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78"/>
    </row>
    <row r="236" spans="1:55" ht="22.5" customHeight="1">
      <c r="A236" s="275"/>
      <c r="B236" s="276"/>
      <c r="C236" s="276"/>
      <c r="D236" s="221" t="s">
        <v>269</v>
      </c>
      <c r="E236" s="167">
        <f t="shared" si="185"/>
        <v>0</v>
      </c>
      <c r="F236" s="167">
        <f t="shared" si="185"/>
        <v>0</v>
      </c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78"/>
    </row>
    <row r="237" spans="1:55" ht="31.2">
      <c r="A237" s="275"/>
      <c r="B237" s="276"/>
      <c r="C237" s="276"/>
      <c r="D237" s="224" t="s">
        <v>43</v>
      </c>
      <c r="E237" s="167">
        <f t="shared" si="185"/>
        <v>0</v>
      </c>
      <c r="F237" s="167">
        <f t="shared" si="185"/>
        <v>0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78"/>
    </row>
    <row r="238" spans="1:55" ht="22.5" customHeight="1">
      <c r="A238" s="275" t="s">
        <v>491</v>
      </c>
      <c r="B238" s="276" t="s">
        <v>461</v>
      </c>
      <c r="C238" s="276" t="s">
        <v>299</v>
      </c>
      <c r="D238" s="153" t="s">
        <v>41</v>
      </c>
      <c r="E238" s="167">
        <f t="shared" ref="E238:E240" si="189">H238+K238+N238+Q238+T238+W238+Z238+AE238+AJ238+AO238+AT238+AY238</f>
        <v>2652.5940000000001</v>
      </c>
      <c r="F238" s="167">
        <f t="shared" ref="F238:F265" si="190">I238+L238+O238+R238+U238+X238+AA238+AF238+AK238+AP238+AU238+AZ238</f>
        <v>2652.5940000000001</v>
      </c>
      <c r="G238" s="167">
        <f t="shared" ref="G238" si="191">F238*100/E238</f>
        <v>100</v>
      </c>
      <c r="H238" s="167">
        <f>H239+H240+H241+H243+H244</f>
        <v>0</v>
      </c>
      <c r="I238" s="167">
        <f t="shared" ref="I238:BA238" si="192">I239+I240+I241+I243+I244</f>
        <v>0</v>
      </c>
      <c r="J238" s="167">
        <f t="shared" si="192"/>
        <v>0</v>
      </c>
      <c r="K238" s="167">
        <f t="shared" si="192"/>
        <v>0</v>
      </c>
      <c r="L238" s="167">
        <f t="shared" si="192"/>
        <v>0</v>
      </c>
      <c r="M238" s="167">
        <f t="shared" si="192"/>
        <v>0</v>
      </c>
      <c r="N238" s="167">
        <f t="shared" si="192"/>
        <v>0</v>
      </c>
      <c r="O238" s="167">
        <f t="shared" si="192"/>
        <v>0</v>
      </c>
      <c r="P238" s="167">
        <f t="shared" si="192"/>
        <v>0</v>
      </c>
      <c r="Q238" s="167">
        <f t="shared" si="192"/>
        <v>0</v>
      </c>
      <c r="R238" s="167">
        <f t="shared" si="192"/>
        <v>0</v>
      </c>
      <c r="S238" s="167">
        <f t="shared" si="192"/>
        <v>0</v>
      </c>
      <c r="T238" s="167">
        <f t="shared" si="192"/>
        <v>0</v>
      </c>
      <c r="U238" s="167">
        <f t="shared" si="192"/>
        <v>0</v>
      </c>
      <c r="V238" s="167">
        <f t="shared" si="192"/>
        <v>0</v>
      </c>
      <c r="W238" s="167">
        <f t="shared" si="192"/>
        <v>0</v>
      </c>
      <c r="X238" s="167">
        <f t="shared" si="192"/>
        <v>0</v>
      </c>
      <c r="Y238" s="167">
        <f t="shared" si="192"/>
        <v>0</v>
      </c>
      <c r="Z238" s="167">
        <f t="shared" si="192"/>
        <v>913.02459999999996</v>
      </c>
      <c r="AA238" s="167">
        <f t="shared" si="192"/>
        <v>913.02459999999996</v>
      </c>
      <c r="AB238" s="167">
        <f t="shared" si="192"/>
        <v>0</v>
      </c>
      <c r="AC238" s="167">
        <f t="shared" si="192"/>
        <v>0</v>
      </c>
      <c r="AD238" s="167">
        <f t="shared" si="192"/>
        <v>0</v>
      </c>
      <c r="AE238" s="167">
        <f t="shared" si="192"/>
        <v>1739.5694000000001</v>
      </c>
      <c r="AF238" s="167">
        <f t="shared" si="192"/>
        <v>1739.5694000000001</v>
      </c>
      <c r="AG238" s="167">
        <f t="shared" si="192"/>
        <v>0</v>
      </c>
      <c r="AH238" s="167">
        <f t="shared" si="192"/>
        <v>0</v>
      </c>
      <c r="AI238" s="167">
        <f t="shared" si="192"/>
        <v>0</v>
      </c>
      <c r="AJ238" s="167">
        <f t="shared" si="192"/>
        <v>0</v>
      </c>
      <c r="AK238" s="167">
        <f t="shared" si="192"/>
        <v>0</v>
      </c>
      <c r="AL238" s="167">
        <f t="shared" si="192"/>
        <v>0</v>
      </c>
      <c r="AM238" s="167">
        <f t="shared" si="192"/>
        <v>0</v>
      </c>
      <c r="AN238" s="167">
        <f t="shared" si="192"/>
        <v>0</v>
      </c>
      <c r="AO238" s="167">
        <f t="shared" si="192"/>
        <v>0</v>
      </c>
      <c r="AP238" s="167">
        <f t="shared" si="192"/>
        <v>0</v>
      </c>
      <c r="AQ238" s="167">
        <f t="shared" si="192"/>
        <v>0</v>
      </c>
      <c r="AR238" s="167">
        <f t="shared" si="192"/>
        <v>0</v>
      </c>
      <c r="AS238" s="167">
        <f t="shared" si="192"/>
        <v>0</v>
      </c>
      <c r="AT238" s="167">
        <f t="shared" si="192"/>
        <v>0</v>
      </c>
      <c r="AU238" s="167">
        <f t="shared" si="192"/>
        <v>0</v>
      </c>
      <c r="AV238" s="167">
        <f t="shared" si="192"/>
        <v>0</v>
      </c>
      <c r="AW238" s="167">
        <f t="shared" si="192"/>
        <v>0</v>
      </c>
      <c r="AX238" s="167">
        <f t="shared" si="192"/>
        <v>0</v>
      </c>
      <c r="AY238" s="167">
        <f t="shared" si="192"/>
        <v>0</v>
      </c>
      <c r="AZ238" s="167">
        <f t="shared" si="192"/>
        <v>0</v>
      </c>
      <c r="BA238" s="167">
        <f t="shared" si="192"/>
        <v>0</v>
      </c>
      <c r="BB238" s="167"/>
      <c r="BC238" s="178"/>
    </row>
    <row r="239" spans="1:55" ht="32.25" customHeight="1">
      <c r="A239" s="275"/>
      <c r="B239" s="276"/>
      <c r="C239" s="276"/>
      <c r="D239" s="151" t="s">
        <v>37</v>
      </c>
      <c r="E239" s="167">
        <f t="shared" si="189"/>
        <v>0</v>
      </c>
      <c r="F239" s="167">
        <f t="shared" si="190"/>
        <v>0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78"/>
    </row>
    <row r="240" spans="1:55" ht="50.25" customHeight="1">
      <c r="A240" s="275"/>
      <c r="B240" s="276"/>
      <c r="C240" s="276"/>
      <c r="D240" s="176" t="s">
        <v>2</v>
      </c>
      <c r="E240" s="167">
        <f t="shared" si="189"/>
        <v>1739.5694000000001</v>
      </c>
      <c r="F240" s="167">
        <f t="shared" si="190"/>
        <v>1739.5694000000001</v>
      </c>
      <c r="G240" s="167">
        <f t="shared" ref="G240:G241" si="193">F240*100/E240</f>
        <v>100</v>
      </c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>
        <v>1146.54015</v>
      </c>
      <c r="AF240" s="167">
        <v>1146.54015</v>
      </c>
      <c r="AG240" s="167"/>
      <c r="AH240" s="167"/>
      <c r="AI240" s="167"/>
      <c r="AJ240" s="167">
        <v>593.02925000000005</v>
      </c>
      <c r="AK240" s="167">
        <v>593.02925000000005</v>
      </c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78"/>
    </row>
    <row r="241" spans="1:55" ht="22.5" customHeight="1">
      <c r="A241" s="275"/>
      <c r="B241" s="276"/>
      <c r="C241" s="276"/>
      <c r="D241" s="221" t="s">
        <v>268</v>
      </c>
      <c r="E241" s="167">
        <f>H241+K241+N241+Q241+T241+W241+Z241+AE241+AJ241+AO241+AT241+AY241</f>
        <v>913.02459999999996</v>
      </c>
      <c r="F241" s="167">
        <f t="shared" si="190"/>
        <v>913.02459999999996</v>
      </c>
      <c r="G241" s="167">
        <f t="shared" si="193"/>
        <v>100</v>
      </c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>
        <v>913.02459999999996</v>
      </c>
      <c r="AA241" s="167">
        <v>913.02459999999996</v>
      </c>
      <c r="AB241" s="167"/>
      <c r="AC241" s="167"/>
      <c r="AD241" s="167"/>
      <c r="AE241" s="167">
        <v>593.02925000000005</v>
      </c>
      <c r="AF241" s="167">
        <v>593.02925000000005</v>
      </c>
      <c r="AG241" s="167"/>
      <c r="AH241" s="167"/>
      <c r="AI241" s="167"/>
      <c r="AJ241" s="167">
        <v>-593.02925000000005</v>
      </c>
      <c r="AK241" s="167">
        <v>-593.02925000000005</v>
      </c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78"/>
    </row>
    <row r="242" spans="1:55" ht="82.5" customHeight="1">
      <c r="A242" s="275"/>
      <c r="B242" s="276"/>
      <c r="C242" s="276"/>
      <c r="D242" s="221" t="s">
        <v>274</v>
      </c>
      <c r="E242" s="167">
        <f t="shared" ref="E242:E247" si="194">H242+K242+N242+Q242+T242+W242+Z242+AE242+AJ242+AO242+AT242+AY242</f>
        <v>0</v>
      </c>
      <c r="F242" s="167">
        <f t="shared" si="190"/>
        <v>0</v>
      </c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78"/>
    </row>
    <row r="243" spans="1:55" ht="22.5" customHeight="1">
      <c r="A243" s="275"/>
      <c r="B243" s="276"/>
      <c r="C243" s="276"/>
      <c r="D243" s="221" t="s">
        <v>269</v>
      </c>
      <c r="E243" s="167">
        <f t="shared" si="194"/>
        <v>0</v>
      </c>
      <c r="F243" s="167">
        <f t="shared" si="190"/>
        <v>0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78"/>
    </row>
    <row r="244" spans="1:55" ht="31.2">
      <c r="A244" s="275"/>
      <c r="B244" s="276"/>
      <c r="C244" s="276"/>
      <c r="D244" s="224" t="s">
        <v>43</v>
      </c>
      <c r="E244" s="167">
        <f t="shared" si="194"/>
        <v>0</v>
      </c>
      <c r="F244" s="167">
        <f t="shared" si="190"/>
        <v>0</v>
      </c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78"/>
    </row>
    <row r="245" spans="1:55" ht="22.5" customHeight="1">
      <c r="A245" s="275" t="s">
        <v>492</v>
      </c>
      <c r="B245" s="276" t="s">
        <v>462</v>
      </c>
      <c r="C245" s="276" t="s">
        <v>299</v>
      </c>
      <c r="D245" s="153" t="s">
        <v>41</v>
      </c>
      <c r="E245" s="167">
        <f t="shared" si="194"/>
        <v>3273.4370000000004</v>
      </c>
      <c r="F245" s="167">
        <f t="shared" si="190"/>
        <v>3273.4370000000004</v>
      </c>
      <c r="G245" s="167">
        <f t="shared" ref="G245" si="195">F245*100/E245</f>
        <v>99.999999999999986</v>
      </c>
      <c r="H245" s="167">
        <f>H246+H247+H248+H250+H251</f>
        <v>0</v>
      </c>
      <c r="I245" s="167">
        <f t="shared" ref="I245:BA245" si="196">I246+I247+I248+I250+I251</f>
        <v>0</v>
      </c>
      <c r="J245" s="167">
        <f t="shared" si="196"/>
        <v>0</v>
      </c>
      <c r="K245" s="167">
        <f t="shared" si="196"/>
        <v>0</v>
      </c>
      <c r="L245" s="167">
        <f t="shared" si="196"/>
        <v>0</v>
      </c>
      <c r="M245" s="167">
        <f t="shared" si="196"/>
        <v>0</v>
      </c>
      <c r="N245" s="167">
        <f t="shared" si="196"/>
        <v>0</v>
      </c>
      <c r="O245" s="167">
        <f t="shared" si="196"/>
        <v>0</v>
      </c>
      <c r="P245" s="167">
        <f t="shared" si="196"/>
        <v>0</v>
      </c>
      <c r="Q245" s="167">
        <f t="shared" si="196"/>
        <v>0</v>
      </c>
      <c r="R245" s="167">
        <f t="shared" si="196"/>
        <v>0</v>
      </c>
      <c r="S245" s="167">
        <f t="shared" si="196"/>
        <v>0</v>
      </c>
      <c r="T245" s="167">
        <f t="shared" si="196"/>
        <v>0</v>
      </c>
      <c r="U245" s="167">
        <f t="shared" si="196"/>
        <v>0</v>
      </c>
      <c r="V245" s="167">
        <f t="shared" si="196"/>
        <v>0</v>
      </c>
      <c r="W245" s="167">
        <f t="shared" si="196"/>
        <v>0</v>
      </c>
      <c r="X245" s="167">
        <f t="shared" si="196"/>
        <v>0</v>
      </c>
      <c r="Y245" s="167">
        <f t="shared" si="196"/>
        <v>0</v>
      </c>
      <c r="Z245" s="167">
        <f t="shared" si="196"/>
        <v>0</v>
      </c>
      <c r="AA245" s="167">
        <f t="shared" si="196"/>
        <v>0</v>
      </c>
      <c r="AB245" s="167">
        <f t="shared" si="196"/>
        <v>0</v>
      </c>
      <c r="AC245" s="167">
        <f t="shared" si="196"/>
        <v>0</v>
      </c>
      <c r="AD245" s="167">
        <f t="shared" si="196"/>
        <v>0</v>
      </c>
      <c r="AE245" s="167">
        <f t="shared" si="196"/>
        <v>2685.9612500000003</v>
      </c>
      <c r="AF245" s="167">
        <f t="shared" si="196"/>
        <v>2685.9612500000003</v>
      </c>
      <c r="AG245" s="167">
        <f t="shared" si="196"/>
        <v>0</v>
      </c>
      <c r="AH245" s="167">
        <f t="shared" si="196"/>
        <v>0</v>
      </c>
      <c r="AI245" s="167">
        <f t="shared" si="196"/>
        <v>0</v>
      </c>
      <c r="AJ245" s="167">
        <f t="shared" si="196"/>
        <v>103.45151</v>
      </c>
      <c r="AK245" s="167">
        <f t="shared" si="196"/>
        <v>103.45151</v>
      </c>
      <c r="AL245" s="167">
        <f t="shared" si="196"/>
        <v>0</v>
      </c>
      <c r="AM245" s="167">
        <f t="shared" si="196"/>
        <v>0</v>
      </c>
      <c r="AN245" s="167">
        <f t="shared" si="196"/>
        <v>0</v>
      </c>
      <c r="AO245" s="167">
        <f t="shared" si="196"/>
        <v>484.02424000000008</v>
      </c>
      <c r="AP245" s="167">
        <f t="shared" si="196"/>
        <v>484.02424000000008</v>
      </c>
      <c r="AQ245" s="167">
        <f t="shared" si="196"/>
        <v>0</v>
      </c>
      <c r="AR245" s="167">
        <f t="shared" si="196"/>
        <v>0</v>
      </c>
      <c r="AS245" s="167">
        <f t="shared" si="196"/>
        <v>0</v>
      </c>
      <c r="AT245" s="167">
        <f t="shared" si="196"/>
        <v>0</v>
      </c>
      <c r="AU245" s="167">
        <f t="shared" si="196"/>
        <v>0</v>
      </c>
      <c r="AV245" s="167">
        <f t="shared" si="196"/>
        <v>0</v>
      </c>
      <c r="AW245" s="167">
        <f t="shared" si="196"/>
        <v>0</v>
      </c>
      <c r="AX245" s="167">
        <f t="shared" si="196"/>
        <v>0</v>
      </c>
      <c r="AY245" s="167">
        <f t="shared" si="196"/>
        <v>0</v>
      </c>
      <c r="AZ245" s="167">
        <f t="shared" si="196"/>
        <v>0</v>
      </c>
      <c r="BA245" s="167">
        <f t="shared" si="196"/>
        <v>0</v>
      </c>
      <c r="BB245" s="167"/>
      <c r="BC245" s="178"/>
    </row>
    <row r="246" spans="1:55" ht="32.25" customHeight="1">
      <c r="A246" s="275"/>
      <c r="B246" s="276"/>
      <c r="C246" s="276"/>
      <c r="D246" s="151" t="s">
        <v>37</v>
      </c>
      <c r="E246" s="167">
        <f t="shared" si="194"/>
        <v>0</v>
      </c>
      <c r="F246" s="167">
        <f t="shared" si="190"/>
        <v>0</v>
      </c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78"/>
    </row>
    <row r="247" spans="1:55" ht="50.25" customHeight="1">
      <c r="A247" s="275"/>
      <c r="B247" s="276"/>
      <c r="C247" s="276"/>
      <c r="D247" s="176" t="s">
        <v>2</v>
      </c>
      <c r="E247" s="167">
        <f t="shared" si="194"/>
        <v>3240.7026300000002</v>
      </c>
      <c r="F247" s="167">
        <f t="shared" si="190"/>
        <v>3240.7026300000002</v>
      </c>
      <c r="G247" s="167">
        <f t="shared" ref="G247:G248" si="197">F247*100/E247</f>
        <v>100</v>
      </c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>
        <v>2658.0671200000002</v>
      </c>
      <c r="AF247" s="167">
        <v>2658.0671200000002</v>
      </c>
      <c r="AG247" s="167"/>
      <c r="AH247" s="167"/>
      <c r="AI247" s="167"/>
      <c r="AJ247" s="167">
        <v>103.45151</v>
      </c>
      <c r="AK247" s="167">
        <v>103.45151</v>
      </c>
      <c r="AL247" s="167"/>
      <c r="AM247" s="167"/>
      <c r="AN247" s="167"/>
      <c r="AO247" s="167">
        <f>3240.70263-2658.06712-103.45151</f>
        <v>479.18400000000008</v>
      </c>
      <c r="AP247" s="167">
        <f>3240.70263-2658.06712-103.45151</f>
        <v>479.18400000000008</v>
      </c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78"/>
    </row>
    <row r="248" spans="1:55" ht="22.5" customHeight="1">
      <c r="A248" s="275"/>
      <c r="B248" s="276"/>
      <c r="C248" s="276"/>
      <c r="D248" s="221" t="s">
        <v>268</v>
      </c>
      <c r="E248" s="167">
        <f>H248+K248+N248+Q248+T248+W248+Z248+AE248+AJ248+AO248+AT248+AY248</f>
        <v>32.734369999999998</v>
      </c>
      <c r="F248" s="167">
        <f t="shared" si="190"/>
        <v>32.734369999999998</v>
      </c>
      <c r="G248" s="167">
        <f t="shared" si="197"/>
        <v>100</v>
      </c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>
        <v>27.894130000000001</v>
      </c>
      <c r="AF248" s="167">
        <v>27.894130000000001</v>
      </c>
      <c r="AG248" s="167"/>
      <c r="AH248" s="167"/>
      <c r="AI248" s="167"/>
      <c r="AJ248" s="167"/>
      <c r="AK248" s="167"/>
      <c r="AL248" s="167"/>
      <c r="AM248" s="167"/>
      <c r="AN248" s="167"/>
      <c r="AO248" s="167">
        <f>32.73437-27.89413</f>
        <v>4.8402399999999979</v>
      </c>
      <c r="AP248" s="167">
        <f>32.73437-27.89413</f>
        <v>4.8402399999999979</v>
      </c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78"/>
    </row>
    <row r="249" spans="1:55" ht="82.5" customHeight="1">
      <c r="A249" s="275"/>
      <c r="B249" s="276"/>
      <c r="C249" s="276"/>
      <c r="D249" s="221" t="s">
        <v>274</v>
      </c>
      <c r="E249" s="167">
        <f t="shared" ref="E249:E254" si="198">H249+K249+N249+Q249+T249+W249+Z249+AE249+AJ249+AO249+AT249+AY249</f>
        <v>0</v>
      </c>
      <c r="F249" s="167">
        <f t="shared" si="190"/>
        <v>0</v>
      </c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78"/>
    </row>
    <row r="250" spans="1:55" ht="22.5" customHeight="1">
      <c r="A250" s="275"/>
      <c r="B250" s="276"/>
      <c r="C250" s="276"/>
      <c r="D250" s="221" t="s">
        <v>269</v>
      </c>
      <c r="E250" s="167">
        <f t="shared" si="198"/>
        <v>0</v>
      </c>
      <c r="F250" s="167">
        <f t="shared" si="190"/>
        <v>0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78"/>
    </row>
    <row r="251" spans="1:55" ht="31.2">
      <c r="A251" s="275"/>
      <c r="B251" s="276"/>
      <c r="C251" s="276"/>
      <c r="D251" s="224" t="s">
        <v>43</v>
      </c>
      <c r="E251" s="167">
        <f t="shared" si="198"/>
        <v>0</v>
      </c>
      <c r="F251" s="167">
        <f t="shared" si="190"/>
        <v>0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78"/>
    </row>
    <row r="252" spans="1:55" ht="22.5" customHeight="1">
      <c r="A252" s="275" t="s">
        <v>493</v>
      </c>
      <c r="B252" s="276" t="s">
        <v>463</v>
      </c>
      <c r="C252" s="276" t="s">
        <v>299</v>
      </c>
      <c r="D252" s="153" t="s">
        <v>41</v>
      </c>
      <c r="E252" s="167">
        <f t="shared" si="198"/>
        <v>1850.529</v>
      </c>
      <c r="F252" s="167">
        <f t="shared" si="190"/>
        <v>1850.529</v>
      </c>
      <c r="G252" s="167">
        <f t="shared" ref="G252" si="199">F252*100/E252</f>
        <v>100</v>
      </c>
      <c r="H252" s="167">
        <f>H253+H254+H255+H257+H258</f>
        <v>0</v>
      </c>
      <c r="I252" s="167">
        <f t="shared" ref="I252:BA252" si="200">I253+I254+I255+I257+I258</f>
        <v>0</v>
      </c>
      <c r="J252" s="167">
        <f t="shared" si="200"/>
        <v>0</v>
      </c>
      <c r="K252" s="167">
        <f t="shared" si="200"/>
        <v>0</v>
      </c>
      <c r="L252" s="167">
        <f t="shared" si="200"/>
        <v>0</v>
      </c>
      <c r="M252" s="167">
        <f t="shared" si="200"/>
        <v>0</v>
      </c>
      <c r="N252" s="167">
        <f t="shared" si="200"/>
        <v>0</v>
      </c>
      <c r="O252" s="167">
        <f t="shared" si="200"/>
        <v>0</v>
      </c>
      <c r="P252" s="167">
        <f t="shared" si="200"/>
        <v>0</v>
      </c>
      <c r="Q252" s="167">
        <f t="shared" si="200"/>
        <v>0</v>
      </c>
      <c r="R252" s="167">
        <f t="shared" si="200"/>
        <v>0</v>
      </c>
      <c r="S252" s="167">
        <f t="shared" si="200"/>
        <v>0</v>
      </c>
      <c r="T252" s="167">
        <f t="shared" si="200"/>
        <v>0</v>
      </c>
      <c r="U252" s="167">
        <f t="shared" si="200"/>
        <v>0</v>
      </c>
      <c r="V252" s="167">
        <f t="shared" si="200"/>
        <v>0</v>
      </c>
      <c r="W252" s="167">
        <f t="shared" si="200"/>
        <v>0</v>
      </c>
      <c r="X252" s="167">
        <f t="shared" si="200"/>
        <v>0</v>
      </c>
      <c r="Y252" s="167">
        <f t="shared" si="200"/>
        <v>0</v>
      </c>
      <c r="Z252" s="167">
        <f t="shared" si="200"/>
        <v>4.3629699999999998</v>
      </c>
      <c r="AA252" s="167">
        <f t="shared" si="200"/>
        <v>4.3629699999999998</v>
      </c>
      <c r="AB252" s="167">
        <f t="shared" si="200"/>
        <v>0</v>
      </c>
      <c r="AC252" s="167">
        <f t="shared" si="200"/>
        <v>0</v>
      </c>
      <c r="AD252" s="167">
        <f t="shared" si="200"/>
        <v>0</v>
      </c>
      <c r="AE252" s="167">
        <f t="shared" si="200"/>
        <v>1065.2515599999999</v>
      </c>
      <c r="AF252" s="167">
        <f t="shared" si="200"/>
        <v>1065.2515599999999</v>
      </c>
      <c r="AG252" s="167">
        <f t="shared" si="200"/>
        <v>0</v>
      </c>
      <c r="AH252" s="167">
        <f t="shared" si="200"/>
        <v>0</v>
      </c>
      <c r="AI252" s="167">
        <f t="shared" si="200"/>
        <v>0</v>
      </c>
      <c r="AJ252" s="167">
        <f t="shared" si="200"/>
        <v>780.91447000000005</v>
      </c>
      <c r="AK252" s="167">
        <f t="shared" si="200"/>
        <v>780.91447000000005</v>
      </c>
      <c r="AL252" s="167">
        <f t="shared" si="200"/>
        <v>0</v>
      </c>
      <c r="AM252" s="167">
        <f t="shared" si="200"/>
        <v>0</v>
      </c>
      <c r="AN252" s="167">
        <f t="shared" si="200"/>
        <v>0</v>
      </c>
      <c r="AO252" s="167">
        <f t="shared" si="200"/>
        <v>0</v>
      </c>
      <c r="AP252" s="167">
        <f t="shared" si="200"/>
        <v>0</v>
      </c>
      <c r="AQ252" s="167">
        <f t="shared" si="200"/>
        <v>0</v>
      </c>
      <c r="AR252" s="167">
        <f t="shared" si="200"/>
        <v>0</v>
      </c>
      <c r="AS252" s="167">
        <f t="shared" si="200"/>
        <v>0</v>
      </c>
      <c r="AT252" s="167">
        <f t="shared" si="200"/>
        <v>0</v>
      </c>
      <c r="AU252" s="167">
        <f t="shared" si="200"/>
        <v>0</v>
      </c>
      <c r="AV252" s="167">
        <f t="shared" si="200"/>
        <v>0</v>
      </c>
      <c r="AW252" s="167">
        <f t="shared" si="200"/>
        <v>0</v>
      </c>
      <c r="AX252" s="167">
        <f t="shared" si="200"/>
        <v>0</v>
      </c>
      <c r="AY252" s="167">
        <f t="shared" si="200"/>
        <v>0</v>
      </c>
      <c r="AZ252" s="167">
        <f t="shared" si="200"/>
        <v>0</v>
      </c>
      <c r="BA252" s="167">
        <f t="shared" si="200"/>
        <v>0</v>
      </c>
      <c r="BB252" s="167"/>
      <c r="BC252" s="178"/>
    </row>
    <row r="253" spans="1:55" ht="32.25" customHeight="1">
      <c r="A253" s="275"/>
      <c r="B253" s="276"/>
      <c r="C253" s="276"/>
      <c r="D253" s="151" t="s">
        <v>37</v>
      </c>
      <c r="E253" s="167">
        <f t="shared" si="198"/>
        <v>0</v>
      </c>
      <c r="F253" s="167">
        <f t="shared" si="190"/>
        <v>0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78"/>
    </row>
    <row r="254" spans="1:55" ht="50.25" customHeight="1">
      <c r="A254" s="275"/>
      <c r="B254" s="276"/>
      <c r="C254" s="276"/>
      <c r="D254" s="176" t="s">
        <v>2</v>
      </c>
      <c r="E254" s="167">
        <f t="shared" si="198"/>
        <v>1832.0237099999999</v>
      </c>
      <c r="F254" s="167">
        <f t="shared" si="190"/>
        <v>1832.0237099999999</v>
      </c>
      <c r="G254" s="167">
        <f t="shared" ref="G254:G255" si="201">F254*100/E254</f>
        <v>100</v>
      </c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>
        <v>1053.95991</v>
      </c>
      <c r="AF254" s="167">
        <v>1053.95991</v>
      </c>
      <c r="AG254" s="167"/>
      <c r="AH254" s="167"/>
      <c r="AI254" s="167"/>
      <c r="AJ254" s="167">
        <v>778.06380000000001</v>
      </c>
      <c r="AK254" s="167">
        <v>778.06380000000001</v>
      </c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78"/>
    </row>
    <row r="255" spans="1:55" ht="22.5" customHeight="1">
      <c r="A255" s="275"/>
      <c r="B255" s="276"/>
      <c r="C255" s="276"/>
      <c r="D255" s="221" t="s">
        <v>268</v>
      </c>
      <c r="E255" s="167">
        <f>H255+K255+N255+Q255+T255+W255+Z255+AE255+AJ255+AO255+AT255+AY255</f>
        <v>18.505290000000002</v>
      </c>
      <c r="F255" s="167">
        <f t="shared" si="190"/>
        <v>18.505290000000002</v>
      </c>
      <c r="G255" s="167">
        <f t="shared" si="201"/>
        <v>100</v>
      </c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>
        <v>4.3629699999999998</v>
      </c>
      <c r="AA255" s="167">
        <v>4.3629699999999998</v>
      </c>
      <c r="AB255" s="167"/>
      <c r="AC255" s="167"/>
      <c r="AD255" s="167"/>
      <c r="AE255" s="167">
        <v>11.291650000000001</v>
      </c>
      <c r="AF255" s="167">
        <v>11.291650000000001</v>
      </c>
      <c r="AG255" s="167"/>
      <c r="AH255" s="167"/>
      <c r="AI255" s="167"/>
      <c r="AJ255" s="167">
        <v>2.85067</v>
      </c>
      <c r="AK255" s="167">
        <v>2.85067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78"/>
    </row>
    <row r="256" spans="1:55" ht="82.5" customHeight="1">
      <c r="A256" s="275"/>
      <c r="B256" s="276"/>
      <c r="C256" s="276"/>
      <c r="D256" s="221" t="s">
        <v>274</v>
      </c>
      <c r="E256" s="167">
        <f t="shared" ref="E256:E261" si="202">H256+K256+N256+Q256+T256+W256+Z256+AE256+AJ256+AO256+AT256+AY256</f>
        <v>0</v>
      </c>
      <c r="F256" s="167">
        <f t="shared" si="190"/>
        <v>0</v>
      </c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78"/>
    </row>
    <row r="257" spans="1:55" ht="22.5" customHeight="1">
      <c r="A257" s="275"/>
      <c r="B257" s="276"/>
      <c r="C257" s="276"/>
      <c r="D257" s="221" t="s">
        <v>269</v>
      </c>
      <c r="E257" s="167">
        <f t="shared" si="202"/>
        <v>0</v>
      </c>
      <c r="F257" s="167">
        <f t="shared" si="190"/>
        <v>0</v>
      </c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78"/>
    </row>
    <row r="258" spans="1:55" ht="31.2">
      <c r="A258" s="275"/>
      <c r="B258" s="276"/>
      <c r="C258" s="276"/>
      <c r="D258" s="224" t="s">
        <v>43</v>
      </c>
      <c r="E258" s="167">
        <f t="shared" si="202"/>
        <v>0</v>
      </c>
      <c r="F258" s="167">
        <f t="shared" si="190"/>
        <v>0</v>
      </c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78"/>
    </row>
    <row r="259" spans="1:55" ht="22.5" customHeight="1">
      <c r="A259" s="275" t="s">
        <v>494</v>
      </c>
      <c r="B259" s="276" t="s">
        <v>464</v>
      </c>
      <c r="C259" s="276" t="s">
        <v>299</v>
      </c>
      <c r="D259" s="153" t="s">
        <v>41</v>
      </c>
      <c r="E259" s="167">
        <f t="shared" si="202"/>
        <v>1032.5509999999999</v>
      </c>
      <c r="F259" s="167">
        <f t="shared" si="190"/>
        <v>1032.5509999999999</v>
      </c>
      <c r="G259" s="167">
        <f t="shared" ref="G259" si="203">F259*100/E259</f>
        <v>100</v>
      </c>
      <c r="H259" s="167">
        <f>H260+H261+H262+H264+H265</f>
        <v>0</v>
      </c>
      <c r="I259" s="167">
        <f t="shared" ref="I259:BA259" si="204">I260+I261+I262+I264+I265</f>
        <v>0</v>
      </c>
      <c r="J259" s="167">
        <f t="shared" si="204"/>
        <v>0</v>
      </c>
      <c r="K259" s="167">
        <f t="shared" si="204"/>
        <v>0</v>
      </c>
      <c r="L259" s="167">
        <f t="shared" si="204"/>
        <v>0</v>
      </c>
      <c r="M259" s="167">
        <f t="shared" si="204"/>
        <v>0</v>
      </c>
      <c r="N259" s="167">
        <f t="shared" si="204"/>
        <v>0</v>
      </c>
      <c r="O259" s="167">
        <f t="shared" si="204"/>
        <v>0</v>
      </c>
      <c r="P259" s="167">
        <f t="shared" si="204"/>
        <v>0</v>
      </c>
      <c r="Q259" s="167">
        <f t="shared" si="204"/>
        <v>0</v>
      </c>
      <c r="R259" s="167">
        <f t="shared" si="204"/>
        <v>0</v>
      </c>
      <c r="S259" s="167">
        <f t="shared" si="204"/>
        <v>0</v>
      </c>
      <c r="T259" s="167">
        <f t="shared" si="204"/>
        <v>0</v>
      </c>
      <c r="U259" s="167">
        <f t="shared" si="204"/>
        <v>0</v>
      </c>
      <c r="V259" s="167">
        <f t="shared" si="204"/>
        <v>0</v>
      </c>
      <c r="W259" s="167">
        <f t="shared" si="204"/>
        <v>0</v>
      </c>
      <c r="X259" s="167">
        <f t="shared" si="204"/>
        <v>0</v>
      </c>
      <c r="Y259" s="167">
        <f t="shared" si="204"/>
        <v>0</v>
      </c>
      <c r="Z259" s="167">
        <f t="shared" si="204"/>
        <v>0</v>
      </c>
      <c r="AA259" s="167">
        <f t="shared" si="204"/>
        <v>0</v>
      </c>
      <c r="AB259" s="167">
        <f t="shared" si="204"/>
        <v>0</v>
      </c>
      <c r="AC259" s="167">
        <f t="shared" si="204"/>
        <v>0</v>
      </c>
      <c r="AD259" s="167">
        <f t="shared" si="204"/>
        <v>0</v>
      </c>
      <c r="AE259" s="167">
        <f t="shared" si="204"/>
        <v>523.57131000000004</v>
      </c>
      <c r="AF259" s="167">
        <f t="shared" si="204"/>
        <v>523.57131000000004</v>
      </c>
      <c r="AG259" s="167">
        <f t="shared" si="204"/>
        <v>0</v>
      </c>
      <c r="AH259" s="167">
        <f t="shared" si="204"/>
        <v>0</v>
      </c>
      <c r="AI259" s="167">
        <f t="shared" si="204"/>
        <v>0</v>
      </c>
      <c r="AJ259" s="167">
        <f t="shared" si="204"/>
        <v>508.97969000000001</v>
      </c>
      <c r="AK259" s="167">
        <f t="shared" si="204"/>
        <v>508.97969000000001</v>
      </c>
      <c r="AL259" s="167">
        <f t="shared" si="204"/>
        <v>0</v>
      </c>
      <c r="AM259" s="167">
        <f t="shared" si="204"/>
        <v>0</v>
      </c>
      <c r="AN259" s="167">
        <f t="shared" si="204"/>
        <v>0</v>
      </c>
      <c r="AO259" s="167">
        <f t="shared" si="204"/>
        <v>0</v>
      </c>
      <c r="AP259" s="167">
        <f t="shared" si="204"/>
        <v>0</v>
      </c>
      <c r="AQ259" s="167">
        <f t="shared" si="204"/>
        <v>0</v>
      </c>
      <c r="AR259" s="167">
        <f t="shared" si="204"/>
        <v>0</v>
      </c>
      <c r="AS259" s="167">
        <f t="shared" si="204"/>
        <v>0</v>
      </c>
      <c r="AT259" s="167">
        <f t="shared" si="204"/>
        <v>0</v>
      </c>
      <c r="AU259" s="167">
        <f t="shared" si="204"/>
        <v>0</v>
      </c>
      <c r="AV259" s="167">
        <f t="shared" si="204"/>
        <v>0</v>
      </c>
      <c r="AW259" s="167">
        <f t="shared" si="204"/>
        <v>0</v>
      </c>
      <c r="AX259" s="167">
        <f t="shared" si="204"/>
        <v>0</v>
      </c>
      <c r="AY259" s="167">
        <f t="shared" si="204"/>
        <v>0</v>
      </c>
      <c r="AZ259" s="167">
        <f t="shared" si="204"/>
        <v>0</v>
      </c>
      <c r="BA259" s="167">
        <f t="shared" si="204"/>
        <v>0</v>
      </c>
      <c r="BB259" s="167"/>
      <c r="BC259" s="178"/>
    </row>
    <row r="260" spans="1:55" ht="32.25" customHeight="1">
      <c r="A260" s="275"/>
      <c r="B260" s="276"/>
      <c r="C260" s="276"/>
      <c r="D260" s="151" t="s">
        <v>37</v>
      </c>
      <c r="E260" s="167">
        <f t="shared" si="202"/>
        <v>0</v>
      </c>
      <c r="F260" s="167">
        <f t="shared" si="190"/>
        <v>0</v>
      </c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78"/>
    </row>
    <row r="261" spans="1:55" ht="50.25" customHeight="1">
      <c r="A261" s="275"/>
      <c r="B261" s="276"/>
      <c r="C261" s="276"/>
      <c r="D261" s="176" t="s">
        <v>2</v>
      </c>
      <c r="E261" s="167">
        <f t="shared" si="202"/>
        <v>1022.22549</v>
      </c>
      <c r="F261" s="167">
        <f t="shared" si="190"/>
        <v>1022.22549</v>
      </c>
      <c r="G261" s="167">
        <f t="shared" ref="G261:G262" si="205">F261*100/E261</f>
        <v>100</v>
      </c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>
        <v>1022.22549</v>
      </c>
      <c r="AK261" s="167">
        <v>1022.22549</v>
      </c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78"/>
    </row>
    <row r="262" spans="1:55" ht="22.5" customHeight="1">
      <c r="A262" s="275"/>
      <c r="B262" s="276"/>
      <c r="C262" s="276"/>
      <c r="D262" s="221" t="s">
        <v>268</v>
      </c>
      <c r="E262" s="208">
        <f>H262+K262+N262+Q262+T262+W262+Z262+AE262+AJ262+AO262+AT262+AY262</f>
        <v>10.325510000000008</v>
      </c>
      <c r="F262" s="208">
        <f t="shared" si="190"/>
        <v>10.325510000000008</v>
      </c>
      <c r="G262" s="167">
        <f t="shared" si="205"/>
        <v>100</v>
      </c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>
        <v>523.57131000000004</v>
      </c>
      <c r="AF262" s="167">
        <v>523.57131000000004</v>
      </c>
      <c r="AG262" s="167"/>
      <c r="AH262" s="167"/>
      <c r="AI262" s="167"/>
      <c r="AJ262" s="167">
        <v>-513.24580000000003</v>
      </c>
      <c r="AK262" s="167">
        <v>-513.24580000000003</v>
      </c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78"/>
    </row>
    <row r="263" spans="1:55" ht="82.5" customHeight="1">
      <c r="A263" s="275"/>
      <c r="B263" s="276"/>
      <c r="C263" s="276"/>
      <c r="D263" s="221" t="s">
        <v>274</v>
      </c>
      <c r="E263" s="167">
        <f t="shared" ref="E263:E268" si="206">H263+K263+N263+Q263+T263+W263+Z263+AE263+AJ263+AO263+AT263+AY263</f>
        <v>0</v>
      </c>
      <c r="F263" s="167">
        <f t="shared" si="190"/>
        <v>0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78"/>
    </row>
    <row r="264" spans="1:55" ht="22.5" customHeight="1">
      <c r="A264" s="275"/>
      <c r="B264" s="276"/>
      <c r="C264" s="276"/>
      <c r="D264" s="221" t="s">
        <v>269</v>
      </c>
      <c r="E264" s="167">
        <f t="shared" si="206"/>
        <v>0</v>
      </c>
      <c r="F264" s="167">
        <f t="shared" si="190"/>
        <v>0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78"/>
    </row>
    <row r="265" spans="1:55" ht="31.2">
      <c r="A265" s="275"/>
      <c r="B265" s="276"/>
      <c r="C265" s="276"/>
      <c r="D265" s="224" t="s">
        <v>43</v>
      </c>
      <c r="E265" s="167">
        <f t="shared" si="206"/>
        <v>0</v>
      </c>
      <c r="F265" s="167">
        <f t="shared" si="190"/>
        <v>0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78"/>
    </row>
    <row r="266" spans="1:55" ht="22.5" customHeight="1">
      <c r="A266" s="275" t="s">
        <v>488</v>
      </c>
      <c r="B266" s="276" t="s">
        <v>465</v>
      </c>
      <c r="C266" s="276" t="s">
        <v>299</v>
      </c>
      <c r="D266" s="153" t="s">
        <v>41</v>
      </c>
      <c r="E266" s="167">
        <f t="shared" si="206"/>
        <v>3199.1189999999997</v>
      </c>
      <c r="F266" s="167">
        <f t="shared" ref="F266:F272" si="207">I266+L266+O266+R266+U266+X266+AA266+AF266+AK266+AP266+AU266+AZ266</f>
        <v>3199.1189999999997</v>
      </c>
      <c r="G266" s="167">
        <f t="shared" ref="G266" si="208">F266*100/E266</f>
        <v>100</v>
      </c>
      <c r="H266" s="167">
        <f>H267+H268+H269+H271+H272</f>
        <v>0</v>
      </c>
      <c r="I266" s="167">
        <f t="shared" ref="I266:BA266" si="209">I267+I268+I269+I271+I272</f>
        <v>0</v>
      </c>
      <c r="J266" s="167">
        <f t="shared" si="209"/>
        <v>0</v>
      </c>
      <c r="K266" s="167">
        <f t="shared" si="209"/>
        <v>0</v>
      </c>
      <c r="L266" s="167">
        <f t="shared" si="209"/>
        <v>0</v>
      </c>
      <c r="M266" s="167">
        <f t="shared" si="209"/>
        <v>0</v>
      </c>
      <c r="N266" s="167">
        <f t="shared" si="209"/>
        <v>0</v>
      </c>
      <c r="O266" s="167">
        <f t="shared" si="209"/>
        <v>0</v>
      </c>
      <c r="P266" s="167">
        <f t="shared" si="209"/>
        <v>0</v>
      </c>
      <c r="Q266" s="167">
        <f t="shared" si="209"/>
        <v>0</v>
      </c>
      <c r="R266" s="167">
        <f t="shared" si="209"/>
        <v>0</v>
      </c>
      <c r="S266" s="167">
        <f t="shared" si="209"/>
        <v>0</v>
      </c>
      <c r="T266" s="167">
        <f t="shared" si="209"/>
        <v>0</v>
      </c>
      <c r="U266" s="167">
        <f t="shared" si="209"/>
        <v>0</v>
      </c>
      <c r="V266" s="167">
        <f t="shared" si="209"/>
        <v>0</v>
      </c>
      <c r="W266" s="167">
        <f t="shared" si="209"/>
        <v>0</v>
      </c>
      <c r="X266" s="167">
        <f t="shared" si="209"/>
        <v>0</v>
      </c>
      <c r="Y266" s="167">
        <f t="shared" si="209"/>
        <v>0</v>
      </c>
      <c r="Z266" s="167">
        <f t="shared" si="209"/>
        <v>14.8012</v>
      </c>
      <c r="AA266" s="167">
        <f t="shared" si="209"/>
        <v>14.8012</v>
      </c>
      <c r="AB266" s="167">
        <f t="shared" si="209"/>
        <v>0</v>
      </c>
      <c r="AC266" s="167">
        <f t="shared" si="209"/>
        <v>0</v>
      </c>
      <c r="AD266" s="167">
        <f t="shared" si="209"/>
        <v>0</v>
      </c>
      <c r="AE266" s="167">
        <f t="shared" si="209"/>
        <v>1755.5687499999999</v>
      </c>
      <c r="AF266" s="167">
        <f t="shared" si="209"/>
        <v>1755.5687499999999</v>
      </c>
      <c r="AG266" s="167">
        <f t="shared" si="209"/>
        <v>0</v>
      </c>
      <c r="AH266" s="167">
        <f t="shared" si="209"/>
        <v>0</v>
      </c>
      <c r="AI266" s="167">
        <f t="shared" si="209"/>
        <v>0</v>
      </c>
      <c r="AJ266" s="167">
        <f t="shared" si="209"/>
        <v>1428.7490499999999</v>
      </c>
      <c r="AK266" s="167">
        <f t="shared" si="209"/>
        <v>1428.7490499999999</v>
      </c>
      <c r="AL266" s="167">
        <f t="shared" si="209"/>
        <v>0</v>
      </c>
      <c r="AM266" s="167">
        <f t="shared" si="209"/>
        <v>0</v>
      </c>
      <c r="AN266" s="167">
        <f t="shared" si="209"/>
        <v>0</v>
      </c>
      <c r="AO266" s="167">
        <f t="shared" si="209"/>
        <v>0</v>
      </c>
      <c r="AP266" s="167">
        <f t="shared" si="209"/>
        <v>0</v>
      </c>
      <c r="AQ266" s="167">
        <f t="shared" si="209"/>
        <v>0</v>
      </c>
      <c r="AR266" s="167">
        <f t="shared" si="209"/>
        <v>0</v>
      </c>
      <c r="AS266" s="167">
        <f t="shared" si="209"/>
        <v>0</v>
      </c>
      <c r="AT266" s="167">
        <f t="shared" si="209"/>
        <v>0</v>
      </c>
      <c r="AU266" s="167">
        <f t="shared" si="209"/>
        <v>0</v>
      </c>
      <c r="AV266" s="167">
        <f t="shared" si="209"/>
        <v>0</v>
      </c>
      <c r="AW266" s="167">
        <f t="shared" si="209"/>
        <v>0</v>
      </c>
      <c r="AX266" s="167">
        <f t="shared" si="209"/>
        <v>0</v>
      </c>
      <c r="AY266" s="167">
        <f t="shared" si="209"/>
        <v>0</v>
      </c>
      <c r="AZ266" s="167">
        <f t="shared" si="209"/>
        <v>0</v>
      </c>
      <c r="BA266" s="167">
        <f t="shared" si="209"/>
        <v>0</v>
      </c>
      <c r="BB266" s="167"/>
      <c r="BC266" s="178"/>
    </row>
    <row r="267" spans="1:55" ht="32.25" customHeight="1">
      <c r="A267" s="275"/>
      <c r="B267" s="276"/>
      <c r="C267" s="276"/>
      <c r="D267" s="151" t="s">
        <v>37</v>
      </c>
      <c r="E267" s="167">
        <f t="shared" si="206"/>
        <v>0</v>
      </c>
      <c r="F267" s="167">
        <f t="shared" si="207"/>
        <v>0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78"/>
    </row>
    <row r="268" spans="1:55" ht="50.25" customHeight="1">
      <c r="A268" s="275"/>
      <c r="B268" s="276"/>
      <c r="C268" s="276"/>
      <c r="D268" s="176" t="s">
        <v>2</v>
      </c>
      <c r="E268" s="167">
        <f t="shared" si="206"/>
        <v>3167.12781</v>
      </c>
      <c r="F268" s="167">
        <f t="shared" si="207"/>
        <v>3167.12781</v>
      </c>
      <c r="G268" s="167">
        <f t="shared" ref="G268:G269" si="210">F268*100/E268</f>
        <v>100</v>
      </c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>
        <v>3167.12781</v>
      </c>
      <c r="AK268" s="167">
        <v>3167.12781</v>
      </c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78"/>
    </row>
    <row r="269" spans="1:55" ht="22.5" customHeight="1">
      <c r="A269" s="275"/>
      <c r="B269" s="276"/>
      <c r="C269" s="276"/>
      <c r="D269" s="221" t="s">
        <v>268</v>
      </c>
      <c r="E269" s="167">
        <f>H269+K269+N269+Q269+T269+W269+Z269+AE269+AJ269+AO269+AT269+AY269</f>
        <v>31.99118999999996</v>
      </c>
      <c r="F269" s="167">
        <f t="shared" si="207"/>
        <v>31.99118999999996</v>
      </c>
      <c r="G269" s="167">
        <f t="shared" si="210"/>
        <v>100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>
        <v>14.8012</v>
      </c>
      <c r="AA269" s="167">
        <v>14.8012</v>
      </c>
      <c r="AB269" s="167"/>
      <c r="AC269" s="167"/>
      <c r="AD269" s="167"/>
      <c r="AE269" s="167">
        <v>1755.5687499999999</v>
      </c>
      <c r="AF269" s="167">
        <v>1755.5687499999999</v>
      </c>
      <c r="AG269" s="167"/>
      <c r="AH269" s="167"/>
      <c r="AI269" s="167"/>
      <c r="AJ269" s="167">
        <v>-1738.3787600000001</v>
      </c>
      <c r="AK269" s="167">
        <v>-1738.3787600000001</v>
      </c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78"/>
    </row>
    <row r="270" spans="1:55" ht="82.5" customHeight="1">
      <c r="A270" s="275"/>
      <c r="B270" s="276"/>
      <c r="C270" s="276"/>
      <c r="D270" s="221" t="s">
        <v>274</v>
      </c>
      <c r="E270" s="167">
        <f t="shared" ref="E270:E275" si="211">H270+K270+N270+Q270+T270+W270+Z270+AE270+AJ270+AO270+AT270+AY270</f>
        <v>0</v>
      </c>
      <c r="F270" s="167">
        <f t="shared" si="207"/>
        <v>0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78"/>
    </row>
    <row r="271" spans="1:55" ht="22.5" customHeight="1">
      <c r="A271" s="275"/>
      <c r="B271" s="276"/>
      <c r="C271" s="276"/>
      <c r="D271" s="221" t="s">
        <v>269</v>
      </c>
      <c r="E271" s="167">
        <f t="shared" si="211"/>
        <v>0</v>
      </c>
      <c r="F271" s="167">
        <f t="shared" si="207"/>
        <v>0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78"/>
    </row>
    <row r="272" spans="1:55" ht="31.2">
      <c r="A272" s="275"/>
      <c r="B272" s="276"/>
      <c r="C272" s="276"/>
      <c r="D272" s="224" t="s">
        <v>43</v>
      </c>
      <c r="E272" s="167">
        <f t="shared" si="211"/>
        <v>0</v>
      </c>
      <c r="F272" s="167">
        <f t="shared" si="207"/>
        <v>0</v>
      </c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78"/>
    </row>
    <row r="273" spans="1:55" ht="22.5" customHeight="1">
      <c r="A273" s="275" t="s">
        <v>485</v>
      </c>
      <c r="B273" s="276" t="s">
        <v>466</v>
      </c>
      <c r="C273" s="276" t="s">
        <v>299</v>
      </c>
      <c r="D273" s="153" t="s">
        <v>41</v>
      </c>
      <c r="E273" s="167">
        <f t="shared" si="211"/>
        <v>2723.9240000000004</v>
      </c>
      <c r="F273" s="167">
        <f t="shared" ref="F273:F279" si="212">I273+L273+O273+R273+U273+X273+AA273+AF273+AK273+AP273+AU273+AZ273</f>
        <v>2723.9240000000004</v>
      </c>
      <c r="G273" s="167">
        <f t="shared" ref="G273" si="213">F273*100/E273</f>
        <v>99.999999999999986</v>
      </c>
      <c r="H273" s="167">
        <f>H274+H275+H276+H278+H279</f>
        <v>0</v>
      </c>
      <c r="I273" s="167">
        <f t="shared" ref="I273:BA273" si="214">I274+I275+I276+I278+I279</f>
        <v>0</v>
      </c>
      <c r="J273" s="167">
        <f t="shared" si="214"/>
        <v>0</v>
      </c>
      <c r="K273" s="167">
        <f t="shared" si="214"/>
        <v>0</v>
      </c>
      <c r="L273" s="167">
        <f t="shared" si="214"/>
        <v>0</v>
      </c>
      <c r="M273" s="167">
        <f t="shared" si="214"/>
        <v>0</v>
      </c>
      <c r="N273" s="167">
        <f t="shared" si="214"/>
        <v>0</v>
      </c>
      <c r="O273" s="167">
        <f t="shared" si="214"/>
        <v>0</v>
      </c>
      <c r="P273" s="167">
        <f t="shared" si="214"/>
        <v>0</v>
      </c>
      <c r="Q273" s="167">
        <f t="shared" si="214"/>
        <v>0</v>
      </c>
      <c r="R273" s="167">
        <f t="shared" si="214"/>
        <v>0</v>
      </c>
      <c r="S273" s="167">
        <f t="shared" si="214"/>
        <v>0</v>
      </c>
      <c r="T273" s="167">
        <f t="shared" si="214"/>
        <v>0</v>
      </c>
      <c r="U273" s="167">
        <f t="shared" si="214"/>
        <v>0</v>
      </c>
      <c r="V273" s="167">
        <f t="shared" si="214"/>
        <v>0</v>
      </c>
      <c r="W273" s="167">
        <f t="shared" si="214"/>
        <v>0</v>
      </c>
      <c r="X273" s="167">
        <f t="shared" si="214"/>
        <v>0</v>
      </c>
      <c r="Y273" s="167">
        <f t="shared" si="214"/>
        <v>0</v>
      </c>
      <c r="Z273" s="167">
        <f t="shared" si="214"/>
        <v>4.8516399999999997</v>
      </c>
      <c r="AA273" s="167">
        <f t="shared" si="214"/>
        <v>4.8516399999999997</v>
      </c>
      <c r="AB273" s="167">
        <f t="shared" si="214"/>
        <v>0</v>
      </c>
      <c r="AC273" s="167">
        <f t="shared" si="214"/>
        <v>0</v>
      </c>
      <c r="AD273" s="167">
        <f t="shared" si="214"/>
        <v>0</v>
      </c>
      <c r="AE273" s="167">
        <f t="shared" si="214"/>
        <v>1618.85196</v>
      </c>
      <c r="AF273" s="167">
        <f t="shared" si="214"/>
        <v>1618.85196</v>
      </c>
      <c r="AG273" s="167">
        <f t="shared" si="214"/>
        <v>0</v>
      </c>
      <c r="AH273" s="167">
        <f t="shared" si="214"/>
        <v>0</v>
      </c>
      <c r="AI273" s="167">
        <f t="shared" si="214"/>
        <v>0</v>
      </c>
      <c r="AJ273" s="167">
        <f t="shared" si="214"/>
        <v>900.04736000000003</v>
      </c>
      <c r="AK273" s="167">
        <f t="shared" si="214"/>
        <v>900.04736000000003</v>
      </c>
      <c r="AL273" s="167">
        <f t="shared" si="214"/>
        <v>0</v>
      </c>
      <c r="AM273" s="167">
        <f t="shared" si="214"/>
        <v>0</v>
      </c>
      <c r="AN273" s="167">
        <f t="shared" si="214"/>
        <v>0</v>
      </c>
      <c r="AO273" s="167">
        <f t="shared" si="214"/>
        <v>200.17303999999999</v>
      </c>
      <c r="AP273" s="167">
        <f t="shared" si="214"/>
        <v>200.17303999999999</v>
      </c>
      <c r="AQ273" s="167">
        <f t="shared" si="214"/>
        <v>0</v>
      </c>
      <c r="AR273" s="167">
        <f t="shared" si="214"/>
        <v>0</v>
      </c>
      <c r="AS273" s="167">
        <f t="shared" si="214"/>
        <v>0</v>
      </c>
      <c r="AT273" s="167">
        <f t="shared" si="214"/>
        <v>0</v>
      </c>
      <c r="AU273" s="167">
        <f t="shared" si="214"/>
        <v>0</v>
      </c>
      <c r="AV273" s="167">
        <f t="shared" si="214"/>
        <v>0</v>
      </c>
      <c r="AW273" s="167">
        <f t="shared" si="214"/>
        <v>0</v>
      </c>
      <c r="AX273" s="167">
        <f t="shared" si="214"/>
        <v>0</v>
      </c>
      <c r="AY273" s="167">
        <f t="shared" si="214"/>
        <v>0</v>
      </c>
      <c r="AZ273" s="167">
        <f t="shared" si="214"/>
        <v>0</v>
      </c>
      <c r="BA273" s="167">
        <f t="shared" si="214"/>
        <v>0</v>
      </c>
      <c r="BB273" s="167"/>
      <c r="BC273" s="178"/>
    </row>
    <row r="274" spans="1:55" ht="32.25" customHeight="1">
      <c r="A274" s="275"/>
      <c r="B274" s="276"/>
      <c r="C274" s="276"/>
      <c r="D274" s="151" t="s">
        <v>37</v>
      </c>
      <c r="E274" s="167">
        <f t="shared" si="211"/>
        <v>0</v>
      </c>
      <c r="F274" s="167">
        <f t="shared" si="212"/>
        <v>0</v>
      </c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78"/>
    </row>
    <row r="275" spans="1:55" ht="50.25" customHeight="1">
      <c r="A275" s="275"/>
      <c r="B275" s="276"/>
      <c r="C275" s="276"/>
      <c r="D275" s="176" t="s">
        <v>2</v>
      </c>
      <c r="E275" s="167">
        <f t="shared" si="211"/>
        <v>2696.6847600000001</v>
      </c>
      <c r="F275" s="167">
        <f t="shared" si="212"/>
        <v>2696.6847600000001</v>
      </c>
      <c r="G275" s="167">
        <f t="shared" ref="G275:G276" si="215">F275*100/E275</f>
        <v>100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>
        <v>2498.5134600000001</v>
      </c>
      <c r="AK275" s="167">
        <v>2498.5134600000001</v>
      </c>
      <c r="AL275" s="167"/>
      <c r="AM275" s="167"/>
      <c r="AN275" s="167"/>
      <c r="AO275" s="167">
        <f>2696.68476-2498.51346</f>
        <v>198.17129999999997</v>
      </c>
      <c r="AP275" s="167">
        <f>2696.68476-2498.51346</f>
        <v>198.17129999999997</v>
      </c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78"/>
    </row>
    <row r="276" spans="1:55" ht="22.5" customHeight="1">
      <c r="A276" s="275"/>
      <c r="B276" s="276"/>
      <c r="C276" s="276"/>
      <c r="D276" s="221" t="s">
        <v>268</v>
      </c>
      <c r="E276" s="167">
        <f>H276+K276+N276+Q276+T276+W276+Z276+AE276+AJ276+AO276+AT276+AY276</f>
        <v>27.239239999999953</v>
      </c>
      <c r="F276" s="167">
        <f t="shared" si="212"/>
        <v>27.239239999999953</v>
      </c>
      <c r="G276" s="167">
        <f t="shared" si="215"/>
        <v>100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>
        <v>4.8516399999999997</v>
      </c>
      <c r="AA276" s="167">
        <v>4.8516399999999997</v>
      </c>
      <c r="AB276" s="167"/>
      <c r="AC276" s="167"/>
      <c r="AD276" s="167"/>
      <c r="AE276" s="167">
        <v>1618.85196</v>
      </c>
      <c r="AF276" s="167">
        <v>1618.85196</v>
      </c>
      <c r="AG276" s="167"/>
      <c r="AH276" s="167"/>
      <c r="AI276" s="167"/>
      <c r="AJ276" s="167">
        <v>-1598.4661000000001</v>
      </c>
      <c r="AK276" s="167">
        <v>-1598.4661000000001</v>
      </c>
      <c r="AL276" s="167"/>
      <c r="AM276" s="167"/>
      <c r="AN276" s="167"/>
      <c r="AO276" s="167">
        <v>2.0017399999999999</v>
      </c>
      <c r="AP276" s="167">
        <v>2.0017399999999999</v>
      </c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78"/>
    </row>
    <row r="277" spans="1:55" ht="82.5" customHeight="1">
      <c r="A277" s="275"/>
      <c r="B277" s="276"/>
      <c r="C277" s="276"/>
      <c r="D277" s="221" t="s">
        <v>274</v>
      </c>
      <c r="E277" s="167">
        <f t="shared" ref="E277:E279" si="216">H277+K277+N277+Q277+T277+W277+Z277+AE277+AJ277+AO277+AT277+AY277</f>
        <v>0</v>
      </c>
      <c r="F277" s="167">
        <f t="shared" si="212"/>
        <v>0</v>
      </c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78"/>
    </row>
    <row r="278" spans="1:55" ht="22.5" customHeight="1">
      <c r="A278" s="275"/>
      <c r="B278" s="276"/>
      <c r="C278" s="276"/>
      <c r="D278" s="221" t="s">
        <v>269</v>
      </c>
      <c r="E278" s="167">
        <f t="shared" si="216"/>
        <v>0</v>
      </c>
      <c r="F278" s="167">
        <f t="shared" si="212"/>
        <v>0</v>
      </c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78"/>
    </row>
    <row r="279" spans="1:55" ht="31.2">
      <c r="A279" s="275"/>
      <c r="B279" s="276"/>
      <c r="C279" s="276"/>
      <c r="D279" s="224" t="s">
        <v>43</v>
      </c>
      <c r="E279" s="167">
        <f t="shared" si="216"/>
        <v>0</v>
      </c>
      <c r="F279" s="167">
        <f t="shared" si="212"/>
        <v>0</v>
      </c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78"/>
    </row>
    <row r="280" spans="1:55" ht="22.5" customHeight="1">
      <c r="A280" s="275" t="s">
        <v>486</v>
      </c>
      <c r="B280" s="276" t="s">
        <v>467</v>
      </c>
      <c r="C280" s="276" t="s">
        <v>299</v>
      </c>
      <c r="D280" s="153" t="s">
        <v>41</v>
      </c>
      <c r="E280" s="167">
        <f t="shared" ref="E280:E282" si="217">H280+K280+N280+Q280+T280+W280+Z280+AE280+AJ280+AO280+AT280+AY280</f>
        <v>1826.3719999999998</v>
      </c>
      <c r="F280" s="167">
        <f t="shared" ref="F280:F286" si="218">I280+L280+O280+R280+U280+X280+AA280+AF280+AK280+AP280+AU280+AZ280</f>
        <v>1826.3719999999998</v>
      </c>
      <c r="G280" s="167">
        <f t="shared" ref="G280" si="219">F280*100/E280</f>
        <v>100</v>
      </c>
      <c r="H280" s="167">
        <f>H281+H282+H283+H285+H286</f>
        <v>0</v>
      </c>
      <c r="I280" s="167">
        <f t="shared" ref="I280:BA280" si="220">I281+I282+I283+I285+I286</f>
        <v>0</v>
      </c>
      <c r="J280" s="167">
        <f t="shared" si="220"/>
        <v>0</v>
      </c>
      <c r="K280" s="167">
        <f t="shared" si="220"/>
        <v>0</v>
      </c>
      <c r="L280" s="167">
        <f t="shared" si="220"/>
        <v>0</v>
      </c>
      <c r="M280" s="167">
        <f t="shared" si="220"/>
        <v>0</v>
      </c>
      <c r="N280" s="167">
        <f t="shared" si="220"/>
        <v>0</v>
      </c>
      <c r="O280" s="167">
        <f t="shared" si="220"/>
        <v>0</v>
      </c>
      <c r="P280" s="167">
        <f t="shared" si="220"/>
        <v>0</v>
      </c>
      <c r="Q280" s="167">
        <f t="shared" si="220"/>
        <v>0</v>
      </c>
      <c r="R280" s="167">
        <f t="shared" si="220"/>
        <v>0</v>
      </c>
      <c r="S280" s="167">
        <f t="shared" si="220"/>
        <v>0</v>
      </c>
      <c r="T280" s="167">
        <f t="shared" si="220"/>
        <v>0</v>
      </c>
      <c r="U280" s="167">
        <f t="shared" si="220"/>
        <v>0</v>
      </c>
      <c r="V280" s="167">
        <f t="shared" si="220"/>
        <v>0</v>
      </c>
      <c r="W280" s="167">
        <f t="shared" si="220"/>
        <v>0</v>
      </c>
      <c r="X280" s="167">
        <f t="shared" si="220"/>
        <v>0</v>
      </c>
      <c r="Y280" s="167">
        <f t="shared" si="220"/>
        <v>0</v>
      </c>
      <c r="Z280" s="167">
        <f t="shared" si="220"/>
        <v>3.9851200000000002</v>
      </c>
      <c r="AA280" s="167">
        <f t="shared" si="220"/>
        <v>3.9851200000000002</v>
      </c>
      <c r="AB280" s="167">
        <f t="shared" si="220"/>
        <v>0</v>
      </c>
      <c r="AC280" s="167">
        <f t="shared" si="220"/>
        <v>0</v>
      </c>
      <c r="AD280" s="167">
        <f t="shared" si="220"/>
        <v>0</v>
      </c>
      <c r="AE280" s="167">
        <f t="shared" si="220"/>
        <v>784.18313999999998</v>
      </c>
      <c r="AF280" s="167">
        <f t="shared" si="220"/>
        <v>784.18313999999998</v>
      </c>
      <c r="AG280" s="167">
        <f t="shared" si="220"/>
        <v>0</v>
      </c>
      <c r="AH280" s="167">
        <f t="shared" si="220"/>
        <v>0</v>
      </c>
      <c r="AI280" s="167">
        <f t="shared" si="220"/>
        <v>0</v>
      </c>
      <c r="AJ280" s="167">
        <f t="shared" si="220"/>
        <v>1038.2037399999999</v>
      </c>
      <c r="AK280" s="167">
        <f t="shared" si="220"/>
        <v>1038.2037399999999</v>
      </c>
      <c r="AL280" s="167">
        <f t="shared" si="220"/>
        <v>0</v>
      </c>
      <c r="AM280" s="167">
        <f t="shared" si="220"/>
        <v>0</v>
      </c>
      <c r="AN280" s="167">
        <f t="shared" si="220"/>
        <v>0</v>
      </c>
      <c r="AO280" s="167">
        <f t="shared" si="220"/>
        <v>0</v>
      </c>
      <c r="AP280" s="167">
        <f t="shared" si="220"/>
        <v>0</v>
      </c>
      <c r="AQ280" s="167">
        <f t="shared" si="220"/>
        <v>0</v>
      </c>
      <c r="AR280" s="167">
        <f t="shared" si="220"/>
        <v>0</v>
      </c>
      <c r="AS280" s="167">
        <f t="shared" si="220"/>
        <v>0</v>
      </c>
      <c r="AT280" s="167">
        <f t="shared" si="220"/>
        <v>0</v>
      </c>
      <c r="AU280" s="167">
        <f t="shared" si="220"/>
        <v>0</v>
      </c>
      <c r="AV280" s="167">
        <f t="shared" si="220"/>
        <v>0</v>
      </c>
      <c r="AW280" s="167">
        <f t="shared" si="220"/>
        <v>0</v>
      </c>
      <c r="AX280" s="167">
        <f t="shared" si="220"/>
        <v>0</v>
      </c>
      <c r="AY280" s="167">
        <f t="shared" si="220"/>
        <v>0</v>
      </c>
      <c r="AZ280" s="167">
        <f t="shared" si="220"/>
        <v>0</v>
      </c>
      <c r="BA280" s="167">
        <f t="shared" si="220"/>
        <v>0</v>
      </c>
      <c r="BB280" s="167"/>
      <c r="BC280" s="178"/>
    </row>
    <row r="281" spans="1:55" ht="32.25" customHeight="1">
      <c r="A281" s="275"/>
      <c r="B281" s="276"/>
      <c r="C281" s="276"/>
      <c r="D281" s="151" t="s">
        <v>37</v>
      </c>
      <c r="E281" s="167">
        <f t="shared" si="217"/>
        <v>0</v>
      </c>
      <c r="F281" s="167">
        <f t="shared" si="218"/>
        <v>0</v>
      </c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78"/>
    </row>
    <row r="282" spans="1:55" ht="50.25" customHeight="1">
      <c r="A282" s="275"/>
      <c r="B282" s="276"/>
      <c r="C282" s="276"/>
      <c r="D282" s="176" t="s">
        <v>2</v>
      </c>
      <c r="E282" s="167">
        <f t="shared" si="217"/>
        <v>1808.1082799999999</v>
      </c>
      <c r="F282" s="167">
        <f t="shared" si="218"/>
        <v>1808.1082799999999</v>
      </c>
      <c r="G282" s="167">
        <f t="shared" ref="G282:G283" si="221">F282*100/E282</f>
        <v>100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>
        <v>1808.1082799999999</v>
      </c>
      <c r="AK282" s="167">
        <v>1808.1082799999999</v>
      </c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78"/>
    </row>
    <row r="283" spans="1:55" ht="22.5" customHeight="1">
      <c r="A283" s="275"/>
      <c r="B283" s="276"/>
      <c r="C283" s="276"/>
      <c r="D283" s="221" t="s">
        <v>268</v>
      </c>
      <c r="E283" s="167">
        <f>H283+K283+N283+Q283+T283+W283+Z283+AE283+AJ283+AO283+AT283+AY283</f>
        <v>18.263720000000035</v>
      </c>
      <c r="F283" s="167">
        <f t="shared" si="218"/>
        <v>18.263720000000035</v>
      </c>
      <c r="G283" s="167">
        <f t="shared" si="221"/>
        <v>100</v>
      </c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>
        <v>3.9851200000000002</v>
      </c>
      <c r="AA283" s="167">
        <v>3.9851200000000002</v>
      </c>
      <c r="AB283" s="167"/>
      <c r="AC283" s="167"/>
      <c r="AD283" s="167"/>
      <c r="AE283" s="167">
        <v>784.18313999999998</v>
      </c>
      <c r="AF283" s="167">
        <v>784.18313999999998</v>
      </c>
      <c r="AG283" s="167"/>
      <c r="AH283" s="167"/>
      <c r="AI283" s="167"/>
      <c r="AJ283" s="167">
        <v>-769.90454</v>
      </c>
      <c r="AK283" s="167">
        <v>-769.90454</v>
      </c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78"/>
    </row>
    <row r="284" spans="1:55" ht="82.5" customHeight="1">
      <c r="A284" s="275"/>
      <c r="B284" s="276"/>
      <c r="C284" s="276"/>
      <c r="D284" s="221" t="s">
        <v>274</v>
      </c>
      <c r="E284" s="167">
        <f t="shared" ref="E284:E286" si="222">H284+K284+N284+Q284+T284+W284+Z284+AE284+AJ284+AO284+AT284+AY284</f>
        <v>0</v>
      </c>
      <c r="F284" s="167">
        <f t="shared" si="218"/>
        <v>0</v>
      </c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78"/>
    </row>
    <row r="285" spans="1:55" ht="22.5" customHeight="1">
      <c r="A285" s="275"/>
      <c r="B285" s="276"/>
      <c r="C285" s="276"/>
      <c r="D285" s="221" t="s">
        <v>269</v>
      </c>
      <c r="E285" s="167">
        <f t="shared" si="222"/>
        <v>0</v>
      </c>
      <c r="F285" s="167">
        <f t="shared" si="218"/>
        <v>0</v>
      </c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78"/>
    </row>
    <row r="286" spans="1:55" ht="31.2">
      <c r="A286" s="275"/>
      <c r="B286" s="276"/>
      <c r="C286" s="276"/>
      <c r="D286" s="224" t="s">
        <v>43</v>
      </c>
      <c r="E286" s="167">
        <f t="shared" si="222"/>
        <v>0</v>
      </c>
      <c r="F286" s="167">
        <f t="shared" si="218"/>
        <v>0</v>
      </c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78"/>
    </row>
    <row r="287" spans="1:55" ht="22.5" customHeight="1">
      <c r="A287" s="275" t="s">
        <v>489</v>
      </c>
      <c r="B287" s="276" t="s">
        <v>468</v>
      </c>
      <c r="C287" s="276" t="s">
        <v>299</v>
      </c>
      <c r="D287" s="153" t="s">
        <v>41</v>
      </c>
      <c r="E287" s="167">
        <f t="shared" ref="E287:E289" si="223">H287+K287+N287+Q287+T287+W287+Z287+AE287+AJ287+AO287+AT287+AY287</f>
        <v>1999.24</v>
      </c>
      <c r="F287" s="167">
        <f t="shared" ref="F287:F293" si="224">I287+L287+O287+R287+U287+X287+AA287+AF287+AK287+AP287+AU287+AZ287</f>
        <v>1999.24</v>
      </c>
      <c r="G287" s="167">
        <f t="shared" ref="G287" si="225">F287*100/E287</f>
        <v>100</v>
      </c>
      <c r="H287" s="167">
        <f>H288+H289+H290+H292+H293</f>
        <v>0</v>
      </c>
      <c r="I287" s="167">
        <f t="shared" ref="I287:BA287" si="226">I288+I289+I290+I292+I293</f>
        <v>0</v>
      </c>
      <c r="J287" s="167">
        <f t="shared" si="226"/>
        <v>0</v>
      </c>
      <c r="K287" s="167">
        <f t="shared" si="226"/>
        <v>0</v>
      </c>
      <c r="L287" s="167">
        <f t="shared" si="226"/>
        <v>0</v>
      </c>
      <c r="M287" s="167">
        <f t="shared" si="226"/>
        <v>0</v>
      </c>
      <c r="N287" s="167">
        <f t="shared" si="226"/>
        <v>0</v>
      </c>
      <c r="O287" s="167">
        <f t="shared" si="226"/>
        <v>0</v>
      </c>
      <c r="P287" s="167">
        <f t="shared" si="226"/>
        <v>0</v>
      </c>
      <c r="Q287" s="167">
        <f t="shared" si="226"/>
        <v>0</v>
      </c>
      <c r="R287" s="167">
        <f t="shared" si="226"/>
        <v>0</v>
      </c>
      <c r="S287" s="167">
        <f t="shared" si="226"/>
        <v>0</v>
      </c>
      <c r="T287" s="167">
        <f t="shared" si="226"/>
        <v>0</v>
      </c>
      <c r="U287" s="167">
        <f t="shared" si="226"/>
        <v>0</v>
      </c>
      <c r="V287" s="167">
        <f t="shared" si="226"/>
        <v>0</v>
      </c>
      <c r="W287" s="167">
        <f t="shared" si="226"/>
        <v>0</v>
      </c>
      <c r="X287" s="167">
        <f t="shared" si="226"/>
        <v>0</v>
      </c>
      <c r="Y287" s="167">
        <f t="shared" si="226"/>
        <v>0</v>
      </c>
      <c r="Z287" s="167">
        <f t="shared" si="226"/>
        <v>1.3229599999999999</v>
      </c>
      <c r="AA287" s="167">
        <f t="shared" si="226"/>
        <v>1.3229599999999999</v>
      </c>
      <c r="AB287" s="167">
        <f t="shared" si="226"/>
        <v>0</v>
      </c>
      <c r="AC287" s="167">
        <f t="shared" si="226"/>
        <v>0</v>
      </c>
      <c r="AD287" s="167">
        <f t="shared" si="226"/>
        <v>0</v>
      </c>
      <c r="AE287" s="167">
        <f t="shared" si="226"/>
        <v>721.84829999999999</v>
      </c>
      <c r="AF287" s="167">
        <f t="shared" si="226"/>
        <v>721.84829999999999</v>
      </c>
      <c r="AG287" s="167">
        <f t="shared" si="226"/>
        <v>0</v>
      </c>
      <c r="AH287" s="167">
        <f t="shared" si="226"/>
        <v>0</v>
      </c>
      <c r="AI287" s="167">
        <f t="shared" si="226"/>
        <v>0</v>
      </c>
      <c r="AJ287" s="167">
        <f t="shared" si="226"/>
        <v>1075.1983</v>
      </c>
      <c r="AK287" s="167">
        <f t="shared" si="226"/>
        <v>1075.1983</v>
      </c>
      <c r="AL287" s="167">
        <f t="shared" si="226"/>
        <v>0</v>
      </c>
      <c r="AM287" s="167">
        <f t="shared" si="226"/>
        <v>0</v>
      </c>
      <c r="AN287" s="167">
        <f t="shared" si="226"/>
        <v>0</v>
      </c>
      <c r="AO287" s="167">
        <f t="shared" si="226"/>
        <v>0</v>
      </c>
      <c r="AP287" s="167">
        <f t="shared" si="226"/>
        <v>0</v>
      </c>
      <c r="AQ287" s="167">
        <f t="shared" si="226"/>
        <v>0</v>
      </c>
      <c r="AR287" s="167">
        <f t="shared" si="226"/>
        <v>0</v>
      </c>
      <c r="AS287" s="167">
        <f t="shared" si="226"/>
        <v>0</v>
      </c>
      <c r="AT287" s="167">
        <f t="shared" si="226"/>
        <v>200.87043999999992</v>
      </c>
      <c r="AU287" s="167">
        <f t="shared" si="226"/>
        <v>200.87043999999992</v>
      </c>
      <c r="AV287" s="167">
        <f t="shared" si="226"/>
        <v>0</v>
      </c>
      <c r="AW287" s="167">
        <f t="shared" si="226"/>
        <v>0</v>
      </c>
      <c r="AX287" s="167">
        <f t="shared" si="226"/>
        <v>0</v>
      </c>
      <c r="AY287" s="167">
        <f t="shared" si="226"/>
        <v>0</v>
      </c>
      <c r="AZ287" s="167">
        <f t="shared" si="226"/>
        <v>0</v>
      </c>
      <c r="BA287" s="167">
        <f t="shared" si="226"/>
        <v>0</v>
      </c>
      <c r="BB287" s="167"/>
      <c r="BC287" s="178"/>
    </row>
    <row r="288" spans="1:55" ht="32.25" customHeight="1">
      <c r="A288" s="275"/>
      <c r="B288" s="276"/>
      <c r="C288" s="276"/>
      <c r="D288" s="151" t="s">
        <v>37</v>
      </c>
      <c r="E288" s="167">
        <f t="shared" si="223"/>
        <v>0</v>
      </c>
      <c r="F288" s="167">
        <f t="shared" si="224"/>
        <v>0</v>
      </c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78"/>
    </row>
    <row r="289" spans="1:55" ht="50.25" customHeight="1">
      <c r="A289" s="275"/>
      <c r="B289" s="276"/>
      <c r="C289" s="276"/>
      <c r="D289" s="176" t="s">
        <v>2</v>
      </c>
      <c r="E289" s="167">
        <f t="shared" si="223"/>
        <v>1979.2475999999999</v>
      </c>
      <c r="F289" s="167">
        <f t="shared" si="224"/>
        <v>1979.2475999999999</v>
      </c>
      <c r="G289" s="167">
        <f t="shared" ref="G289:G290" si="227">F289*100/E289</f>
        <v>100</v>
      </c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>
        <v>1783.40724</v>
      </c>
      <c r="AK289" s="167">
        <v>1783.40724</v>
      </c>
      <c r="AL289" s="167"/>
      <c r="AM289" s="167"/>
      <c r="AN289" s="167"/>
      <c r="AO289" s="167"/>
      <c r="AP289" s="167"/>
      <c r="AQ289" s="167"/>
      <c r="AR289" s="167"/>
      <c r="AS289" s="167"/>
      <c r="AT289" s="167">
        <f>1979.2476-1783.40724</f>
        <v>195.84035999999992</v>
      </c>
      <c r="AU289" s="167">
        <f>1979.2476-1783.40724</f>
        <v>195.84035999999992</v>
      </c>
      <c r="AV289" s="167"/>
      <c r="AW289" s="167"/>
      <c r="AX289" s="167"/>
      <c r="AY289" s="167"/>
      <c r="AZ289" s="167"/>
      <c r="BA289" s="167"/>
      <c r="BB289" s="167"/>
      <c r="BC289" s="178"/>
    </row>
    <row r="290" spans="1:55" ht="22.5" customHeight="1">
      <c r="A290" s="275"/>
      <c r="B290" s="276"/>
      <c r="C290" s="276"/>
      <c r="D290" s="221" t="s">
        <v>268</v>
      </c>
      <c r="E290" s="213">
        <f>H290+K290+N290+Q290+T290+W290+Z290+AE290+AJ290+AO290+AT290+AY290</f>
        <v>19.992399999999975</v>
      </c>
      <c r="F290" s="213">
        <f t="shared" si="224"/>
        <v>19.992399999999975</v>
      </c>
      <c r="G290" s="167">
        <f t="shared" si="227"/>
        <v>100</v>
      </c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>
        <v>1.3229599999999999</v>
      </c>
      <c r="AA290" s="167">
        <v>1.3229599999999999</v>
      </c>
      <c r="AB290" s="167"/>
      <c r="AC290" s="167"/>
      <c r="AD290" s="167"/>
      <c r="AE290" s="167">
        <v>721.84829999999999</v>
      </c>
      <c r="AF290" s="167">
        <v>721.84829999999999</v>
      </c>
      <c r="AG290" s="167"/>
      <c r="AH290" s="167"/>
      <c r="AI290" s="167"/>
      <c r="AJ290" s="167">
        <v>-708.20893999999998</v>
      </c>
      <c r="AK290" s="167">
        <v>-708.20893999999998</v>
      </c>
      <c r="AL290" s="167"/>
      <c r="AM290" s="167"/>
      <c r="AN290" s="167"/>
      <c r="AO290" s="167"/>
      <c r="AP290" s="167"/>
      <c r="AQ290" s="167"/>
      <c r="AR290" s="167"/>
      <c r="AS290" s="167"/>
      <c r="AT290" s="167">
        <v>5.0300799999999999</v>
      </c>
      <c r="AU290" s="167">
        <v>5.0300799999999999</v>
      </c>
      <c r="AV290" s="167"/>
      <c r="AW290" s="167"/>
      <c r="AX290" s="167"/>
      <c r="AY290" s="167"/>
      <c r="AZ290" s="167"/>
      <c r="BA290" s="167"/>
      <c r="BB290" s="167"/>
      <c r="BC290" s="178"/>
    </row>
    <row r="291" spans="1:55" ht="82.5" customHeight="1">
      <c r="A291" s="275"/>
      <c r="B291" s="276"/>
      <c r="C291" s="276"/>
      <c r="D291" s="221" t="s">
        <v>274</v>
      </c>
      <c r="E291" s="167">
        <f t="shared" ref="E291:E293" si="228">H291+K291+N291+Q291+T291+W291+Z291+AE291+AJ291+AO291+AT291+AY291</f>
        <v>0</v>
      </c>
      <c r="F291" s="167">
        <f t="shared" si="224"/>
        <v>0</v>
      </c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78"/>
    </row>
    <row r="292" spans="1:55" ht="22.5" customHeight="1">
      <c r="A292" s="275"/>
      <c r="B292" s="276"/>
      <c r="C292" s="276"/>
      <c r="D292" s="221" t="s">
        <v>269</v>
      </c>
      <c r="E292" s="167">
        <f t="shared" si="228"/>
        <v>0</v>
      </c>
      <c r="F292" s="167">
        <f t="shared" si="224"/>
        <v>0</v>
      </c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78"/>
    </row>
    <row r="293" spans="1:55" ht="31.2">
      <c r="A293" s="275"/>
      <c r="B293" s="276"/>
      <c r="C293" s="276"/>
      <c r="D293" s="224" t="s">
        <v>43</v>
      </c>
      <c r="E293" s="167">
        <f t="shared" si="228"/>
        <v>0</v>
      </c>
      <c r="F293" s="167">
        <f t="shared" si="224"/>
        <v>0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78"/>
    </row>
    <row r="294" spans="1:55" ht="22.5" customHeight="1">
      <c r="A294" s="275" t="s">
        <v>490</v>
      </c>
      <c r="B294" s="276" t="s">
        <v>469</v>
      </c>
      <c r="C294" s="276" t="s">
        <v>299</v>
      </c>
      <c r="D294" s="153" t="s">
        <v>41</v>
      </c>
      <c r="E294" s="167">
        <f t="shared" ref="E294:E296" si="229">H294+K294+N294+Q294+T294+W294+Z294+AE294+AJ294+AO294+AT294+AY294</f>
        <v>3460.2530000000002</v>
      </c>
      <c r="F294" s="167">
        <f t="shared" ref="F294:F300" si="230">I294+L294+O294+R294+U294+X294+AA294+AF294+AK294+AP294+AU294+AZ294</f>
        <v>3460.2530000000002</v>
      </c>
      <c r="G294" s="167">
        <f t="shared" ref="G294" si="231">F294*100/E294</f>
        <v>99.999999999999986</v>
      </c>
      <c r="H294" s="167">
        <f>H295+H296+H297+H299+H300</f>
        <v>0</v>
      </c>
      <c r="I294" s="167">
        <f t="shared" ref="I294:BA294" si="232">I295+I296+I297+I299+I300</f>
        <v>0</v>
      </c>
      <c r="J294" s="167">
        <f t="shared" si="232"/>
        <v>0</v>
      </c>
      <c r="K294" s="167">
        <f t="shared" si="232"/>
        <v>0</v>
      </c>
      <c r="L294" s="167">
        <f t="shared" si="232"/>
        <v>0</v>
      </c>
      <c r="M294" s="167">
        <f t="shared" si="232"/>
        <v>0</v>
      </c>
      <c r="N294" s="167">
        <f t="shared" si="232"/>
        <v>0</v>
      </c>
      <c r="O294" s="167">
        <f t="shared" si="232"/>
        <v>0</v>
      </c>
      <c r="P294" s="167">
        <f t="shared" si="232"/>
        <v>0</v>
      </c>
      <c r="Q294" s="167">
        <f t="shared" si="232"/>
        <v>0</v>
      </c>
      <c r="R294" s="167">
        <f t="shared" si="232"/>
        <v>0</v>
      </c>
      <c r="S294" s="167">
        <f t="shared" si="232"/>
        <v>0</v>
      </c>
      <c r="T294" s="167">
        <f t="shared" si="232"/>
        <v>0</v>
      </c>
      <c r="U294" s="167">
        <f t="shared" si="232"/>
        <v>0</v>
      </c>
      <c r="V294" s="167">
        <f t="shared" si="232"/>
        <v>0</v>
      </c>
      <c r="W294" s="167">
        <f t="shared" si="232"/>
        <v>0</v>
      </c>
      <c r="X294" s="167">
        <f t="shared" si="232"/>
        <v>0</v>
      </c>
      <c r="Y294" s="167">
        <f t="shared" si="232"/>
        <v>0</v>
      </c>
      <c r="Z294" s="167">
        <f t="shared" si="232"/>
        <v>0</v>
      </c>
      <c r="AA294" s="167">
        <f t="shared" si="232"/>
        <v>0</v>
      </c>
      <c r="AB294" s="167">
        <f t="shared" si="232"/>
        <v>0</v>
      </c>
      <c r="AC294" s="167">
        <f t="shared" si="232"/>
        <v>0</v>
      </c>
      <c r="AD294" s="167">
        <f t="shared" si="232"/>
        <v>0</v>
      </c>
      <c r="AE294" s="167">
        <f t="shared" si="232"/>
        <v>449.97269999999997</v>
      </c>
      <c r="AF294" s="167">
        <f t="shared" si="232"/>
        <v>449.97269999999997</v>
      </c>
      <c r="AG294" s="167">
        <f t="shared" si="232"/>
        <v>0</v>
      </c>
      <c r="AH294" s="167">
        <f t="shared" si="232"/>
        <v>0</v>
      </c>
      <c r="AI294" s="167">
        <f t="shared" si="232"/>
        <v>0</v>
      </c>
      <c r="AJ294" s="167">
        <f t="shared" si="232"/>
        <v>0</v>
      </c>
      <c r="AK294" s="167">
        <f t="shared" si="232"/>
        <v>0</v>
      </c>
      <c r="AL294" s="167">
        <f t="shared" si="232"/>
        <v>0</v>
      </c>
      <c r="AM294" s="167">
        <f t="shared" si="232"/>
        <v>0</v>
      </c>
      <c r="AN294" s="167">
        <f t="shared" si="232"/>
        <v>0</v>
      </c>
      <c r="AO294" s="167">
        <f t="shared" si="232"/>
        <v>3010.2803000000004</v>
      </c>
      <c r="AP294" s="167">
        <f t="shared" si="232"/>
        <v>3010.2803000000004</v>
      </c>
      <c r="AQ294" s="167">
        <f t="shared" si="232"/>
        <v>0</v>
      </c>
      <c r="AR294" s="167">
        <f t="shared" si="232"/>
        <v>0</v>
      </c>
      <c r="AS294" s="167">
        <f t="shared" si="232"/>
        <v>0</v>
      </c>
      <c r="AT294" s="167">
        <f t="shared" si="232"/>
        <v>0</v>
      </c>
      <c r="AU294" s="167">
        <f t="shared" si="232"/>
        <v>0</v>
      </c>
      <c r="AV294" s="167">
        <f t="shared" si="232"/>
        <v>0</v>
      </c>
      <c r="AW294" s="167">
        <f t="shared" si="232"/>
        <v>0</v>
      </c>
      <c r="AX294" s="167">
        <f t="shared" si="232"/>
        <v>0</v>
      </c>
      <c r="AY294" s="167">
        <f t="shared" si="232"/>
        <v>0</v>
      </c>
      <c r="AZ294" s="167">
        <f t="shared" si="232"/>
        <v>0</v>
      </c>
      <c r="BA294" s="167">
        <f t="shared" si="232"/>
        <v>0</v>
      </c>
      <c r="BB294" s="167"/>
      <c r="BC294" s="178"/>
    </row>
    <row r="295" spans="1:55" ht="32.25" customHeight="1">
      <c r="A295" s="275"/>
      <c r="B295" s="276"/>
      <c r="C295" s="276"/>
      <c r="D295" s="151" t="s">
        <v>37</v>
      </c>
      <c r="E295" s="167">
        <f t="shared" si="229"/>
        <v>0</v>
      </c>
      <c r="F295" s="167">
        <f t="shared" si="230"/>
        <v>0</v>
      </c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78"/>
    </row>
    <row r="296" spans="1:55" ht="50.25" customHeight="1">
      <c r="A296" s="275"/>
      <c r="B296" s="276"/>
      <c r="C296" s="276"/>
      <c r="D296" s="176" t="s">
        <v>2</v>
      </c>
      <c r="E296" s="167">
        <f t="shared" si="229"/>
        <v>3425.65047</v>
      </c>
      <c r="F296" s="167">
        <f t="shared" si="230"/>
        <v>3425.65047</v>
      </c>
      <c r="G296" s="167">
        <f t="shared" ref="G296:G297" si="233">F296*100/E296</f>
        <v>100</v>
      </c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>
        <v>445.47296999999998</v>
      </c>
      <c r="AF296" s="167">
        <v>445.47296999999998</v>
      </c>
      <c r="AG296" s="167"/>
      <c r="AH296" s="167"/>
      <c r="AI296" s="167"/>
      <c r="AJ296" s="167"/>
      <c r="AK296" s="167"/>
      <c r="AL296" s="167"/>
      <c r="AM296" s="167"/>
      <c r="AN296" s="167"/>
      <c r="AO296" s="167">
        <f>3425.65047-445.47297</f>
        <v>2980.1775000000002</v>
      </c>
      <c r="AP296" s="167">
        <f>3425.65047-445.47297</f>
        <v>2980.1775000000002</v>
      </c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78"/>
    </row>
    <row r="297" spans="1:55" ht="22.5" customHeight="1">
      <c r="A297" s="275"/>
      <c r="B297" s="276"/>
      <c r="C297" s="276"/>
      <c r="D297" s="221" t="s">
        <v>268</v>
      </c>
      <c r="E297" s="167">
        <f>H297+K297+N297+Q297+T297+W297+Z297+AE297+AJ297+AO297+AT297+AY297</f>
        <v>34.602530000000002</v>
      </c>
      <c r="F297" s="167">
        <f t="shared" si="230"/>
        <v>34.602530000000002</v>
      </c>
      <c r="G297" s="167">
        <f t="shared" si="233"/>
        <v>100</v>
      </c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4.4997299999999996</v>
      </c>
      <c r="AF297" s="167">
        <v>4.4997299999999996</v>
      </c>
      <c r="AG297" s="167"/>
      <c r="AH297" s="167"/>
      <c r="AI297" s="167"/>
      <c r="AJ297" s="167"/>
      <c r="AK297" s="167"/>
      <c r="AL297" s="167"/>
      <c r="AM297" s="167"/>
      <c r="AN297" s="167"/>
      <c r="AO297" s="167">
        <f>34.60253-4.49973</f>
        <v>30.102800000000002</v>
      </c>
      <c r="AP297" s="167">
        <f>34.60253-4.49973</f>
        <v>30.102800000000002</v>
      </c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78"/>
    </row>
    <row r="298" spans="1:55" ht="82.5" customHeight="1">
      <c r="A298" s="275"/>
      <c r="B298" s="276"/>
      <c r="C298" s="276"/>
      <c r="D298" s="221" t="s">
        <v>274</v>
      </c>
      <c r="E298" s="167">
        <f t="shared" ref="E298:E300" si="234">H298+K298+N298+Q298+T298+W298+Z298+AE298+AJ298+AO298+AT298+AY298</f>
        <v>0</v>
      </c>
      <c r="F298" s="167">
        <f t="shared" si="230"/>
        <v>0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78"/>
    </row>
    <row r="299" spans="1:55" ht="22.5" customHeight="1">
      <c r="A299" s="275"/>
      <c r="B299" s="276"/>
      <c r="C299" s="276"/>
      <c r="D299" s="221" t="s">
        <v>269</v>
      </c>
      <c r="E299" s="167">
        <f t="shared" si="234"/>
        <v>0</v>
      </c>
      <c r="F299" s="167">
        <f t="shared" si="230"/>
        <v>0</v>
      </c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78"/>
    </row>
    <row r="300" spans="1:55" ht="31.2">
      <c r="A300" s="275"/>
      <c r="B300" s="276"/>
      <c r="C300" s="276"/>
      <c r="D300" s="224" t="s">
        <v>43</v>
      </c>
      <c r="E300" s="167">
        <f t="shared" si="234"/>
        <v>0</v>
      </c>
      <c r="F300" s="167">
        <f t="shared" si="230"/>
        <v>0</v>
      </c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78"/>
    </row>
    <row r="301" spans="1:55" ht="22.5" customHeight="1">
      <c r="A301" s="275" t="s">
        <v>491</v>
      </c>
      <c r="B301" s="276" t="s">
        <v>470</v>
      </c>
      <c r="C301" s="276" t="s">
        <v>299</v>
      </c>
      <c r="D301" s="153" t="s">
        <v>41</v>
      </c>
      <c r="E301" s="167">
        <f t="shared" ref="E301:E303" si="235">H301+K301+N301+Q301+T301+W301+Z301+AE301+AJ301+AO301+AT301+AY301</f>
        <v>785.95</v>
      </c>
      <c r="F301" s="167">
        <f t="shared" ref="F301:F307" si="236">I301+L301+O301+R301+U301+X301+AA301+AF301+AK301+AP301+AU301+AZ301</f>
        <v>785.95</v>
      </c>
      <c r="G301" s="167">
        <f t="shared" ref="G301" si="237">F301*100/E301</f>
        <v>100</v>
      </c>
      <c r="H301" s="167">
        <f>H302+H303+H304+H306+H307</f>
        <v>0</v>
      </c>
      <c r="I301" s="167">
        <f t="shared" ref="I301:BA301" si="238">I302+I303+I304+I306+I307</f>
        <v>0</v>
      </c>
      <c r="J301" s="167">
        <f t="shared" si="238"/>
        <v>0</v>
      </c>
      <c r="K301" s="167">
        <f t="shared" si="238"/>
        <v>0</v>
      </c>
      <c r="L301" s="167">
        <f t="shared" si="238"/>
        <v>0</v>
      </c>
      <c r="M301" s="167">
        <f t="shared" si="238"/>
        <v>0</v>
      </c>
      <c r="N301" s="167">
        <f t="shared" si="238"/>
        <v>0</v>
      </c>
      <c r="O301" s="167">
        <f t="shared" si="238"/>
        <v>0</v>
      </c>
      <c r="P301" s="167">
        <f t="shared" si="238"/>
        <v>0</v>
      </c>
      <c r="Q301" s="167">
        <f t="shared" si="238"/>
        <v>0</v>
      </c>
      <c r="R301" s="167">
        <f t="shared" si="238"/>
        <v>0</v>
      </c>
      <c r="S301" s="167">
        <f t="shared" si="238"/>
        <v>0</v>
      </c>
      <c r="T301" s="167">
        <f t="shared" si="238"/>
        <v>0</v>
      </c>
      <c r="U301" s="167">
        <f t="shared" si="238"/>
        <v>0</v>
      </c>
      <c r="V301" s="167">
        <f t="shared" si="238"/>
        <v>0</v>
      </c>
      <c r="W301" s="167">
        <f t="shared" si="238"/>
        <v>0</v>
      </c>
      <c r="X301" s="167">
        <f t="shared" si="238"/>
        <v>0</v>
      </c>
      <c r="Y301" s="167">
        <f t="shared" si="238"/>
        <v>0</v>
      </c>
      <c r="Z301" s="167">
        <f t="shared" si="238"/>
        <v>0</v>
      </c>
      <c r="AA301" s="167">
        <f t="shared" si="238"/>
        <v>0</v>
      </c>
      <c r="AB301" s="167">
        <f t="shared" si="238"/>
        <v>0</v>
      </c>
      <c r="AC301" s="167">
        <f t="shared" si="238"/>
        <v>0</v>
      </c>
      <c r="AD301" s="167">
        <f t="shared" si="238"/>
        <v>0</v>
      </c>
      <c r="AE301" s="167">
        <f t="shared" si="238"/>
        <v>785.95</v>
      </c>
      <c r="AF301" s="167">
        <f t="shared" si="238"/>
        <v>785.95</v>
      </c>
      <c r="AG301" s="167">
        <f t="shared" si="238"/>
        <v>0</v>
      </c>
      <c r="AH301" s="167">
        <f t="shared" si="238"/>
        <v>0</v>
      </c>
      <c r="AI301" s="167">
        <f t="shared" si="238"/>
        <v>0</v>
      </c>
      <c r="AJ301" s="167">
        <f t="shared" si="238"/>
        <v>0</v>
      </c>
      <c r="AK301" s="167">
        <f t="shared" si="238"/>
        <v>0</v>
      </c>
      <c r="AL301" s="167">
        <f t="shared" si="238"/>
        <v>0</v>
      </c>
      <c r="AM301" s="167">
        <f t="shared" si="238"/>
        <v>0</v>
      </c>
      <c r="AN301" s="167">
        <f t="shared" si="238"/>
        <v>0</v>
      </c>
      <c r="AO301" s="167">
        <f t="shared" si="238"/>
        <v>0</v>
      </c>
      <c r="AP301" s="167">
        <f t="shared" si="238"/>
        <v>0</v>
      </c>
      <c r="AQ301" s="167">
        <f t="shared" si="238"/>
        <v>0</v>
      </c>
      <c r="AR301" s="167">
        <f t="shared" si="238"/>
        <v>0</v>
      </c>
      <c r="AS301" s="167">
        <f t="shared" si="238"/>
        <v>0</v>
      </c>
      <c r="AT301" s="167">
        <f t="shared" si="238"/>
        <v>0</v>
      </c>
      <c r="AU301" s="167">
        <f t="shared" si="238"/>
        <v>0</v>
      </c>
      <c r="AV301" s="167">
        <f t="shared" si="238"/>
        <v>0</v>
      </c>
      <c r="AW301" s="167">
        <f t="shared" si="238"/>
        <v>0</v>
      </c>
      <c r="AX301" s="167">
        <f t="shared" si="238"/>
        <v>0</v>
      </c>
      <c r="AY301" s="167">
        <f t="shared" si="238"/>
        <v>0</v>
      </c>
      <c r="AZ301" s="167">
        <f t="shared" si="238"/>
        <v>0</v>
      </c>
      <c r="BA301" s="167">
        <f t="shared" si="238"/>
        <v>0</v>
      </c>
      <c r="BB301" s="167"/>
      <c r="BC301" s="178"/>
    </row>
    <row r="302" spans="1:55" ht="32.25" customHeight="1">
      <c r="A302" s="275"/>
      <c r="B302" s="276"/>
      <c r="C302" s="276"/>
      <c r="D302" s="151" t="s">
        <v>37</v>
      </c>
      <c r="E302" s="167">
        <f t="shared" si="235"/>
        <v>0</v>
      </c>
      <c r="F302" s="167">
        <f t="shared" si="236"/>
        <v>0</v>
      </c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78"/>
    </row>
    <row r="303" spans="1:55" ht="50.25" customHeight="1">
      <c r="A303" s="275"/>
      <c r="B303" s="276"/>
      <c r="C303" s="276"/>
      <c r="D303" s="176" t="s">
        <v>2</v>
      </c>
      <c r="E303" s="167">
        <f t="shared" si="235"/>
        <v>746.65250000000003</v>
      </c>
      <c r="F303" s="167">
        <f t="shared" si="236"/>
        <v>746.65250000000003</v>
      </c>
      <c r="G303" s="167">
        <f t="shared" ref="G303:G304" si="239">F303*100/E303</f>
        <v>100</v>
      </c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>
        <v>746.65250000000003</v>
      </c>
      <c r="AF303" s="167">
        <v>746.65250000000003</v>
      </c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78"/>
    </row>
    <row r="304" spans="1:55" ht="22.5" customHeight="1">
      <c r="A304" s="275"/>
      <c r="B304" s="276"/>
      <c r="C304" s="276"/>
      <c r="D304" s="221" t="s">
        <v>268</v>
      </c>
      <c r="E304" s="167">
        <f>H304+K304+N304+Q304+T304+W304+Z304+AE304+AJ304+AO304+AT304+AY304</f>
        <v>39.297499999999999</v>
      </c>
      <c r="F304" s="167">
        <f t="shared" si="236"/>
        <v>39.297499999999999</v>
      </c>
      <c r="G304" s="167">
        <f t="shared" si="239"/>
        <v>100</v>
      </c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>
        <v>39.297499999999999</v>
      </c>
      <c r="AF304" s="167">
        <v>39.297499999999999</v>
      </c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78"/>
    </row>
    <row r="305" spans="1:55" ht="82.5" customHeight="1">
      <c r="A305" s="275"/>
      <c r="B305" s="276"/>
      <c r="C305" s="276"/>
      <c r="D305" s="221" t="s">
        <v>274</v>
      </c>
      <c r="E305" s="167">
        <f t="shared" ref="E305:E307" si="240">H305+K305+N305+Q305+T305+W305+Z305+AE305+AJ305+AO305+AT305+AY305</f>
        <v>0</v>
      </c>
      <c r="F305" s="167">
        <f t="shared" si="236"/>
        <v>0</v>
      </c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78"/>
    </row>
    <row r="306" spans="1:55" ht="22.5" customHeight="1">
      <c r="A306" s="275"/>
      <c r="B306" s="276"/>
      <c r="C306" s="276"/>
      <c r="D306" s="221" t="s">
        <v>269</v>
      </c>
      <c r="E306" s="167">
        <f t="shared" si="240"/>
        <v>0</v>
      </c>
      <c r="F306" s="167">
        <f t="shared" si="236"/>
        <v>0</v>
      </c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78"/>
    </row>
    <row r="307" spans="1:55" ht="31.2">
      <c r="A307" s="275"/>
      <c r="B307" s="276"/>
      <c r="C307" s="276"/>
      <c r="D307" s="224" t="s">
        <v>43</v>
      </c>
      <c r="E307" s="167">
        <f t="shared" si="240"/>
        <v>0</v>
      </c>
      <c r="F307" s="167">
        <f t="shared" si="236"/>
        <v>0</v>
      </c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78"/>
    </row>
    <row r="308" spans="1:55" ht="22.5" customHeight="1">
      <c r="A308" s="275" t="s">
        <v>492</v>
      </c>
      <c r="B308" s="276" t="s">
        <v>471</v>
      </c>
      <c r="C308" s="276" t="s">
        <v>299</v>
      </c>
      <c r="D308" s="153" t="s">
        <v>41</v>
      </c>
      <c r="E308" s="167">
        <f t="shared" ref="E308:E310" si="241">H308+K308+N308+Q308+T308+W308+Z308+AE308+AJ308+AO308+AT308+AY308</f>
        <v>218.036</v>
      </c>
      <c r="F308" s="167">
        <f t="shared" ref="F308:F314" si="242">I308+L308+O308+R308+U308+X308+AA308+AF308+AK308+AP308+AU308+AZ308</f>
        <v>218.036</v>
      </c>
      <c r="G308" s="167">
        <f t="shared" ref="G308:G311" si="243">F308*100/E308</f>
        <v>99.999999999999986</v>
      </c>
      <c r="H308" s="167">
        <f>H309+H310+H311</f>
        <v>0</v>
      </c>
      <c r="I308" s="167">
        <f t="shared" ref="I308:BA308" si="244">I309+I310+I311</f>
        <v>0</v>
      </c>
      <c r="J308" s="167">
        <f t="shared" si="244"/>
        <v>0</v>
      </c>
      <c r="K308" s="167">
        <f t="shared" si="244"/>
        <v>0</v>
      </c>
      <c r="L308" s="167">
        <f t="shared" si="244"/>
        <v>0</v>
      </c>
      <c r="M308" s="167">
        <f t="shared" si="244"/>
        <v>0</v>
      </c>
      <c r="N308" s="167">
        <f t="shared" si="244"/>
        <v>0</v>
      </c>
      <c r="O308" s="167">
        <f t="shared" si="244"/>
        <v>0</v>
      </c>
      <c r="P308" s="167">
        <f t="shared" si="244"/>
        <v>0</v>
      </c>
      <c r="Q308" s="167">
        <f t="shared" si="244"/>
        <v>0</v>
      </c>
      <c r="R308" s="167">
        <f t="shared" si="244"/>
        <v>0</v>
      </c>
      <c r="S308" s="167">
        <f t="shared" si="244"/>
        <v>0</v>
      </c>
      <c r="T308" s="167">
        <f t="shared" si="244"/>
        <v>0</v>
      </c>
      <c r="U308" s="167">
        <f t="shared" si="244"/>
        <v>0</v>
      </c>
      <c r="V308" s="167">
        <f t="shared" si="244"/>
        <v>0</v>
      </c>
      <c r="W308" s="167">
        <f t="shared" si="244"/>
        <v>0</v>
      </c>
      <c r="X308" s="167">
        <f t="shared" si="244"/>
        <v>0</v>
      </c>
      <c r="Y308" s="167">
        <f t="shared" si="244"/>
        <v>0</v>
      </c>
      <c r="Z308" s="167">
        <f t="shared" si="244"/>
        <v>0</v>
      </c>
      <c r="AA308" s="167">
        <f t="shared" si="244"/>
        <v>0</v>
      </c>
      <c r="AB308" s="167">
        <f t="shared" si="244"/>
        <v>0</v>
      </c>
      <c r="AC308" s="167">
        <f t="shared" si="244"/>
        <v>0</v>
      </c>
      <c r="AD308" s="167">
        <f t="shared" si="244"/>
        <v>0</v>
      </c>
      <c r="AE308" s="167">
        <f t="shared" si="244"/>
        <v>218.036</v>
      </c>
      <c r="AF308" s="167">
        <f t="shared" si="244"/>
        <v>218.036</v>
      </c>
      <c r="AG308" s="167">
        <f t="shared" si="244"/>
        <v>0</v>
      </c>
      <c r="AH308" s="167">
        <f t="shared" si="244"/>
        <v>0</v>
      </c>
      <c r="AI308" s="167">
        <f t="shared" si="244"/>
        <v>0</v>
      </c>
      <c r="AJ308" s="167">
        <f t="shared" si="244"/>
        <v>0</v>
      </c>
      <c r="AK308" s="167">
        <f t="shared" si="244"/>
        <v>0</v>
      </c>
      <c r="AL308" s="167">
        <f t="shared" si="244"/>
        <v>0</v>
      </c>
      <c r="AM308" s="167">
        <f t="shared" si="244"/>
        <v>0</v>
      </c>
      <c r="AN308" s="167">
        <f t="shared" si="244"/>
        <v>0</v>
      </c>
      <c r="AO308" s="167">
        <f t="shared" si="244"/>
        <v>0</v>
      </c>
      <c r="AP308" s="167">
        <f t="shared" si="244"/>
        <v>0</v>
      </c>
      <c r="AQ308" s="167">
        <f t="shared" si="244"/>
        <v>0</v>
      </c>
      <c r="AR308" s="167">
        <f t="shared" si="244"/>
        <v>0</v>
      </c>
      <c r="AS308" s="167">
        <f t="shared" si="244"/>
        <v>0</v>
      </c>
      <c r="AT308" s="167">
        <f t="shared" si="244"/>
        <v>0</v>
      </c>
      <c r="AU308" s="167">
        <f t="shared" si="244"/>
        <v>0</v>
      </c>
      <c r="AV308" s="167">
        <f t="shared" si="244"/>
        <v>0</v>
      </c>
      <c r="AW308" s="167">
        <f t="shared" si="244"/>
        <v>0</v>
      </c>
      <c r="AX308" s="167">
        <f t="shared" si="244"/>
        <v>0</v>
      </c>
      <c r="AY308" s="167">
        <f t="shared" si="244"/>
        <v>0</v>
      </c>
      <c r="AZ308" s="167">
        <f t="shared" si="244"/>
        <v>0</v>
      </c>
      <c r="BA308" s="167">
        <f t="shared" si="244"/>
        <v>0</v>
      </c>
      <c r="BB308" s="167"/>
      <c r="BC308" s="178"/>
    </row>
    <row r="309" spans="1:55" ht="32.25" customHeight="1">
      <c r="A309" s="275"/>
      <c r="B309" s="276"/>
      <c r="C309" s="276"/>
      <c r="D309" s="151" t="s">
        <v>37</v>
      </c>
      <c r="E309" s="167">
        <f t="shared" si="241"/>
        <v>0</v>
      </c>
      <c r="F309" s="167">
        <f t="shared" si="242"/>
        <v>0</v>
      </c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78"/>
    </row>
    <row r="310" spans="1:55" ht="50.25" customHeight="1">
      <c r="A310" s="275"/>
      <c r="B310" s="276"/>
      <c r="C310" s="276"/>
      <c r="D310" s="176" t="s">
        <v>2</v>
      </c>
      <c r="E310" s="167">
        <f t="shared" si="241"/>
        <v>207.13419999999999</v>
      </c>
      <c r="F310" s="167">
        <f t="shared" si="242"/>
        <v>207.13419999999999</v>
      </c>
      <c r="G310" s="167">
        <f t="shared" si="243"/>
        <v>100</v>
      </c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>
        <v>207.13419999999999</v>
      </c>
      <c r="AF310" s="167">
        <v>207.13419999999999</v>
      </c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78"/>
    </row>
    <row r="311" spans="1:55" ht="22.5" customHeight="1">
      <c r="A311" s="275"/>
      <c r="B311" s="276"/>
      <c r="C311" s="276"/>
      <c r="D311" s="221" t="s">
        <v>268</v>
      </c>
      <c r="E311" s="167">
        <f>H311+K311+N311+Q311+T311+W311+Z311+AE311+AJ311+AO311+AT311+AY311</f>
        <v>10.9018</v>
      </c>
      <c r="F311" s="167">
        <f t="shared" si="242"/>
        <v>10.9018</v>
      </c>
      <c r="G311" s="167">
        <f t="shared" si="243"/>
        <v>100.00000000000001</v>
      </c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>
        <v>10.9018</v>
      </c>
      <c r="AF311" s="167">
        <v>10.9018</v>
      </c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78"/>
    </row>
    <row r="312" spans="1:55" ht="82.5" customHeight="1">
      <c r="A312" s="275"/>
      <c r="B312" s="276"/>
      <c r="C312" s="276"/>
      <c r="D312" s="221" t="s">
        <v>274</v>
      </c>
      <c r="E312" s="167">
        <f t="shared" ref="E312:E314" si="245">H312+K312+N312+Q312+T312+W312+Z312+AE312+AJ312+AO312+AT312+AY312</f>
        <v>0</v>
      </c>
      <c r="F312" s="167">
        <f t="shared" si="242"/>
        <v>0</v>
      </c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78"/>
    </row>
    <row r="313" spans="1:55" ht="22.5" customHeight="1">
      <c r="A313" s="275"/>
      <c r="B313" s="276"/>
      <c r="C313" s="276"/>
      <c r="D313" s="221" t="s">
        <v>269</v>
      </c>
      <c r="E313" s="167">
        <f t="shared" si="245"/>
        <v>0</v>
      </c>
      <c r="F313" s="167">
        <f t="shared" si="242"/>
        <v>0</v>
      </c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78"/>
    </row>
    <row r="314" spans="1:55" ht="31.2">
      <c r="A314" s="275"/>
      <c r="B314" s="276"/>
      <c r="C314" s="276"/>
      <c r="D314" s="224" t="s">
        <v>43</v>
      </c>
      <c r="E314" s="167">
        <f t="shared" si="245"/>
        <v>0</v>
      </c>
      <c r="F314" s="167">
        <f t="shared" si="242"/>
        <v>0</v>
      </c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78"/>
    </row>
    <row r="315" spans="1:55" ht="22.5" customHeight="1">
      <c r="A315" s="275" t="s">
        <v>493</v>
      </c>
      <c r="B315" s="276" t="s">
        <v>472</v>
      </c>
      <c r="C315" s="276" t="s">
        <v>299</v>
      </c>
      <c r="D315" s="153" t="s">
        <v>41</v>
      </c>
      <c r="E315" s="167">
        <f t="shared" ref="E315:E317" si="246">H315+K315+N315+Q315+T315+W315+Z315+AE315+AJ315+AO315+AT315+AY315</f>
        <v>4816.3468400000002</v>
      </c>
      <c r="F315" s="167">
        <f t="shared" ref="F315:F321" si="247">I315+L315+O315+R315+U315+X315+AA315+AF315+AK315+AP315+AU315+AZ315</f>
        <v>4816.3468400000002</v>
      </c>
      <c r="G315" s="167">
        <f t="shared" ref="G315:G378" si="248">F315*100/E315</f>
        <v>100</v>
      </c>
      <c r="H315" s="167">
        <f>H316+H317+H318+H320+H321</f>
        <v>0</v>
      </c>
      <c r="I315" s="167">
        <f t="shared" ref="I315:BA315" si="249">I316+I317+I318+I320+I321</f>
        <v>0</v>
      </c>
      <c r="J315" s="167">
        <f t="shared" si="249"/>
        <v>0</v>
      </c>
      <c r="K315" s="167">
        <f t="shared" si="249"/>
        <v>0</v>
      </c>
      <c r="L315" s="167">
        <f t="shared" si="249"/>
        <v>0</v>
      </c>
      <c r="M315" s="167">
        <f t="shared" si="249"/>
        <v>0</v>
      </c>
      <c r="N315" s="167">
        <f t="shared" si="249"/>
        <v>0</v>
      </c>
      <c r="O315" s="167">
        <f t="shared" si="249"/>
        <v>0</v>
      </c>
      <c r="P315" s="167">
        <f t="shared" si="249"/>
        <v>0</v>
      </c>
      <c r="Q315" s="167">
        <f t="shared" si="249"/>
        <v>0</v>
      </c>
      <c r="R315" s="167">
        <f t="shared" si="249"/>
        <v>0</v>
      </c>
      <c r="S315" s="167">
        <f t="shared" si="249"/>
        <v>0</v>
      </c>
      <c r="T315" s="167">
        <f t="shared" si="249"/>
        <v>0</v>
      </c>
      <c r="U315" s="167">
        <f t="shared" si="249"/>
        <v>0</v>
      </c>
      <c r="V315" s="167">
        <f t="shared" si="249"/>
        <v>0</v>
      </c>
      <c r="W315" s="167">
        <f t="shared" si="249"/>
        <v>0</v>
      </c>
      <c r="X315" s="167">
        <f t="shared" si="249"/>
        <v>0</v>
      </c>
      <c r="Y315" s="167">
        <f t="shared" si="249"/>
        <v>0</v>
      </c>
      <c r="Z315" s="167">
        <f t="shared" si="249"/>
        <v>4342.2938000000004</v>
      </c>
      <c r="AA315" s="167">
        <f t="shared" si="249"/>
        <v>4342.2938000000004</v>
      </c>
      <c r="AB315" s="167">
        <f t="shared" si="249"/>
        <v>0</v>
      </c>
      <c r="AC315" s="167">
        <f t="shared" si="249"/>
        <v>0</v>
      </c>
      <c r="AD315" s="167">
        <f t="shared" si="249"/>
        <v>0</v>
      </c>
      <c r="AE315" s="167">
        <f t="shared" si="249"/>
        <v>23.702649999999998</v>
      </c>
      <c r="AF315" s="167">
        <f t="shared" si="249"/>
        <v>23.702649999999998</v>
      </c>
      <c r="AG315" s="167">
        <f t="shared" si="249"/>
        <v>0</v>
      </c>
      <c r="AH315" s="167">
        <f t="shared" si="249"/>
        <v>0</v>
      </c>
      <c r="AI315" s="167">
        <f t="shared" si="249"/>
        <v>0</v>
      </c>
      <c r="AJ315" s="167">
        <f t="shared" si="249"/>
        <v>450.35039</v>
      </c>
      <c r="AK315" s="167">
        <f t="shared" si="249"/>
        <v>450.35039</v>
      </c>
      <c r="AL315" s="167">
        <f t="shared" si="249"/>
        <v>0</v>
      </c>
      <c r="AM315" s="167">
        <f t="shared" si="249"/>
        <v>0</v>
      </c>
      <c r="AN315" s="167">
        <f t="shared" si="249"/>
        <v>0</v>
      </c>
      <c r="AO315" s="167">
        <f t="shared" si="249"/>
        <v>0</v>
      </c>
      <c r="AP315" s="167">
        <f t="shared" si="249"/>
        <v>0</v>
      </c>
      <c r="AQ315" s="167">
        <f t="shared" si="249"/>
        <v>0</v>
      </c>
      <c r="AR315" s="167">
        <f t="shared" si="249"/>
        <v>0</v>
      </c>
      <c r="AS315" s="167">
        <f t="shared" si="249"/>
        <v>0</v>
      </c>
      <c r="AT315" s="167">
        <f t="shared" si="249"/>
        <v>0</v>
      </c>
      <c r="AU315" s="167">
        <f t="shared" si="249"/>
        <v>0</v>
      </c>
      <c r="AV315" s="167">
        <f t="shared" si="249"/>
        <v>0</v>
      </c>
      <c r="AW315" s="167">
        <f t="shared" si="249"/>
        <v>0</v>
      </c>
      <c r="AX315" s="167">
        <f t="shared" si="249"/>
        <v>0</v>
      </c>
      <c r="AY315" s="167">
        <f t="shared" si="249"/>
        <v>0</v>
      </c>
      <c r="AZ315" s="167">
        <f t="shared" si="249"/>
        <v>0</v>
      </c>
      <c r="BA315" s="167">
        <f t="shared" si="249"/>
        <v>0</v>
      </c>
      <c r="BB315" s="167"/>
      <c r="BC315" s="178"/>
    </row>
    <row r="316" spans="1:55" ht="32.25" customHeight="1">
      <c r="A316" s="275"/>
      <c r="B316" s="276"/>
      <c r="C316" s="276"/>
      <c r="D316" s="151" t="s">
        <v>37</v>
      </c>
      <c r="E316" s="167">
        <f t="shared" si="246"/>
        <v>0</v>
      </c>
      <c r="F316" s="167">
        <f t="shared" si="247"/>
        <v>0</v>
      </c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78"/>
    </row>
    <row r="317" spans="1:55" ht="50.25" customHeight="1">
      <c r="A317" s="275"/>
      <c r="B317" s="276"/>
      <c r="C317" s="276"/>
      <c r="D317" s="176" t="s">
        <v>2</v>
      </c>
      <c r="E317" s="167">
        <f t="shared" si="246"/>
        <v>4575.5294999999996</v>
      </c>
      <c r="F317" s="167">
        <f t="shared" si="247"/>
        <v>4575.5294999999996</v>
      </c>
      <c r="G317" s="167">
        <f t="shared" si="248"/>
        <v>100</v>
      </c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>
        <v>4125.17911</v>
      </c>
      <c r="AA317" s="167">
        <v>4125.17911</v>
      </c>
      <c r="AB317" s="167"/>
      <c r="AC317" s="167"/>
      <c r="AD317" s="167"/>
      <c r="AE317" s="167"/>
      <c r="AF317" s="167"/>
      <c r="AG317" s="167"/>
      <c r="AH317" s="167"/>
      <c r="AI317" s="167"/>
      <c r="AJ317" s="167">
        <v>450.35039</v>
      </c>
      <c r="AK317" s="167">
        <v>450.35039</v>
      </c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78"/>
    </row>
    <row r="318" spans="1:55" ht="22.5" customHeight="1">
      <c r="A318" s="275"/>
      <c r="B318" s="276"/>
      <c r="C318" s="276"/>
      <c r="D318" s="221" t="s">
        <v>268</v>
      </c>
      <c r="E318" s="167">
        <f>H318+K318+N318+Q318+T318+W318+Z318+AE318+AJ318+AO318+AT318+AY318</f>
        <v>240.81734</v>
      </c>
      <c r="F318" s="167">
        <f t="shared" si="247"/>
        <v>240.81734</v>
      </c>
      <c r="G318" s="167">
        <f t="shared" si="248"/>
        <v>100</v>
      </c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>
        <v>217.11469</v>
      </c>
      <c r="AA318" s="167">
        <v>217.11469</v>
      </c>
      <c r="AB318" s="167"/>
      <c r="AC318" s="167"/>
      <c r="AD318" s="167"/>
      <c r="AE318" s="167">
        <v>23.702649999999998</v>
      </c>
      <c r="AF318" s="167">
        <v>23.702649999999998</v>
      </c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78"/>
    </row>
    <row r="319" spans="1:55" ht="82.5" customHeight="1">
      <c r="A319" s="275"/>
      <c r="B319" s="276"/>
      <c r="C319" s="276"/>
      <c r="D319" s="221" t="s">
        <v>274</v>
      </c>
      <c r="E319" s="167">
        <f t="shared" ref="E319:E321" si="250">H319+K319+N319+Q319+T319+W319+Z319+AE319+AJ319+AO319+AT319+AY319</f>
        <v>0</v>
      </c>
      <c r="F319" s="167">
        <f t="shared" si="247"/>
        <v>0</v>
      </c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78"/>
    </row>
    <row r="320" spans="1:55" ht="22.5" customHeight="1">
      <c r="A320" s="275"/>
      <c r="B320" s="276"/>
      <c r="C320" s="276"/>
      <c r="D320" s="221" t="s">
        <v>269</v>
      </c>
      <c r="E320" s="167">
        <f t="shared" si="250"/>
        <v>0</v>
      </c>
      <c r="F320" s="167">
        <f t="shared" si="247"/>
        <v>0</v>
      </c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78"/>
    </row>
    <row r="321" spans="1:55" ht="31.2">
      <c r="A321" s="275"/>
      <c r="B321" s="276"/>
      <c r="C321" s="276"/>
      <c r="D321" s="224" t="s">
        <v>43</v>
      </c>
      <c r="E321" s="167">
        <f t="shared" si="250"/>
        <v>0</v>
      </c>
      <c r="F321" s="167">
        <f t="shared" si="247"/>
        <v>0</v>
      </c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78"/>
    </row>
    <row r="322" spans="1:55" ht="22.5" customHeight="1">
      <c r="A322" s="275" t="s">
        <v>494</v>
      </c>
      <c r="B322" s="276" t="s">
        <v>473</v>
      </c>
      <c r="C322" s="276" t="s">
        <v>299</v>
      </c>
      <c r="D322" s="153" t="s">
        <v>41</v>
      </c>
      <c r="E322" s="167">
        <f t="shared" ref="E322:E324" si="251">H322+K322+N322+Q322+T322+W322+Z322+AE322+AJ322+AO322+AT322+AY322</f>
        <v>2937.3980000000001</v>
      </c>
      <c r="F322" s="167">
        <f t="shared" ref="F322:F328" si="252">I322+L322+O322+R322+U322+X322+AA322+AF322+AK322+AP322+AU322+AZ322</f>
        <v>2937.3980000000001</v>
      </c>
      <c r="G322" s="167">
        <f t="shared" si="248"/>
        <v>99.999999999999986</v>
      </c>
      <c r="H322" s="167">
        <f>H323+H324+H325+H327+H328</f>
        <v>0</v>
      </c>
      <c r="I322" s="167">
        <f t="shared" ref="I322:BA322" si="253">I323+I324+I325+I327+I328</f>
        <v>0</v>
      </c>
      <c r="J322" s="167">
        <f t="shared" si="253"/>
        <v>0</v>
      </c>
      <c r="K322" s="167">
        <f t="shared" si="253"/>
        <v>0</v>
      </c>
      <c r="L322" s="167">
        <f t="shared" si="253"/>
        <v>0</v>
      </c>
      <c r="M322" s="167">
        <f t="shared" si="253"/>
        <v>0</v>
      </c>
      <c r="N322" s="167">
        <f t="shared" si="253"/>
        <v>0</v>
      </c>
      <c r="O322" s="167">
        <f t="shared" si="253"/>
        <v>0</v>
      </c>
      <c r="P322" s="167">
        <f t="shared" si="253"/>
        <v>0</v>
      </c>
      <c r="Q322" s="167">
        <f t="shared" si="253"/>
        <v>0</v>
      </c>
      <c r="R322" s="167">
        <f t="shared" si="253"/>
        <v>0</v>
      </c>
      <c r="S322" s="167">
        <f t="shared" si="253"/>
        <v>0</v>
      </c>
      <c r="T322" s="167">
        <f t="shared" si="253"/>
        <v>0</v>
      </c>
      <c r="U322" s="167">
        <f t="shared" si="253"/>
        <v>0</v>
      </c>
      <c r="V322" s="167">
        <f t="shared" si="253"/>
        <v>0</v>
      </c>
      <c r="W322" s="167">
        <f t="shared" si="253"/>
        <v>0</v>
      </c>
      <c r="X322" s="167">
        <f t="shared" si="253"/>
        <v>0</v>
      </c>
      <c r="Y322" s="167">
        <f t="shared" si="253"/>
        <v>0</v>
      </c>
      <c r="Z322" s="167">
        <f t="shared" si="253"/>
        <v>0</v>
      </c>
      <c r="AA322" s="167">
        <f t="shared" si="253"/>
        <v>0</v>
      </c>
      <c r="AB322" s="167">
        <f t="shared" si="253"/>
        <v>0</v>
      </c>
      <c r="AC322" s="167">
        <f t="shared" si="253"/>
        <v>0</v>
      </c>
      <c r="AD322" s="167">
        <f t="shared" si="253"/>
        <v>0</v>
      </c>
      <c r="AE322" s="167">
        <f t="shared" si="253"/>
        <v>2564.1888300000001</v>
      </c>
      <c r="AF322" s="167">
        <f t="shared" si="253"/>
        <v>2564.1888300000001</v>
      </c>
      <c r="AG322" s="167">
        <f t="shared" si="253"/>
        <v>0</v>
      </c>
      <c r="AH322" s="167">
        <f t="shared" si="253"/>
        <v>0</v>
      </c>
      <c r="AI322" s="167">
        <f t="shared" si="253"/>
        <v>0</v>
      </c>
      <c r="AJ322" s="167">
        <f t="shared" si="253"/>
        <v>373.20916999999997</v>
      </c>
      <c r="AK322" s="167">
        <f t="shared" si="253"/>
        <v>373.20916999999997</v>
      </c>
      <c r="AL322" s="167">
        <f t="shared" si="253"/>
        <v>0</v>
      </c>
      <c r="AM322" s="167">
        <f t="shared" si="253"/>
        <v>0</v>
      </c>
      <c r="AN322" s="167">
        <f t="shared" si="253"/>
        <v>0</v>
      </c>
      <c r="AO322" s="167">
        <f t="shared" si="253"/>
        <v>0</v>
      </c>
      <c r="AP322" s="167">
        <f t="shared" si="253"/>
        <v>0</v>
      </c>
      <c r="AQ322" s="167">
        <f t="shared" si="253"/>
        <v>0</v>
      </c>
      <c r="AR322" s="167">
        <f t="shared" si="253"/>
        <v>0</v>
      </c>
      <c r="AS322" s="167">
        <f t="shared" si="253"/>
        <v>0</v>
      </c>
      <c r="AT322" s="167">
        <f t="shared" si="253"/>
        <v>0</v>
      </c>
      <c r="AU322" s="167">
        <f t="shared" si="253"/>
        <v>0</v>
      </c>
      <c r="AV322" s="167">
        <f t="shared" si="253"/>
        <v>0</v>
      </c>
      <c r="AW322" s="167">
        <f t="shared" si="253"/>
        <v>0</v>
      </c>
      <c r="AX322" s="167">
        <f t="shared" si="253"/>
        <v>0</v>
      </c>
      <c r="AY322" s="167">
        <f t="shared" si="253"/>
        <v>0</v>
      </c>
      <c r="AZ322" s="167">
        <f t="shared" si="253"/>
        <v>0</v>
      </c>
      <c r="BA322" s="167">
        <f t="shared" si="253"/>
        <v>0</v>
      </c>
      <c r="BB322" s="167"/>
      <c r="BC322" s="178"/>
    </row>
    <row r="323" spans="1:55" ht="32.25" customHeight="1">
      <c r="A323" s="275"/>
      <c r="B323" s="276"/>
      <c r="C323" s="276"/>
      <c r="D323" s="151" t="s">
        <v>37</v>
      </c>
      <c r="E323" s="167">
        <f t="shared" si="251"/>
        <v>0</v>
      </c>
      <c r="F323" s="167">
        <f t="shared" si="252"/>
        <v>0</v>
      </c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78"/>
    </row>
    <row r="324" spans="1:55" ht="50.25" customHeight="1">
      <c r="A324" s="275"/>
      <c r="B324" s="276"/>
      <c r="C324" s="276"/>
      <c r="D324" s="176" t="s">
        <v>2</v>
      </c>
      <c r="E324" s="167">
        <f t="shared" si="251"/>
        <v>2790.5281</v>
      </c>
      <c r="F324" s="167">
        <f t="shared" si="252"/>
        <v>2790.5281</v>
      </c>
      <c r="G324" s="167">
        <f t="shared" si="248"/>
        <v>100</v>
      </c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>
        <v>2417.3189299999999</v>
      </c>
      <c r="AF324" s="167">
        <v>2417.3189299999999</v>
      </c>
      <c r="AG324" s="167"/>
      <c r="AH324" s="167"/>
      <c r="AI324" s="167"/>
      <c r="AJ324" s="167">
        <v>373.20916999999997</v>
      </c>
      <c r="AK324" s="167">
        <v>373.20916999999997</v>
      </c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78"/>
    </row>
    <row r="325" spans="1:55" ht="22.5" customHeight="1">
      <c r="A325" s="275"/>
      <c r="B325" s="276"/>
      <c r="C325" s="276"/>
      <c r="D325" s="221" t="s">
        <v>268</v>
      </c>
      <c r="E325" s="167">
        <f>H325+K325+N325+Q325+T325+W325+Z325+AE325+AJ325+AO325+AT325+AY325</f>
        <v>146.8699</v>
      </c>
      <c r="F325" s="167">
        <f t="shared" si="252"/>
        <v>146.8699</v>
      </c>
      <c r="G325" s="167">
        <f t="shared" si="248"/>
        <v>100</v>
      </c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>
        <v>146.8699</v>
      </c>
      <c r="AF325" s="167">
        <v>146.8699</v>
      </c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78"/>
    </row>
    <row r="326" spans="1:55" ht="82.5" customHeight="1">
      <c r="A326" s="275"/>
      <c r="B326" s="276"/>
      <c r="C326" s="276"/>
      <c r="D326" s="221" t="s">
        <v>274</v>
      </c>
      <c r="E326" s="167">
        <f t="shared" ref="E326:E328" si="254">H326+K326+N326+Q326+T326+W326+Z326+AE326+AJ326+AO326+AT326+AY326</f>
        <v>0</v>
      </c>
      <c r="F326" s="167">
        <f t="shared" si="252"/>
        <v>0</v>
      </c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78"/>
    </row>
    <row r="327" spans="1:55" ht="22.5" customHeight="1">
      <c r="A327" s="275"/>
      <c r="B327" s="276"/>
      <c r="C327" s="276"/>
      <c r="D327" s="221" t="s">
        <v>269</v>
      </c>
      <c r="E327" s="167">
        <f t="shared" si="254"/>
        <v>0</v>
      </c>
      <c r="F327" s="167">
        <f t="shared" si="252"/>
        <v>0</v>
      </c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78"/>
    </row>
    <row r="328" spans="1:55" ht="31.2">
      <c r="A328" s="275"/>
      <c r="B328" s="276"/>
      <c r="C328" s="276"/>
      <c r="D328" s="224" t="s">
        <v>43</v>
      </c>
      <c r="E328" s="167">
        <f t="shared" si="254"/>
        <v>0</v>
      </c>
      <c r="F328" s="167">
        <f t="shared" si="252"/>
        <v>0</v>
      </c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78"/>
    </row>
    <row r="329" spans="1:55" ht="22.5" customHeight="1">
      <c r="A329" s="275" t="s">
        <v>495</v>
      </c>
      <c r="B329" s="276" t="s">
        <v>474</v>
      </c>
      <c r="C329" s="276" t="s">
        <v>299</v>
      </c>
      <c r="D329" s="153" t="s">
        <v>41</v>
      </c>
      <c r="E329" s="167">
        <f t="shared" ref="E329:F329" si="255">H329+K329+N329+Q329+T329+W329+Z329+AE329+AJ329+AO329+AT329+AY329</f>
        <v>934.85500000000002</v>
      </c>
      <c r="F329" s="167">
        <f t="shared" si="255"/>
        <v>934.85500000000002</v>
      </c>
      <c r="G329" s="167">
        <f t="shared" si="248"/>
        <v>100</v>
      </c>
      <c r="H329" s="167">
        <f>H330+H331+H332+H334+H335</f>
        <v>0</v>
      </c>
      <c r="I329" s="167">
        <f t="shared" ref="I329:BA329" si="256">I330+I331+I332+I334+I335</f>
        <v>0</v>
      </c>
      <c r="J329" s="167">
        <f t="shared" si="256"/>
        <v>0</v>
      </c>
      <c r="K329" s="167">
        <f t="shared" si="256"/>
        <v>0</v>
      </c>
      <c r="L329" s="167">
        <f t="shared" si="256"/>
        <v>0</v>
      </c>
      <c r="M329" s="167">
        <f t="shared" si="256"/>
        <v>0</v>
      </c>
      <c r="N329" s="167">
        <f t="shared" si="256"/>
        <v>0</v>
      </c>
      <c r="O329" s="167">
        <f t="shared" si="256"/>
        <v>0</v>
      </c>
      <c r="P329" s="167">
        <f t="shared" si="256"/>
        <v>0</v>
      </c>
      <c r="Q329" s="167">
        <f t="shared" si="256"/>
        <v>0</v>
      </c>
      <c r="R329" s="167">
        <f t="shared" si="256"/>
        <v>0</v>
      </c>
      <c r="S329" s="167">
        <f t="shared" si="256"/>
        <v>0</v>
      </c>
      <c r="T329" s="167">
        <f t="shared" si="256"/>
        <v>0</v>
      </c>
      <c r="U329" s="167">
        <f t="shared" si="256"/>
        <v>0</v>
      </c>
      <c r="V329" s="167">
        <f t="shared" si="256"/>
        <v>0</v>
      </c>
      <c r="W329" s="167">
        <f t="shared" si="256"/>
        <v>0</v>
      </c>
      <c r="X329" s="167">
        <f t="shared" si="256"/>
        <v>0</v>
      </c>
      <c r="Y329" s="167">
        <f t="shared" si="256"/>
        <v>0</v>
      </c>
      <c r="Z329" s="167">
        <f t="shared" si="256"/>
        <v>0</v>
      </c>
      <c r="AA329" s="167">
        <f t="shared" si="256"/>
        <v>0</v>
      </c>
      <c r="AB329" s="167">
        <f t="shared" si="256"/>
        <v>0</v>
      </c>
      <c r="AC329" s="167">
        <f t="shared" si="256"/>
        <v>0</v>
      </c>
      <c r="AD329" s="167">
        <f t="shared" si="256"/>
        <v>0</v>
      </c>
      <c r="AE329" s="167">
        <f t="shared" si="256"/>
        <v>46.742750000000001</v>
      </c>
      <c r="AF329" s="167">
        <f t="shared" si="256"/>
        <v>46.742750000000001</v>
      </c>
      <c r="AG329" s="167">
        <f t="shared" si="256"/>
        <v>0</v>
      </c>
      <c r="AH329" s="167">
        <f t="shared" si="256"/>
        <v>0</v>
      </c>
      <c r="AI329" s="167">
        <f t="shared" si="256"/>
        <v>0</v>
      </c>
      <c r="AJ329" s="167">
        <f t="shared" si="256"/>
        <v>0</v>
      </c>
      <c r="AK329" s="167">
        <f t="shared" si="256"/>
        <v>0</v>
      </c>
      <c r="AL329" s="167">
        <f t="shared" si="256"/>
        <v>0</v>
      </c>
      <c r="AM329" s="167">
        <f t="shared" si="256"/>
        <v>0</v>
      </c>
      <c r="AN329" s="167">
        <f t="shared" si="256"/>
        <v>0</v>
      </c>
      <c r="AO329" s="167">
        <f t="shared" si="256"/>
        <v>888.11225000000002</v>
      </c>
      <c r="AP329" s="167">
        <f t="shared" si="256"/>
        <v>888.11225000000002</v>
      </c>
      <c r="AQ329" s="167">
        <f t="shared" si="256"/>
        <v>0</v>
      </c>
      <c r="AR329" s="167">
        <f t="shared" si="256"/>
        <v>0</v>
      </c>
      <c r="AS329" s="167">
        <f t="shared" si="256"/>
        <v>0</v>
      </c>
      <c r="AT329" s="167">
        <f t="shared" si="256"/>
        <v>0</v>
      </c>
      <c r="AU329" s="167">
        <f t="shared" si="256"/>
        <v>0</v>
      </c>
      <c r="AV329" s="167">
        <f t="shared" si="256"/>
        <v>0</v>
      </c>
      <c r="AW329" s="167">
        <f t="shared" si="256"/>
        <v>0</v>
      </c>
      <c r="AX329" s="167">
        <f t="shared" si="256"/>
        <v>0</v>
      </c>
      <c r="AY329" s="167">
        <f t="shared" si="256"/>
        <v>0</v>
      </c>
      <c r="AZ329" s="167">
        <f t="shared" si="256"/>
        <v>0</v>
      </c>
      <c r="BA329" s="167">
        <f t="shared" si="256"/>
        <v>0</v>
      </c>
      <c r="BB329" s="167"/>
      <c r="BC329" s="178"/>
    </row>
    <row r="330" spans="1:55" ht="32.25" customHeight="1">
      <c r="A330" s="275"/>
      <c r="B330" s="276"/>
      <c r="C330" s="276"/>
      <c r="D330" s="151" t="s">
        <v>37</v>
      </c>
      <c r="E330" s="167">
        <f t="shared" ref="E330:E332" si="257">H330+K330+N330+Q330+T330+W330+Z330+AE330+AJ330+AO330+AT330+AY330</f>
        <v>0</v>
      </c>
      <c r="F330" s="167">
        <f t="shared" ref="F330:F332" si="258">I330+L330+O330+R330+U330+X330+AA330+AF330+AK330+AP330+AU330+AZ330</f>
        <v>0</v>
      </c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78"/>
    </row>
    <row r="331" spans="1:55" ht="50.25" customHeight="1">
      <c r="A331" s="275"/>
      <c r="B331" s="276"/>
      <c r="C331" s="276"/>
      <c r="D331" s="176" t="s">
        <v>2</v>
      </c>
      <c r="E331" s="167">
        <f t="shared" si="257"/>
        <v>888.11225000000002</v>
      </c>
      <c r="F331" s="167">
        <f t="shared" si="258"/>
        <v>888.11225000000002</v>
      </c>
      <c r="G331" s="167">
        <f t="shared" si="248"/>
        <v>100</v>
      </c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>
        <v>888.11225000000002</v>
      </c>
      <c r="AP331" s="167">
        <v>888.11225000000002</v>
      </c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78"/>
    </row>
    <row r="332" spans="1:55" ht="22.5" customHeight="1">
      <c r="A332" s="275"/>
      <c r="B332" s="276"/>
      <c r="C332" s="276"/>
      <c r="D332" s="221" t="s">
        <v>268</v>
      </c>
      <c r="E332" s="167">
        <f t="shared" si="257"/>
        <v>46.742750000000001</v>
      </c>
      <c r="F332" s="167">
        <f t="shared" si="258"/>
        <v>46.742750000000001</v>
      </c>
      <c r="G332" s="167">
        <f t="shared" si="248"/>
        <v>99.999999999999986</v>
      </c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>
        <v>46.742750000000001</v>
      </c>
      <c r="AF332" s="167">
        <v>46.742750000000001</v>
      </c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78"/>
    </row>
    <row r="333" spans="1:55" ht="82.5" customHeight="1">
      <c r="A333" s="275"/>
      <c r="B333" s="276"/>
      <c r="C333" s="276"/>
      <c r="D333" s="221" t="s">
        <v>274</v>
      </c>
      <c r="E333" s="167">
        <f t="shared" ref="E333:E335" si="259">H333+K333+N333+Q333+T333+W333+Z333+AE333+AJ333+AO333+AT333+AY333</f>
        <v>0</v>
      </c>
      <c r="F333" s="167">
        <f t="shared" ref="F333:F335" si="260">I333+L333+O333+R333+U333+X333+AA333+AF333+AK333+AP333+AU333+AZ333</f>
        <v>0</v>
      </c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78"/>
    </row>
    <row r="334" spans="1:55" ht="22.5" customHeight="1">
      <c r="A334" s="275"/>
      <c r="B334" s="276"/>
      <c r="C334" s="276"/>
      <c r="D334" s="221" t="s">
        <v>269</v>
      </c>
      <c r="E334" s="167">
        <f t="shared" si="259"/>
        <v>0</v>
      </c>
      <c r="F334" s="167">
        <f t="shared" si="260"/>
        <v>0</v>
      </c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78"/>
    </row>
    <row r="335" spans="1:55" ht="31.2">
      <c r="A335" s="275"/>
      <c r="B335" s="276"/>
      <c r="C335" s="276"/>
      <c r="D335" s="224" t="s">
        <v>43</v>
      </c>
      <c r="E335" s="167">
        <f t="shared" si="259"/>
        <v>0</v>
      </c>
      <c r="F335" s="167">
        <f t="shared" si="260"/>
        <v>0</v>
      </c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78"/>
    </row>
    <row r="336" spans="1:55" ht="22.5" customHeight="1">
      <c r="A336" s="275" t="s">
        <v>496</v>
      </c>
      <c r="B336" s="276" t="s">
        <v>475</v>
      </c>
      <c r="C336" s="276" t="s">
        <v>299</v>
      </c>
      <c r="D336" s="153" t="s">
        <v>41</v>
      </c>
      <c r="E336" s="167">
        <f t="shared" ref="E336:E338" si="261">H336+K336+N336+Q336+T336+W336+Z336+AE336+AJ336+AO336+AT336+AY336</f>
        <v>764.30959999999993</v>
      </c>
      <c r="F336" s="167">
        <f t="shared" ref="F336:F342" si="262">I336+L336+O336+R336+U336+X336+AA336+AF336+AK336+AP336+AU336+AZ336</f>
        <v>764.30959999999993</v>
      </c>
      <c r="G336" s="167">
        <f t="shared" si="248"/>
        <v>100</v>
      </c>
      <c r="H336" s="167">
        <f>H337+H338+H339+H341+H342</f>
        <v>0</v>
      </c>
      <c r="I336" s="167">
        <f t="shared" ref="I336:BA336" si="263">I337+I338+I339+I341+I342</f>
        <v>0</v>
      </c>
      <c r="J336" s="167">
        <f t="shared" si="263"/>
        <v>0</v>
      </c>
      <c r="K336" s="167">
        <f t="shared" si="263"/>
        <v>0</v>
      </c>
      <c r="L336" s="167">
        <f t="shared" si="263"/>
        <v>0</v>
      </c>
      <c r="M336" s="167">
        <f t="shared" si="263"/>
        <v>0</v>
      </c>
      <c r="N336" s="167">
        <f t="shared" si="263"/>
        <v>0</v>
      </c>
      <c r="O336" s="167">
        <f t="shared" si="263"/>
        <v>0</v>
      </c>
      <c r="P336" s="167">
        <f t="shared" si="263"/>
        <v>0</v>
      </c>
      <c r="Q336" s="167">
        <f t="shared" si="263"/>
        <v>0</v>
      </c>
      <c r="R336" s="167">
        <f t="shared" si="263"/>
        <v>0</v>
      </c>
      <c r="S336" s="167">
        <f t="shared" si="263"/>
        <v>0</v>
      </c>
      <c r="T336" s="167">
        <f t="shared" si="263"/>
        <v>0</v>
      </c>
      <c r="U336" s="167">
        <f t="shared" si="263"/>
        <v>0</v>
      </c>
      <c r="V336" s="167">
        <f t="shared" si="263"/>
        <v>0</v>
      </c>
      <c r="W336" s="167">
        <f t="shared" si="263"/>
        <v>0</v>
      </c>
      <c r="X336" s="167">
        <f t="shared" si="263"/>
        <v>0</v>
      </c>
      <c r="Y336" s="167">
        <f t="shared" si="263"/>
        <v>0</v>
      </c>
      <c r="Z336" s="167">
        <f t="shared" si="263"/>
        <v>0</v>
      </c>
      <c r="AA336" s="167">
        <f t="shared" si="263"/>
        <v>0</v>
      </c>
      <c r="AB336" s="167">
        <f t="shared" si="263"/>
        <v>0</v>
      </c>
      <c r="AC336" s="167">
        <f t="shared" si="263"/>
        <v>0</v>
      </c>
      <c r="AD336" s="167">
        <f t="shared" si="263"/>
        <v>0</v>
      </c>
      <c r="AE336" s="167">
        <f t="shared" si="263"/>
        <v>38.215479999999999</v>
      </c>
      <c r="AF336" s="167">
        <f t="shared" si="263"/>
        <v>38.215479999999999</v>
      </c>
      <c r="AG336" s="167">
        <f t="shared" si="263"/>
        <v>0</v>
      </c>
      <c r="AH336" s="167">
        <f t="shared" si="263"/>
        <v>0</v>
      </c>
      <c r="AI336" s="167">
        <f t="shared" si="263"/>
        <v>0</v>
      </c>
      <c r="AJ336" s="167">
        <f t="shared" si="263"/>
        <v>0</v>
      </c>
      <c r="AK336" s="167">
        <f t="shared" si="263"/>
        <v>0</v>
      </c>
      <c r="AL336" s="167">
        <f t="shared" si="263"/>
        <v>0</v>
      </c>
      <c r="AM336" s="167">
        <f t="shared" si="263"/>
        <v>0</v>
      </c>
      <c r="AN336" s="167">
        <f t="shared" si="263"/>
        <v>0</v>
      </c>
      <c r="AO336" s="167">
        <f t="shared" si="263"/>
        <v>726.09411999999998</v>
      </c>
      <c r="AP336" s="167">
        <f t="shared" si="263"/>
        <v>726.09411999999998</v>
      </c>
      <c r="AQ336" s="167">
        <f t="shared" si="263"/>
        <v>0</v>
      </c>
      <c r="AR336" s="167">
        <f t="shared" si="263"/>
        <v>0</v>
      </c>
      <c r="AS336" s="167">
        <f t="shared" si="263"/>
        <v>0</v>
      </c>
      <c r="AT336" s="167">
        <f t="shared" si="263"/>
        <v>0</v>
      </c>
      <c r="AU336" s="167">
        <f t="shared" si="263"/>
        <v>0</v>
      </c>
      <c r="AV336" s="167">
        <f t="shared" si="263"/>
        <v>0</v>
      </c>
      <c r="AW336" s="167">
        <f t="shared" si="263"/>
        <v>0</v>
      </c>
      <c r="AX336" s="167">
        <f t="shared" si="263"/>
        <v>0</v>
      </c>
      <c r="AY336" s="167">
        <f t="shared" si="263"/>
        <v>0</v>
      </c>
      <c r="AZ336" s="167">
        <f t="shared" si="263"/>
        <v>0</v>
      </c>
      <c r="BA336" s="167">
        <f t="shared" si="263"/>
        <v>0</v>
      </c>
      <c r="BB336" s="167"/>
      <c r="BC336" s="178"/>
    </row>
    <row r="337" spans="1:55" ht="32.25" customHeight="1">
      <c r="A337" s="275"/>
      <c r="B337" s="276"/>
      <c r="C337" s="276"/>
      <c r="D337" s="151" t="s">
        <v>37</v>
      </c>
      <c r="E337" s="167">
        <f t="shared" si="261"/>
        <v>0</v>
      </c>
      <c r="F337" s="167">
        <f t="shared" si="262"/>
        <v>0</v>
      </c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78"/>
    </row>
    <row r="338" spans="1:55" ht="50.25" customHeight="1">
      <c r="A338" s="275"/>
      <c r="B338" s="276"/>
      <c r="C338" s="276"/>
      <c r="D338" s="176" t="s">
        <v>2</v>
      </c>
      <c r="E338" s="167">
        <f t="shared" si="261"/>
        <v>726.09411999999998</v>
      </c>
      <c r="F338" s="167">
        <f t="shared" si="262"/>
        <v>726.09411999999998</v>
      </c>
      <c r="G338" s="167">
        <f t="shared" si="248"/>
        <v>100</v>
      </c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>
        <v>726.09411999999998</v>
      </c>
      <c r="AP338" s="167">
        <v>726.09411999999998</v>
      </c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78"/>
    </row>
    <row r="339" spans="1:55" ht="22.5" customHeight="1">
      <c r="A339" s="275"/>
      <c r="B339" s="276"/>
      <c r="C339" s="276"/>
      <c r="D339" s="221" t="s">
        <v>268</v>
      </c>
      <c r="E339" s="167">
        <f>H339+K339+N339+Q339+T339+W339+Z339+AE339+AJ339+AO339+AT339+AY339</f>
        <v>38.215479999999999</v>
      </c>
      <c r="F339" s="167">
        <f t="shared" si="262"/>
        <v>38.215479999999999</v>
      </c>
      <c r="G339" s="167">
        <f t="shared" si="248"/>
        <v>100</v>
      </c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>
        <v>38.215479999999999</v>
      </c>
      <c r="AF339" s="167">
        <v>38.215479999999999</v>
      </c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78"/>
    </row>
    <row r="340" spans="1:55" ht="82.5" customHeight="1">
      <c r="A340" s="275"/>
      <c r="B340" s="276"/>
      <c r="C340" s="276"/>
      <c r="D340" s="221" t="s">
        <v>274</v>
      </c>
      <c r="E340" s="167">
        <f t="shared" ref="E340:E342" si="264">H340+K340+N340+Q340+T340+W340+Z340+AE340+AJ340+AO340+AT340+AY340</f>
        <v>0</v>
      </c>
      <c r="F340" s="167">
        <f t="shared" si="262"/>
        <v>0</v>
      </c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78"/>
    </row>
    <row r="341" spans="1:55" ht="22.5" customHeight="1">
      <c r="A341" s="275"/>
      <c r="B341" s="276"/>
      <c r="C341" s="276"/>
      <c r="D341" s="221" t="s">
        <v>269</v>
      </c>
      <c r="E341" s="167">
        <f t="shared" si="264"/>
        <v>0</v>
      </c>
      <c r="F341" s="167">
        <f t="shared" si="262"/>
        <v>0</v>
      </c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78"/>
    </row>
    <row r="342" spans="1:55" ht="31.2">
      <c r="A342" s="275"/>
      <c r="B342" s="276"/>
      <c r="C342" s="276"/>
      <c r="D342" s="224" t="s">
        <v>43</v>
      </c>
      <c r="E342" s="167">
        <f t="shared" si="264"/>
        <v>0</v>
      </c>
      <c r="F342" s="167">
        <f t="shared" si="262"/>
        <v>0</v>
      </c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78"/>
    </row>
    <row r="343" spans="1:55" ht="22.5" customHeight="1">
      <c r="A343" s="275" t="s">
        <v>497</v>
      </c>
      <c r="B343" s="276" t="s">
        <v>476</v>
      </c>
      <c r="C343" s="276" t="s">
        <v>299</v>
      </c>
      <c r="D343" s="153" t="s">
        <v>41</v>
      </c>
      <c r="E343" s="167">
        <f t="shared" ref="E343:E345" si="265">H343+K343+N343+Q343+T343+W343+Z343+AE343+AJ343+AO343+AT343+AY343</f>
        <v>498.08924000000002</v>
      </c>
      <c r="F343" s="167">
        <f t="shared" ref="F343:F349" si="266">I343+L343+O343+R343+U343+X343+AA343+AF343+AK343+AP343+AU343+AZ343</f>
        <v>498.08924000000002</v>
      </c>
      <c r="G343" s="167">
        <f t="shared" si="248"/>
        <v>100</v>
      </c>
      <c r="H343" s="167">
        <f>H344+H345+H346+H348+H349</f>
        <v>0</v>
      </c>
      <c r="I343" s="167">
        <f t="shared" ref="I343:BA343" si="267">I344+I345+I346+I348+I349</f>
        <v>0</v>
      </c>
      <c r="J343" s="167">
        <f t="shared" si="267"/>
        <v>0</v>
      </c>
      <c r="K343" s="167">
        <f t="shared" si="267"/>
        <v>0</v>
      </c>
      <c r="L343" s="167">
        <f t="shared" si="267"/>
        <v>0</v>
      </c>
      <c r="M343" s="167">
        <f t="shared" si="267"/>
        <v>0</v>
      </c>
      <c r="N343" s="167">
        <f t="shared" si="267"/>
        <v>0</v>
      </c>
      <c r="O343" s="167">
        <f t="shared" si="267"/>
        <v>0</v>
      </c>
      <c r="P343" s="167">
        <f t="shared" si="267"/>
        <v>0</v>
      </c>
      <c r="Q343" s="167">
        <f t="shared" si="267"/>
        <v>0</v>
      </c>
      <c r="R343" s="167">
        <f t="shared" si="267"/>
        <v>0</v>
      </c>
      <c r="S343" s="167">
        <f t="shared" si="267"/>
        <v>0</v>
      </c>
      <c r="T343" s="167">
        <f t="shared" si="267"/>
        <v>0</v>
      </c>
      <c r="U343" s="167">
        <f t="shared" si="267"/>
        <v>0</v>
      </c>
      <c r="V343" s="167">
        <f t="shared" si="267"/>
        <v>0</v>
      </c>
      <c r="W343" s="167">
        <f t="shared" si="267"/>
        <v>0</v>
      </c>
      <c r="X343" s="167">
        <f t="shared" si="267"/>
        <v>0</v>
      </c>
      <c r="Y343" s="167">
        <f t="shared" si="267"/>
        <v>0</v>
      </c>
      <c r="Z343" s="167">
        <f t="shared" si="267"/>
        <v>0</v>
      </c>
      <c r="AA343" s="167">
        <f t="shared" si="267"/>
        <v>0</v>
      </c>
      <c r="AB343" s="167">
        <f t="shared" si="267"/>
        <v>0</v>
      </c>
      <c r="AC343" s="167">
        <f t="shared" si="267"/>
        <v>0</v>
      </c>
      <c r="AD343" s="167">
        <f t="shared" si="267"/>
        <v>0</v>
      </c>
      <c r="AE343" s="167">
        <f t="shared" si="267"/>
        <v>24.90446</v>
      </c>
      <c r="AF343" s="167">
        <f t="shared" si="267"/>
        <v>24.90446</v>
      </c>
      <c r="AG343" s="167">
        <f t="shared" si="267"/>
        <v>0</v>
      </c>
      <c r="AH343" s="167">
        <f t="shared" si="267"/>
        <v>0</v>
      </c>
      <c r="AI343" s="167">
        <f t="shared" si="267"/>
        <v>0</v>
      </c>
      <c r="AJ343" s="167">
        <f t="shared" si="267"/>
        <v>473.18477999999999</v>
      </c>
      <c r="AK343" s="167">
        <f t="shared" si="267"/>
        <v>473.18477999999999</v>
      </c>
      <c r="AL343" s="167">
        <f t="shared" si="267"/>
        <v>0</v>
      </c>
      <c r="AM343" s="167">
        <f t="shared" si="267"/>
        <v>0</v>
      </c>
      <c r="AN343" s="167">
        <f t="shared" si="267"/>
        <v>0</v>
      </c>
      <c r="AO343" s="167">
        <f t="shared" si="267"/>
        <v>0</v>
      </c>
      <c r="AP343" s="167">
        <f t="shared" si="267"/>
        <v>0</v>
      </c>
      <c r="AQ343" s="167">
        <f t="shared" si="267"/>
        <v>0</v>
      </c>
      <c r="AR343" s="167">
        <f t="shared" si="267"/>
        <v>0</v>
      </c>
      <c r="AS343" s="167">
        <f t="shared" si="267"/>
        <v>0</v>
      </c>
      <c r="AT343" s="167">
        <f t="shared" si="267"/>
        <v>0</v>
      </c>
      <c r="AU343" s="167">
        <f t="shared" si="267"/>
        <v>0</v>
      </c>
      <c r="AV343" s="167">
        <f t="shared" si="267"/>
        <v>0</v>
      </c>
      <c r="AW343" s="167">
        <f t="shared" si="267"/>
        <v>0</v>
      </c>
      <c r="AX343" s="167">
        <f t="shared" si="267"/>
        <v>0</v>
      </c>
      <c r="AY343" s="167">
        <f t="shared" si="267"/>
        <v>0</v>
      </c>
      <c r="AZ343" s="167">
        <f t="shared" si="267"/>
        <v>0</v>
      </c>
      <c r="BA343" s="167">
        <f t="shared" si="267"/>
        <v>0</v>
      </c>
      <c r="BB343" s="167"/>
      <c r="BC343" s="178"/>
    </row>
    <row r="344" spans="1:55" ht="32.25" customHeight="1">
      <c r="A344" s="275"/>
      <c r="B344" s="276"/>
      <c r="C344" s="276"/>
      <c r="D344" s="151" t="s">
        <v>37</v>
      </c>
      <c r="E344" s="167">
        <f t="shared" si="265"/>
        <v>0</v>
      </c>
      <c r="F344" s="167">
        <f t="shared" si="266"/>
        <v>0</v>
      </c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78"/>
    </row>
    <row r="345" spans="1:55" ht="50.25" customHeight="1">
      <c r="A345" s="275"/>
      <c r="B345" s="276"/>
      <c r="C345" s="276"/>
      <c r="D345" s="176" t="s">
        <v>2</v>
      </c>
      <c r="E345" s="167">
        <f t="shared" si="265"/>
        <v>473.18477999999999</v>
      </c>
      <c r="F345" s="167">
        <f t="shared" si="266"/>
        <v>473.18477999999999</v>
      </c>
      <c r="G345" s="167">
        <f t="shared" si="248"/>
        <v>99.999999999999986</v>
      </c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>
        <v>473.18477999999999</v>
      </c>
      <c r="AK345" s="167">
        <v>473.18477999999999</v>
      </c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78"/>
    </row>
    <row r="346" spans="1:55" ht="22.5" customHeight="1">
      <c r="A346" s="275"/>
      <c r="B346" s="276"/>
      <c r="C346" s="276"/>
      <c r="D346" s="221" t="s">
        <v>268</v>
      </c>
      <c r="E346" s="167">
        <f>H346+K346+N346+Q346+T346+W346+Z346+AE346+AJ346+AO346+AT346+AY346</f>
        <v>24.90446</v>
      </c>
      <c r="F346" s="167">
        <f t="shared" si="266"/>
        <v>24.90446</v>
      </c>
      <c r="G346" s="167">
        <f t="shared" si="248"/>
        <v>100</v>
      </c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>
        <v>24.90446</v>
      </c>
      <c r="AF346" s="167">
        <v>24.90446</v>
      </c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78"/>
    </row>
    <row r="347" spans="1:55" ht="82.5" customHeight="1">
      <c r="A347" s="275"/>
      <c r="B347" s="276"/>
      <c r="C347" s="276"/>
      <c r="D347" s="221" t="s">
        <v>274</v>
      </c>
      <c r="E347" s="167">
        <f t="shared" ref="E347:E349" si="268">H347+K347+N347+Q347+T347+W347+Z347+AE347+AJ347+AO347+AT347+AY347</f>
        <v>0</v>
      </c>
      <c r="F347" s="167">
        <f t="shared" si="266"/>
        <v>0</v>
      </c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78"/>
    </row>
    <row r="348" spans="1:55" ht="22.5" customHeight="1">
      <c r="A348" s="275"/>
      <c r="B348" s="276"/>
      <c r="C348" s="276"/>
      <c r="D348" s="221" t="s">
        <v>269</v>
      </c>
      <c r="E348" s="167">
        <f t="shared" si="268"/>
        <v>0</v>
      </c>
      <c r="F348" s="167">
        <f t="shared" si="266"/>
        <v>0</v>
      </c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78"/>
    </row>
    <row r="349" spans="1:55" ht="31.2">
      <c r="A349" s="275"/>
      <c r="B349" s="276"/>
      <c r="C349" s="276"/>
      <c r="D349" s="224" t="s">
        <v>43</v>
      </c>
      <c r="E349" s="167">
        <f t="shared" si="268"/>
        <v>0</v>
      </c>
      <c r="F349" s="167">
        <f t="shared" si="266"/>
        <v>0</v>
      </c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78"/>
    </row>
    <row r="350" spans="1:55" ht="22.5" customHeight="1">
      <c r="A350" s="275" t="s">
        <v>498</v>
      </c>
      <c r="B350" s="276" t="s">
        <v>477</v>
      </c>
      <c r="C350" s="276" t="s">
        <v>299</v>
      </c>
      <c r="D350" s="153" t="s">
        <v>41</v>
      </c>
      <c r="E350" s="167">
        <f t="shared" ref="E350:E352" si="269">H350+K350+N350+Q350+T350+W350+Z350+AE350+AJ350+AO350+AT350+AY350</f>
        <v>1145.3789999999999</v>
      </c>
      <c r="F350" s="167">
        <f t="shared" ref="F350:F356" si="270">I350+L350+O350+R350+U350+X350+AA350+AF350+AK350+AP350+AU350+AZ350</f>
        <v>1145.3789999999999</v>
      </c>
      <c r="G350" s="167">
        <f t="shared" si="248"/>
        <v>100</v>
      </c>
      <c r="H350" s="167">
        <f>H351+H352+H353+H355+H356</f>
        <v>0</v>
      </c>
      <c r="I350" s="167">
        <f t="shared" ref="I350:BA350" si="271">I351+I352+I353+I355+I356</f>
        <v>0</v>
      </c>
      <c r="J350" s="167">
        <f t="shared" si="271"/>
        <v>0</v>
      </c>
      <c r="K350" s="167">
        <f t="shared" si="271"/>
        <v>0</v>
      </c>
      <c r="L350" s="167">
        <f t="shared" si="271"/>
        <v>0</v>
      </c>
      <c r="M350" s="167">
        <f t="shared" si="271"/>
        <v>0</v>
      </c>
      <c r="N350" s="167">
        <f t="shared" si="271"/>
        <v>0</v>
      </c>
      <c r="O350" s="167">
        <f t="shared" si="271"/>
        <v>0</v>
      </c>
      <c r="P350" s="167">
        <f t="shared" si="271"/>
        <v>0</v>
      </c>
      <c r="Q350" s="167">
        <f t="shared" si="271"/>
        <v>0</v>
      </c>
      <c r="R350" s="167">
        <f t="shared" si="271"/>
        <v>0</v>
      </c>
      <c r="S350" s="167">
        <f t="shared" si="271"/>
        <v>0</v>
      </c>
      <c r="T350" s="167">
        <f t="shared" si="271"/>
        <v>0</v>
      </c>
      <c r="U350" s="167">
        <f t="shared" si="271"/>
        <v>0</v>
      </c>
      <c r="V350" s="167">
        <f t="shared" si="271"/>
        <v>0</v>
      </c>
      <c r="W350" s="167">
        <f t="shared" si="271"/>
        <v>0</v>
      </c>
      <c r="X350" s="167">
        <f t="shared" si="271"/>
        <v>0</v>
      </c>
      <c r="Y350" s="167">
        <f t="shared" si="271"/>
        <v>0</v>
      </c>
      <c r="Z350" s="167">
        <f t="shared" si="271"/>
        <v>0</v>
      </c>
      <c r="AA350" s="167">
        <f t="shared" si="271"/>
        <v>0</v>
      </c>
      <c r="AB350" s="167">
        <f t="shared" si="271"/>
        <v>0</v>
      </c>
      <c r="AC350" s="167">
        <f t="shared" si="271"/>
        <v>0</v>
      </c>
      <c r="AD350" s="167">
        <f t="shared" si="271"/>
        <v>0</v>
      </c>
      <c r="AE350" s="167">
        <f t="shared" si="271"/>
        <v>0</v>
      </c>
      <c r="AF350" s="167">
        <f t="shared" si="271"/>
        <v>0</v>
      </c>
      <c r="AG350" s="167">
        <f t="shared" si="271"/>
        <v>0</v>
      </c>
      <c r="AH350" s="167">
        <f t="shared" si="271"/>
        <v>0</v>
      </c>
      <c r="AI350" s="167">
        <f t="shared" si="271"/>
        <v>0</v>
      </c>
      <c r="AJ350" s="167">
        <f t="shared" si="271"/>
        <v>0</v>
      </c>
      <c r="AK350" s="167">
        <f t="shared" si="271"/>
        <v>0</v>
      </c>
      <c r="AL350" s="167">
        <f t="shared" si="271"/>
        <v>0</v>
      </c>
      <c r="AM350" s="167">
        <f t="shared" si="271"/>
        <v>0</v>
      </c>
      <c r="AN350" s="167">
        <f t="shared" si="271"/>
        <v>0</v>
      </c>
      <c r="AO350" s="167">
        <f t="shared" si="271"/>
        <v>0</v>
      </c>
      <c r="AP350" s="167">
        <f t="shared" si="271"/>
        <v>0</v>
      </c>
      <c r="AQ350" s="167">
        <f t="shared" si="271"/>
        <v>0</v>
      </c>
      <c r="AR350" s="167">
        <f t="shared" si="271"/>
        <v>0</v>
      </c>
      <c r="AS350" s="167">
        <f t="shared" si="271"/>
        <v>0</v>
      </c>
      <c r="AT350" s="167">
        <f t="shared" si="271"/>
        <v>111.40681000000001</v>
      </c>
      <c r="AU350" s="167">
        <f t="shared" si="271"/>
        <v>111.40681000000001</v>
      </c>
      <c r="AV350" s="167">
        <f t="shared" si="271"/>
        <v>0</v>
      </c>
      <c r="AW350" s="167">
        <f t="shared" si="271"/>
        <v>0</v>
      </c>
      <c r="AX350" s="167">
        <f t="shared" si="271"/>
        <v>0</v>
      </c>
      <c r="AY350" s="167">
        <f t="shared" si="271"/>
        <v>1033.97219</v>
      </c>
      <c r="AZ350" s="167">
        <f t="shared" si="271"/>
        <v>1033.97219</v>
      </c>
      <c r="BA350" s="167">
        <f t="shared" si="271"/>
        <v>0</v>
      </c>
      <c r="BB350" s="167"/>
      <c r="BC350" s="178"/>
    </row>
    <row r="351" spans="1:55" ht="32.25" customHeight="1">
      <c r="A351" s="275"/>
      <c r="B351" s="276"/>
      <c r="C351" s="276"/>
      <c r="D351" s="151" t="s">
        <v>37</v>
      </c>
      <c r="E351" s="167">
        <f t="shared" si="269"/>
        <v>0</v>
      </c>
      <c r="F351" s="167">
        <f t="shared" si="270"/>
        <v>0</v>
      </c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78"/>
    </row>
    <row r="352" spans="1:55" ht="50.25" customHeight="1">
      <c r="A352" s="275"/>
      <c r="B352" s="276"/>
      <c r="C352" s="276"/>
      <c r="D352" s="176" t="s">
        <v>2</v>
      </c>
      <c r="E352" s="167">
        <f t="shared" si="269"/>
        <v>1033.97219</v>
      </c>
      <c r="F352" s="167">
        <f t="shared" si="270"/>
        <v>1033.97219</v>
      </c>
      <c r="G352" s="167">
        <f t="shared" si="248"/>
        <v>100</v>
      </c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>
        <v>1033.97219</v>
      </c>
      <c r="AZ352" s="167">
        <v>1033.97219</v>
      </c>
      <c r="BA352" s="167"/>
      <c r="BB352" s="167"/>
      <c r="BC352" s="178"/>
    </row>
    <row r="353" spans="1:55" ht="22.5" customHeight="1">
      <c r="A353" s="275"/>
      <c r="B353" s="276"/>
      <c r="C353" s="276"/>
      <c r="D353" s="221" t="s">
        <v>268</v>
      </c>
      <c r="E353" s="167">
        <f>H353+K353+N353+Q353+T353+W353+Z353+AE353+AJ353+AO353+AT353+AY353</f>
        <v>111.40681000000001</v>
      </c>
      <c r="F353" s="167">
        <f t="shared" si="270"/>
        <v>111.40681000000001</v>
      </c>
      <c r="G353" s="167">
        <f t="shared" si="248"/>
        <v>100</v>
      </c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>
        <f>56.98722+54.41959</f>
        <v>111.40681000000001</v>
      </c>
      <c r="AU353" s="167">
        <f>56.98722+54.41959</f>
        <v>111.40681000000001</v>
      </c>
      <c r="AV353" s="167"/>
      <c r="AW353" s="167"/>
      <c r="AX353" s="167"/>
      <c r="AY353" s="167"/>
      <c r="AZ353" s="167"/>
      <c r="BA353" s="167"/>
      <c r="BB353" s="167"/>
      <c r="BC353" s="178"/>
    </row>
    <row r="354" spans="1:55" ht="82.5" customHeight="1">
      <c r="A354" s="275"/>
      <c r="B354" s="276"/>
      <c r="C354" s="276"/>
      <c r="D354" s="221" t="s">
        <v>274</v>
      </c>
      <c r="E354" s="167">
        <f t="shared" ref="E354:E356" si="272">H354+K354+N354+Q354+T354+W354+Z354+AE354+AJ354+AO354+AT354+AY354</f>
        <v>0</v>
      </c>
      <c r="F354" s="167">
        <f t="shared" si="270"/>
        <v>0</v>
      </c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78"/>
    </row>
    <row r="355" spans="1:55" ht="22.5" customHeight="1">
      <c r="A355" s="275"/>
      <c r="B355" s="276"/>
      <c r="C355" s="276"/>
      <c r="D355" s="221" t="s">
        <v>269</v>
      </c>
      <c r="E355" s="167">
        <f t="shared" si="272"/>
        <v>0</v>
      </c>
      <c r="F355" s="167">
        <f t="shared" si="270"/>
        <v>0</v>
      </c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78"/>
    </row>
    <row r="356" spans="1:55" ht="31.2">
      <c r="A356" s="275"/>
      <c r="B356" s="276"/>
      <c r="C356" s="276"/>
      <c r="D356" s="224" t="s">
        <v>43</v>
      </c>
      <c r="E356" s="167">
        <f t="shared" si="272"/>
        <v>0</v>
      </c>
      <c r="F356" s="167">
        <f t="shared" si="270"/>
        <v>0</v>
      </c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78"/>
    </row>
    <row r="357" spans="1:55" ht="22.5" customHeight="1">
      <c r="A357" s="275" t="s">
        <v>499</v>
      </c>
      <c r="B357" s="276" t="s">
        <v>478</v>
      </c>
      <c r="C357" s="276" t="s">
        <v>299</v>
      </c>
      <c r="D357" s="153" t="s">
        <v>41</v>
      </c>
      <c r="E357" s="167">
        <f t="shared" ref="E357:E359" si="273">H357+K357+N357+Q357+T357+W357+Z357+AE357+AJ357+AO357+AT357+AY357</f>
        <v>1515.0661</v>
      </c>
      <c r="F357" s="167">
        <f t="shared" ref="F357:F363" si="274">I357+L357+O357+R357+U357+X357+AA357+AF357+AK357+AP357+AU357+AZ357</f>
        <v>1515.0661</v>
      </c>
      <c r="G357" s="167">
        <f t="shared" si="248"/>
        <v>99.999999999999986</v>
      </c>
      <c r="H357" s="167">
        <f>H358+H359+H360+H362+H363</f>
        <v>0</v>
      </c>
      <c r="I357" s="167">
        <f t="shared" ref="I357:BA357" si="275">I358+I359+I360+I362+I363</f>
        <v>0</v>
      </c>
      <c r="J357" s="167">
        <f t="shared" si="275"/>
        <v>0</v>
      </c>
      <c r="K357" s="167">
        <f t="shared" si="275"/>
        <v>0</v>
      </c>
      <c r="L357" s="167">
        <f t="shared" si="275"/>
        <v>0</v>
      </c>
      <c r="M357" s="167">
        <f t="shared" si="275"/>
        <v>0</v>
      </c>
      <c r="N357" s="167">
        <f t="shared" si="275"/>
        <v>0</v>
      </c>
      <c r="O357" s="167">
        <f t="shared" si="275"/>
        <v>0</v>
      </c>
      <c r="P357" s="167">
        <f t="shared" si="275"/>
        <v>0</v>
      </c>
      <c r="Q357" s="167">
        <f t="shared" si="275"/>
        <v>0</v>
      </c>
      <c r="R357" s="167">
        <f t="shared" si="275"/>
        <v>0</v>
      </c>
      <c r="S357" s="167">
        <f t="shared" si="275"/>
        <v>0</v>
      </c>
      <c r="T357" s="167">
        <f t="shared" si="275"/>
        <v>0</v>
      </c>
      <c r="U357" s="167">
        <f t="shared" si="275"/>
        <v>0</v>
      </c>
      <c r="V357" s="167">
        <f t="shared" si="275"/>
        <v>0</v>
      </c>
      <c r="W357" s="167">
        <f t="shared" si="275"/>
        <v>0</v>
      </c>
      <c r="X357" s="167">
        <f t="shared" si="275"/>
        <v>0</v>
      </c>
      <c r="Y357" s="167">
        <f t="shared" si="275"/>
        <v>0</v>
      </c>
      <c r="Z357" s="167">
        <f t="shared" si="275"/>
        <v>0</v>
      </c>
      <c r="AA357" s="167">
        <f t="shared" si="275"/>
        <v>0</v>
      </c>
      <c r="AB357" s="167">
        <f t="shared" si="275"/>
        <v>0</v>
      </c>
      <c r="AC357" s="167">
        <f t="shared" si="275"/>
        <v>0</v>
      </c>
      <c r="AD357" s="167">
        <f t="shared" si="275"/>
        <v>0</v>
      </c>
      <c r="AE357" s="167">
        <f t="shared" si="275"/>
        <v>0</v>
      </c>
      <c r="AF357" s="167">
        <f t="shared" si="275"/>
        <v>0</v>
      </c>
      <c r="AG357" s="167">
        <f t="shared" si="275"/>
        <v>0</v>
      </c>
      <c r="AH357" s="167">
        <f t="shared" si="275"/>
        <v>0</v>
      </c>
      <c r="AI357" s="167">
        <f t="shared" si="275"/>
        <v>0</v>
      </c>
      <c r="AJ357" s="167">
        <f t="shared" si="275"/>
        <v>0</v>
      </c>
      <c r="AK357" s="167">
        <f t="shared" si="275"/>
        <v>0</v>
      </c>
      <c r="AL357" s="167">
        <f t="shared" si="275"/>
        <v>0</v>
      </c>
      <c r="AM357" s="167">
        <f t="shared" si="275"/>
        <v>0</v>
      </c>
      <c r="AN357" s="167">
        <f t="shared" si="275"/>
        <v>0</v>
      </c>
      <c r="AO357" s="167">
        <f t="shared" si="275"/>
        <v>0</v>
      </c>
      <c r="AP357" s="167">
        <f t="shared" si="275"/>
        <v>0</v>
      </c>
      <c r="AQ357" s="167">
        <f t="shared" si="275"/>
        <v>0</v>
      </c>
      <c r="AR357" s="167">
        <f t="shared" si="275"/>
        <v>0</v>
      </c>
      <c r="AS357" s="167">
        <f t="shared" si="275"/>
        <v>0</v>
      </c>
      <c r="AT357" s="167">
        <f t="shared" si="275"/>
        <v>245.19825</v>
      </c>
      <c r="AU357" s="167">
        <f t="shared" si="275"/>
        <v>245.19825</v>
      </c>
      <c r="AV357" s="167">
        <f t="shared" si="275"/>
        <v>0</v>
      </c>
      <c r="AW357" s="167">
        <f t="shared" si="275"/>
        <v>0</v>
      </c>
      <c r="AX357" s="167">
        <f t="shared" si="275"/>
        <v>0</v>
      </c>
      <c r="AY357" s="167">
        <f t="shared" si="275"/>
        <v>1269.8678500000001</v>
      </c>
      <c r="AZ357" s="167">
        <f t="shared" si="275"/>
        <v>1269.8678500000001</v>
      </c>
      <c r="BA357" s="167">
        <f t="shared" si="275"/>
        <v>0</v>
      </c>
      <c r="BB357" s="167"/>
      <c r="BC357" s="178"/>
    </row>
    <row r="358" spans="1:55" ht="32.25" customHeight="1">
      <c r="A358" s="275"/>
      <c r="B358" s="276"/>
      <c r="C358" s="276"/>
      <c r="D358" s="151" t="s">
        <v>37</v>
      </c>
      <c r="E358" s="167">
        <f t="shared" si="273"/>
        <v>0</v>
      </c>
      <c r="F358" s="167">
        <f t="shared" si="274"/>
        <v>0</v>
      </c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78"/>
    </row>
    <row r="359" spans="1:55" ht="50.25" customHeight="1">
      <c r="A359" s="275"/>
      <c r="B359" s="276"/>
      <c r="C359" s="276"/>
      <c r="D359" s="176" t="s">
        <v>2</v>
      </c>
      <c r="E359" s="167">
        <f t="shared" si="273"/>
        <v>1269.8678500000001</v>
      </c>
      <c r="F359" s="167">
        <f t="shared" si="274"/>
        <v>1269.8678500000001</v>
      </c>
      <c r="G359" s="167">
        <f t="shared" si="248"/>
        <v>100</v>
      </c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>
        <v>1269.8678500000001</v>
      </c>
      <c r="AZ359" s="167">
        <v>1269.8678500000001</v>
      </c>
      <c r="BA359" s="167"/>
      <c r="BB359" s="167"/>
      <c r="BC359" s="178"/>
    </row>
    <row r="360" spans="1:55" ht="22.5" customHeight="1">
      <c r="A360" s="275"/>
      <c r="B360" s="276"/>
      <c r="C360" s="276"/>
      <c r="D360" s="221" t="s">
        <v>268</v>
      </c>
      <c r="E360" s="167">
        <f>H360+K360+N360+Q360+T360+W360+Z360+AE360+AJ360+AO360+AT360+AY360</f>
        <v>245.19825</v>
      </c>
      <c r="F360" s="167">
        <f t="shared" si="274"/>
        <v>245.19825</v>
      </c>
      <c r="G360" s="167">
        <f t="shared" si="248"/>
        <v>100</v>
      </c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>
        <f>66.83515+178.3631</f>
        <v>245.19825</v>
      </c>
      <c r="AU360" s="167">
        <f>66.83515+178.3631</f>
        <v>245.19825</v>
      </c>
      <c r="AV360" s="167"/>
      <c r="AW360" s="167"/>
      <c r="AX360" s="167"/>
      <c r="AY360" s="167"/>
      <c r="AZ360" s="167"/>
      <c r="BA360" s="167"/>
      <c r="BB360" s="167"/>
      <c r="BC360" s="178"/>
    </row>
    <row r="361" spans="1:55" ht="82.5" customHeight="1">
      <c r="A361" s="275"/>
      <c r="B361" s="276"/>
      <c r="C361" s="276"/>
      <c r="D361" s="221" t="s">
        <v>274</v>
      </c>
      <c r="E361" s="167">
        <f t="shared" ref="E361:E363" si="276">H361+K361+N361+Q361+T361+W361+Z361+AE361+AJ361+AO361+AT361+AY361</f>
        <v>0</v>
      </c>
      <c r="F361" s="167">
        <f t="shared" si="274"/>
        <v>0</v>
      </c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78"/>
    </row>
    <row r="362" spans="1:55" ht="22.5" customHeight="1">
      <c r="A362" s="275"/>
      <c r="B362" s="276"/>
      <c r="C362" s="276"/>
      <c r="D362" s="221" t="s">
        <v>269</v>
      </c>
      <c r="E362" s="167">
        <f t="shared" si="276"/>
        <v>0</v>
      </c>
      <c r="F362" s="167">
        <f t="shared" si="274"/>
        <v>0</v>
      </c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78"/>
    </row>
    <row r="363" spans="1:55" ht="31.2">
      <c r="A363" s="275"/>
      <c r="B363" s="276"/>
      <c r="C363" s="276"/>
      <c r="D363" s="224" t="s">
        <v>43</v>
      </c>
      <c r="E363" s="167">
        <f t="shared" si="276"/>
        <v>0</v>
      </c>
      <c r="F363" s="167">
        <f t="shared" si="274"/>
        <v>0</v>
      </c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78"/>
    </row>
    <row r="364" spans="1:55" ht="22.5" customHeight="1">
      <c r="A364" s="275" t="s">
        <v>500</v>
      </c>
      <c r="B364" s="276" t="s">
        <v>479</v>
      </c>
      <c r="C364" s="276" t="s">
        <v>299</v>
      </c>
      <c r="D364" s="153" t="s">
        <v>41</v>
      </c>
      <c r="E364" s="167">
        <f t="shared" ref="E364:E366" si="277">H364+K364+N364+Q364+T364+W364+Z364+AE364+AJ364+AO364+AT364+AY364</f>
        <v>700.84918000000005</v>
      </c>
      <c r="F364" s="167">
        <f t="shared" ref="F364:F370" si="278">I364+L364+O364+R364+U364+X364+AA364+AF364+AK364+AP364+AU364+AZ364</f>
        <v>700.84918000000005</v>
      </c>
      <c r="G364" s="167">
        <f t="shared" si="248"/>
        <v>100</v>
      </c>
      <c r="H364" s="167">
        <f>H365+H366+H367+H369+H370</f>
        <v>0</v>
      </c>
      <c r="I364" s="167">
        <f t="shared" ref="I364:BA364" si="279">I365+I366+I367+I369+I370</f>
        <v>0</v>
      </c>
      <c r="J364" s="167">
        <f t="shared" si="279"/>
        <v>0</v>
      </c>
      <c r="K364" s="167">
        <f t="shared" si="279"/>
        <v>0</v>
      </c>
      <c r="L364" s="167">
        <f t="shared" si="279"/>
        <v>0</v>
      </c>
      <c r="M364" s="167">
        <f t="shared" si="279"/>
        <v>0</v>
      </c>
      <c r="N364" s="167">
        <f t="shared" si="279"/>
        <v>0</v>
      </c>
      <c r="O364" s="167">
        <f t="shared" si="279"/>
        <v>0</v>
      </c>
      <c r="P364" s="167">
        <f t="shared" si="279"/>
        <v>0</v>
      </c>
      <c r="Q364" s="167">
        <f t="shared" si="279"/>
        <v>0</v>
      </c>
      <c r="R364" s="167">
        <f t="shared" si="279"/>
        <v>0</v>
      </c>
      <c r="S364" s="167">
        <f t="shared" si="279"/>
        <v>0</v>
      </c>
      <c r="T364" s="167">
        <f t="shared" si="279"/>
        <v>0</v>
      </c>
      <c r="U364" s="167">
        <f t="shared" si="279"/>
        <v>0</v>
      </c>
      <c r="V364" s="167">
        <f t="shared" si="279"/>
        <v>0</v>
      </c>
      <c r="W364" s="167">
        <f t="shared" si="279"/>
        <v>0</v>
      </c>
      <c r="X364" s="167">
        <f t="shared" si="279"/>
        <v>0</v>
      </c>
      <c r="Y364" s="167">
        <f t="shared" si="279"/>
        <v>0</v>
      </c>
      <c r="Z364" s="167">
        <f t="shared" si="279"/>
        <v>0</v>
      </c>
      <c r="AA364" s="167">
        <f t="shared" si="279"/>
        <v>0</v>
      </c>
      <c r="AB364" s="167">
        <f t="shared" si="279"/>
        <v>0</v>
      </c>
      <c r="AC364" s="167">
        <f t="shared" si="279"/>
        <v>0</v>
      </c>
      <c r="AD364" s="167">
        <f t="shared" si="279"/>
        <v>0</v>
      </c>
      <c r="AE364" s="167">
        <f t="shared" si="279"/>
        <v>35.042459999999998</v>
      </c>
      <c r="AF364" s="167">
        <f t="shared" si="279"/>
        <v>35.042459999999998</v>
      </c>
      <c r="AG364" s="167">
        <f t="shared" si="279"/>
        <v>0</v>
      </c>
      <c r="AH364" s="167">
        <f t="shared" si="279"/>
        <v>0</v>
      </c>
      <c r="AI364" s="167">
        <f t="shared" si="279"/>
        <v>0</v>
      </c>
      <c r="AJ364" s="167">
        <f t="shared" si="279"/>
        <v>665.80672000000004</v>
      </c>
      <c r="AK364" s="167">
        <f t="shared" si="279"/>
        <v>665.80672000000004</v>
      </c>
      <c r="AL364" s="167">
        <f t="shared" si="279"/>
        <v>0</v>
      </c>
      <c r="AM364" s="167">
        <f t="shared" si="279"/>
        <v>0</v>
      </c>
      <c r="AN364" s="167">
        <f t="shared" si="279"/>
        <v>0</v>
      </c>
      <c r="AO364" s="167">
        <f t="shared" si="279"/>
        <v>0</v>
      </c>
      <c r="AP364" s="167">
        <f t="shared" si="279"/>
        <v>0</v>
      </c>
      <c r="AQ364" s="167">
        <f t="shared" si="279"/>
        <v>0</v>
      </c>
      <c r="AR364" s="167">
        <f t="shared" si="279"/>
        <v>0</v>
      </c>
      <c r="AS364" s="167">
        <f t="shared" si="279"/>
        <v>0</v>
      </c>
      <c r="AT364" s="167">
        <f t="shared" si="279"/>
        <v>0</v>
      </c>
      <c r="AU364" s="167">
        <f t="shared" si="279"/>
        <v>0</v>
      </c>
      <c r="AV364" s="167">
        <f t="shared" si="279"/>
        <v>0</v>
      </c>
      <c r="AW364" s="167">
        <f t="shared" si="279"/>
        <v>0</v>
      </c>
      <c r="AX364" s="167">
        <f t="shared" si="279"/>
        <v>0</v>
      </c>
      <c r="AY364" s="167">
        <f t="shared" si="279"/>
        <v>0</v>
      </c>
      <c r="AZ364" s="167">
        <f t="shared" si="279"/>
        <v>0</v>
      </c>
      <c r="BA364" s="167">
        <f t="shared" si="279"/>
        <v>0</v>
      </c>
      <c r="BB364" s="167"/>
      <c r="BC364" s="178"/>
    </row>
    <row r="365" spans="1:55" ht="32.25" customHeight="1">
      <c r="A365" s="275"/>
      <c r="B365" s="276"/>
      <c r="C365" s="276"/>
      <c r="D365" s="151" t="s">
        <v>37</v>
      </c>
      <c r="E365" s="167">
        <f t="shared" si="277"/>
        <v>0</v>
      </c>
      <c r="F365" s="167">
        <f t="shared" si="278"/>
        <v>0</v>
      </c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78"/>
    </row>
    <row r="366" spans="1:55" ht="50.25" customHeight="1">
      <c r="A366" s="275"/>
      <c r="B366" s="276"/>
      <c r="C366" s="276"/>
      <c r="D366" s="176" t="s">
        <v>2</v>
      </c>
      <c r="E366" s="167">
        <f t="shared" si="277"/>
        <v>665.80672000000004</v>
      </c>
      <c r="F366" s="167">
        <f t="shared" si="278"/>
        <v>665.80672000000004</v>
      </c>
      <c r="G366" s="167">
        <f t="shared" si="248"/>
        <v>100</v>
      </c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>
        <v>665.80672000000004</v>
      </c>
      <c r="AK366" s="167">
        <v>665.80672000000004</v>
      </c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78"/>
    </row>
    <row r="367" spans="1:55" ht="22.5" customHeight="1">
      <c r="A367" s="275"/>
      <c r="B367" s="276"/>
      <c r="C367" s="276"/>
      <c r="D367" s="221" t="s">
        <v>268</v>
      </c>
      <c r="E367" s="167">
        <f>H367+K367+N367+Q367+T367+W367+Z367+AE367+AJ367+AO367+AT367+AY367</f>
        <v>35.042459999999998</v>
      </c>
      <c r="F367" s="167">
        <f t="shared" si="278"/>
        <v>35.042459999999998</v>
      </c>
      <c r="G367" s="167">
        <f t="shared" si="248"/>
        <v>100</v>
      </c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>
        <v>35.042459999999998</v>
      </c>
      <c r="AF367" s="167">
        <v>35.042459999999998</v>
      </c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78"/>
    </row>
    <row r="368" spans="1:55" ht="82.5" customHeight="1">
      <c r="A368" s="275"/>
      <c r="B368" s="276"/>
      <c r="C368" s="276"/>
      <c r="D368" s="221" t="s">
        <v>274</v>
      </c>
      <c r="E368" s="167">
        <f t="shared" ref="E368:E370" si="280">H368+K368+N368+Q368+T368+W368+Z368+AE368+AJ368+AO368+AT368+AY368</f>
        <v>0</v>
      </c>
      <c r="F368" s="167">
        <f t="shared" si="278"/>
        <v>0</v>
      </c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78"/>
    </row>
    <row r="369" spans="1:55" ht="22.5" customHeight="1">
      <c r="A369" s="275"/>
      <c r="B369" s="276"/>
      <c r="C369" s="276"/>
      <c r="D369" s="221" t="s">
        <v>269</v>
      </c>
      <c r="E369" s="167">
        <f t="shared" si="280"/>
        <v>0</v>
      </c>
      <c r="F369" s="167">
        <f t="shared" si="278"/>
        <v>0</v>
      </c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78"/>
    </row>
    <row r="370" spans="1:55" ht="31.2">
      <c r="A370" s="275"/>
      <c r="B370" s="276"/>
      <c r="C370" s="276"/>
      <c r="D370" s="224" t="s">
        <v>43</v>
      </c>
      <c r="E370" s="167">
        <f t="shared" si="280"/>
        <v>0</v>
      </c>
      <c r="F370" s="167">
        <f t="shared" si="278"/>
        <v>0</v>
      </c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78"/>
    </row>
    <row r="371" spans="1:55" ht="22.5" customHeight="1">
      <c r="A371" s="275" t="s">
        <v>501</v>
      </c>
      <c r="B371" s="276" t="s">
        <v>480</v>
      </c>
      <c r="C371" s="276" t="s">
        <v>299</v>
      </c>
      <c r="D371" s="153" t="s">
        <v>41</v>
      </c>
      <c r="E371" s="167">
        <f t="shared" ref="E371:E373" si="281">H371+K371+N371+Q371+T371+W371+Z371+AE371+AJ371+AO371+AT371+AY371</f>
        <v>720.61918000000003</v>
      </c>
      <c r="F371" s="167">
        <f t="shared" ref="F371:F377" si="282">I371+L371+O371+R371+U371+X371+AA371+AF371+AK371+AP371+AU371+AZ371</f>
        <v>720.61918000000003</v>
      </c>
      <c r="G371" s="167">
        <f t="shared" si="248"/>
        <v>100</v>
      </c>
      <c r="H371" s="167">
        <f>H372+H373+H374+H376+H377</f>
        <v>0</v>
      </c>
      <c r="I371" s="167">
        <f t="shared" ref="I371:BA371" si="283">I372+I373+I374+I376+I377</f>
        <v>0</v>
      </c>
      <c r="J371" s="167">
        <f t="shared" si="283"/>
        <v>0</v>
      </c>
      <c r="K371" s="167">
        <f t="shared" si="283"/>
        <v>0</v>
      </c>
      <c r="L371" s="167">
        <f t="shared" si="283"/>
        <v>0</v>
      </c>
      <c r="M371" s="167">
        <f t="shared" si="283"/>
        <v>0</v>
      </c>
      <c r="N371" s="167">
        <f t="shared" si="283"/>
        <v>0</v>
      </c>
      <c r="O371" s="167">
        <f t="shared" si="283"/>
        <v>0</v>
      </c>
      <c r="P371" s="167">
        <f t="shared" si="283"/>
        <v>0</v>
      </c>
      <c r="Q371" s="167">
        <f t="shared" si="283"/>
        <v>0</v>
      </c>
      <c r="R371" s="167">
        <f t="shared" si="283"/>
        <v>0</v>
      </c>
      <c r="S371" s="167">
        <f t="shared" si="283"/>
        <v>0</v>
      </c>
      <c r="T371" s="167">
        <f t="shared" si="283"/>
        <v>0</v>
      </c>
      <c r="U371" s="167">
        <f t="shared" si="283"/>
        <v>0</v>
      </c>
      <c r="V371" s="167">
        <f t="shared" si="283"/>
        <v>0</v>
      </c>
      <c r="W371" s="167">
        <f t="shared" si="283"/>
        <v>0</v>
      </c>
      <c r="X371" s="167">
        <f t="shared" si="283"/>
        <v>0</v>
      </c>
      <c r="Y371" s="167">
        <f t="shared" si="283"/>
        <v>0</v>
      </c>
      <c r="Z371" s="167">
        <f t="shared" si="283"/>
        <v>0</v>
      </c>
      <c r="AA371" s="167">
        <f t="shared" si="283"/>
        <v>0</v>
      </c>
      <c r="AB371" s="167">
        <f t="shared" si="283"/>
        <v>0</v>
      </c>
      <c r="AC371" s="167">
        <f t="shared" si="283"/>
        <v>0</v>
      </c>
      <c r="AD371" s="167">
        <f t="shared" si="283"/>
        <v>0</v>
      </c>
      <c r="AE371" s="167">
        <f t="shared" si="283"/>
        <v>36.03096</v>
      </c>
      <c r="AF371" s="167">
        <f t="shared" si="283"/>
        <v>36.03096</v>
      </c>
      <c r="AG371" s="167">
        <f t="shared" si="283"/>
        <v>0</v>
      </c>
      <c r="AH371" s="167">
        <f t="shared" si="283"/>
        <v>0</v>
      </c>
      <c r="AI371" s="167">
        <f t="shared" si="283"/>
        <v>0</v>
      </c>
      <c r="AJ371" s="167">
        <f t="shared" si="283"/>
        <v>684.58821999999998</v>
      </c>
      <c r="AK371" s="167">
        <f t="shared" si="283"/>
        <v>684.58821999999998</v>
      </c>
      <c r="AL371" s="167">
        <f t="shared" si="283"/>
        <v>0</v>
      </c>
      <c r="AM371" s="167">
        <f t="shared" si="283"/>
        <v>0</v>
      </c>
      <c r="AN371" s="167">
        <f t="shared" si="283"/>
        <v>0</v>
      </c>
      <c r="AO371" s="167">
        <f t="shared" si="283"/>
        <v>0</v>
      </c>
      <c r="AP371" s="167">
        <f t="shared" si="283"/>
        <v>0</v>
      </c>
      <c r="AQ371" s="167">
        <f t="shared" si="283"/>
        <v>0</v>
      </c>
      <c r="AR371" s="167">
        <f t="shared" si="283"/>
        <v>0</v>
      </c>
      <c r="AS371" s="167">
        <f t="shared" si="283"/>
        <v>0</v>
      </c>
      <c r="AT371" s="167">
        <f t="shared" si="283"/>
        <v>0</v>
      </c>
      <c r="AU371" s="167">
        <f t="shared" si="283"/>
        <v>0</v>
      </c>
      <c r="AV371" s="167">
        <f t="shared" si="283"/>
        <v>0</v>
      </c>
      <c r="AW371" s="167">
        <f t="shared" si="283"/>
        <v>0</v>
      </c>
      <c r="AX371" s="167">
        <f t="shared" si="283"/>
        <v>0</v>
      </c>
      <c r="AY371" s="167">
        <f t="shared" si="283"/>
        <v>0</v>
      </c>
      <c r="AZ371" s="167">
        <f t="shared" si="283"/>
        <v>0</v>
      </c>
      <c r="BA371" s="167">
        <f t="shared" si="283"/>
        <v>0</v>
      </c>
      <c r="BB371" s="167"/>
      <c r="BC371" s="178"/>
    </row>
    <row r="372" spans="1:55" ht="32.25" customHeight="1">
      <c r="A372" s="275"/>
      <c r="B372" s="276"/>
      <c r="C372" s="276"/>
      <c r="D372" s="151" t="s">
        <v>37</v>
      </c>
      <c r="E372" s="167">
        <f t="shared" si="281"/>
        <v>0</v>
      </c>
      <c r="F372" s="167">
        <f t="shared" si="282"/>
        <v>0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78"/>
    </row>
    <row r="373" spans="1:55" ht="50.25" customHeight="1">
      <c r="A373" s="275"/>
      <c r="B373" s="276"/>
      <c r="C373" s="276"/>
      <c r="D373" s="176" t="s">
        <v>2</v>
      </c>
      <c r="E373" s="167">
        <f t="shared" si="281"/>
        <v>684.58821999999998</v>
      </c>
      <c r="F373" s="167">
        <f t="shared" si="282"/>
        <v>684.58821999999998</v>
      </c>
      <c r="G373" s="167">
        <f t="shared" si="248"/>
        <v>100</v>
      </c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>
        <v>684.58821999999998</v>
      </c>
      <c r="AK373" s="167">
        <v>684.58821999999998</v>
      </c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78"/>
    </row>
    <row r="374" spans="1:55" ht="22.5" customHeight="1">
      <c r="A374" s="275"/>
      <c r="B374" s="276"/>
      <c r="C374" s="276"/>
      <c r="D374" s="221" t="s">
        <v>268</v>
      </c>
      <c r="E374" s="167">
        <f>H374+K374+N374+Q374+T374+W374+Z374+AE374+AJ374+AO374+AT374+AY374</f>
        <v>36.03096</v>
      </c>
      <c r="F374" s="167">
        <f t="shared" si="282"/>
        <v>36.03096</v>
      </c>
      <c r="G374" s="167">
        <f t="shared" si="248"/>
        <v>100</v>
      </c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>
        <v>36.03096</v>
      </c>
      <c r="AF374" s="167">
        <v>36.03096</v>
      </c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78"/>
    </row>
    <row r="375" spans="1:55" ht="82.5" customHeight="1">
      <c r="A375" s="275"/>
      <c r="B375" s="276"/>
      <c r="C375" s="276"/>
      <c r="D375" s="221" t="s">
        <v>274</v>
      </c>
      <c r="E375" s="167">
        <f t="shared" ref="E375:E377" si="284">H375+K375+N375+Q375+T375+W375+Z375+AE375+AJ375+AO375+AT375+AY375</f>
        <v>0</v>
      </c>
      <c r="F375" s="167">
        <f t="shared" si="282"/>
        <v>0</v>
      </c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78"/>
    </row>
    <row r="376" spans="1:55" ht="22.5" customHeight="1">
      <c r="A376" s="275"/>
      <c r="B376" s="276"/>
      <c r="C376" s="276"/>
      <c r="D376" s="221" t="s">
        <v>269</v>
      </c>
      <c r="E376" s="167">
        <f t="shared" si="284"/>
        <v>0</v>
      </c>
      <c r="F376" s="167">
        <f t="shared" si="282"/>
        <v>0</v>
      </c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78"/>
    </row>
    <row r="377" spans="1:55" ht="31.2">
      <c r="A377" s="275"/>
      <c r="B377" s="276"/>
      <c r="C377" s="276"/>
      <c r="D377" s="224" t="s">
        <v>43</v>
      </c>
      <c r="E377" s="167">
        <f t="shared" si="284"/>
        <v>0</v>
      </c>
      <c r="F377" s="167">
        <f t="shared" si="282"/>
        <v>0</v>
      </c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78"/>
    </row>
    <row r="378" spans="1:55" ht="22.5" customHeight="1">
      <c r="A378" s="275" t="s">
        <v>502</v>
      </c>
      <c r="B378" s="276" t="s">
        <v>481</v>
      </c>
      <c r="C378" s="276" t="s">
        <v>299</v>
      </c>
      <c r="D378" s="153" t="s">
        <v>41</v>
      </c>
      <c r="E378" s="167">
        <f t="shared" ref="E378:E380" si="285">H378+K378+N378+Q378+T378+W378+Z378+AE378+AJ378+AO378+AT378+AY378</f>
        <v>1278.3054500000001</v>
      </c>
      <c r="F378" s="167">
        <f t="shared" ref="F378:F384" si="286">I378+L378+O378+R378+U378+X378+AA378+AF378+AK378+AP378+AU378+AZ378</f>
        <v>1278.3054500000001</v>
      </c>
      <c r="G378" s="167">
        <f t="shared" si="248"/>
        <v>100</v>
      </c>
      <c r="H378" s="167">
        <f>H379+H380+H381+H383+H384</f>
        <v>0</v>
      </c>
      <c r="I378" s="167">
        <f t="shared" ref="I378:BA378" si="287">I379+I380+I381+I383+I384</f>
        <v>0</v>
      </c>
      <c r="J378" s="167">
        <f t="shared" si="287"/>
        <v>0</v>
      </c>
      <c r="K378" s="167">
        <f t="shared" si="287"/>
        <v>0</v>
      </c>
      <c r="L378" s="167">
        <f t="shared" si="287"/>
        <v>0</v>
      </c>
      <c r="M378" s="167">
        <f t="shared" si="287"/>
        <v>0</v>
      </c>
      <c r="N378" s="167">
        <f t="shared" si="287"/>
        <v>0</v>
      </c>
      <c r="O378" s="167">
        <f t="shared" si="287"/>
        <v>0</v>
      </c>
      <c r="P378" s="167">
        <f t="shared" si="287"/>
        <v>0</v>
      </c>
      <c r="Q378" s="167">
        <f t="shared" si="287"/>
        <v>0</v>
      </c>
      <c r="R378" s="167">
        <f t="shared" si="287"/>
        <v>0</v>
      </c>
      <c r="S378" s="167">
        <f t="shared" si="287"/>
        <v>0</v>
      </c>
      <c r="T378" s="167">
        <f t="shared" si="287"/>
        <v>0</v>
      </c>
      <c r="U378" s="167">
        <f t="shared" si="287"/>
        <v>0</v>
      </c>
      <c r="V378" s="167">
        <f t="shared" si="287"/>
        <v>0</v>
      </c>
      <c r="W378" s="167">
        <f t="shared" si="287"/>
        <v>0</v>
      </c>
      <c r="X378" s="167">
        <f t="shared" si="287"/>
        <v>0</v>
      </c>
      <c r="Y378" s="167">
        <f t="shared" si="287"/>
        <v>0</v>
      </c>
      <c r="Z378" s="167">
        <f t="shared" si="287"/>
        <v>0</v>
      </c>
      <c r="AA378" s="167">
        <f t="shared" si="287"/>
        <v>0</v>
      </c>
      <c r="AB378" s="167">
        <f t="shared" si="287"/>
        <v>0</v>
      </c>
      <c r="AC378" s="167">
        <f t="shared" si="287"/>
        <v>0</v>
      </c>
      <c r="AD378" s="167">
        <f t="shared" si="287"/>
        <v>0</v>
      </c>
      <c r="AE378" s="167">
        <f t="shared" si="287"/>
        <v>1278.3054500000001</v>
      </c>
      <c r="AF378" s="167">
        <f t="shared" si="287"/>
        <v>1278.3054500000001</v>
      </c>
      <c r="AG378" s="167">
        <f t="shared" si="287"/>
        <v>0</v>
      </c>
      <c r="AH378" s="167">
        <f t="shared" si="287"/>
        <v>0</v>
      </c>
      <c r="AI378" s="167">
        <f t="shared" si="287"/>
        <v>0</v>
      </c>
      <c r="AJ378" s="167">
        <f t="shared" si="287"/>
        <v>0</v>
      </c>
      <c r="AK378" s="167">
        <f t="shared" si="287"/>
        <v>0</v>
      </c>
      <c r="AL378" s="167">
        <f t="shared" si="287"/>
        <v>0</v>
      </c>
      <c r="AM378" s="167">
        <f t="shared" si="287"/>
        <v>0</v>
      </c>
      <c r="AN378" s="167">
        <f t="shared" si="287"/>
        <v>0</v>
      </c>
      <c r="AO378" s="167">
        <f t="shared" si="287"/>
        <v>0</v>
      </c>
      <c r="AP378" s="167">
        <f t="shared" si="287"/>
        <v>0</v>
      </c>
      <c r="AQ378" s="167">
        <f t="shared" si="287"/>
        <v>0</v>
      </c>
      <c r="AR378" s="167">
        <f t="shared" si="287"/>
        <v>0</v>
      </c>
      <c r="AS378" s="167">
        <f t="shared" si="287"/>
        <v>0</v>
      </c>
      <c r="AT378" s="167">
        <f t="shared" si="287"/>
        <v>0</v>
      </c>
      <c r="AU378" s="167">
        <f t="shared" si="287"/>
        <v>0</v>
      </c>
      <c r="AV378" s="167">
        <f t="shared" si="287"/>
        <v>0</v>
      </c>
      <c r="AW378" s="167">
        <f t="shared" si="287"/>
        <v>0</v>
      </c>
      <c r="AX378" s="167">
        <f t="shared" si="287"/>
        <v>0</v>
      </c>
      <c r="AY378" s="167">
        <f t="shared" si="287"/>
        <v>0</v>
      </c>
      <c r="AZ378" s="167">
        <f t="shared" si="287"/>
        <v>0</v>
      </c>
      <c r="BA378" s="167">
        <f t="shared" si="287"/>
        <v>0</v>
      </c>
      <c r="BB378" s="167"/>
      <c r="BC378" s="178"/>
    </row>
    <row r="379" spans="1:55" ht="32.25" customHeight="1">
      <c r="A379" s="275"/>
      <c r="B379" s="276"/>
      <c r="C379" s="276"/>
      <c r="D379" s="151" t="s">
        <v>37</v>
      </c>
      <c r="E379" s="167">
        <f t="shared" si="285"/>
        <v>0</v>
      </c>
      <c r="F379" s="167">
        <f t="shared" si="286"/>
        <v>0</v>
      </c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78"/>
    </row>
    <row r="380" spans="1:55" ht="50.25" customHeight="1">
      <c r="A380" s="275"/>
      <c r="B380" s="276"/>
      <c r="C380" s="276"/>
      <c r="D380" s="176" t="s">
        <v>2</v>
      </c>
      <c r="E380" s="167">
        <f t="shared" si="285"/>
        <v>0</v>
      </c>
      <c r="F380" s="167">
        <f t="shared" si="286"/>
        <v>0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78"/>
    </row>
    <row r="381" spans="1:55" ht="22.5" customHeight="1">
      <c r="A381" s="275"/>
      <c r="B381" s="276"/>
      <c r="C381" s="276"/>
      <c r="D381" s="221" t="s">
        <v>268</v>
      </c>
      <c r="E381" s="167">
        <f>H381+K381+N381+Q381+T381+W381+Z381+AE381+AJ381+AO381+AT381+AY381</f>
        <v>1278.3054500000001</v>
      </c>
      <c r="F381" s="167">
        <f t="shared" si="286"/>
        <v>1278.3054500000001</v>
      </c>
      <c r="G381" s="167">
        <f t="shared" ref="G381:G444" si="288">F381*100/E381</f>
        <v>100</v>
      </c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>
        <v>1278.3054500000001</v>
      </c>
      <c r="AF381" s="167">
        <v>1278.3054500000001</v>
      </c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78"/>
    </row>
    <row r="382" spans="1:55" ht="82.5" customHeight="1">
      <c r="A382" s="275"/>
      <c r="B382" s="276"/>
      <c r="C382" s="276"/>
      <c r="D382" s="221" t="s">
        <v>274</v>
      </c>
      <c r="E382" s="167">
        <f t="shared" ref="E382:E384" si="289">H382+K382+N382+Q382+T382+W382+Z382+AE382+AJ382+AO382+AT382+AY382</f>
        <v>0</v>
      </c>
      <c r="F382" s="167">
        <f t="shared" si="286"/>
        <v>0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78"/>
    </row>
    <row r="383" spans="1:55" ht="22.5" customHeight="1">
      <c r="A383" s="275"/>
      <c r="B383" s="276"/>
      <c r="C383" s="276"/>
      <c r="D383" s="221" t="s">
        <v>269</v>
      </c>
      <c r="E383" s="167">
        <f t="shared" si="289"/>
        <v>0</v>
      </c>
      <c r="F383" s="167">
        <f t="shared" si="286"/>
        <v>0</v>
      </c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78"/>
    </row>
    <row r="384" spans="1:55" ht="31.2">
      <c r="A384" s="275"/>
      <c r="B384" s="276"/>
      <c r="C384" s="276"/>
      <c r="D384" s="224" t="s">
        <v>43</v>
      </c>
      <c r="E384" s="167">
        <f t="shared" si="289"/>
        <v>0</v>
      </c>
      <c r="F384" s="167">
        <f t="shared" si="286"/>
        <v>0</v>
      </c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78"/>
    </row>
    <row r="385" spans="1:55" ht="22.5" customHeight="1">
      <c r="A385" s="275" t="s">
        <v>503</v>
      </c>
      <c r="B385" s="276" t="s">
        <v>482</v>
      </c>
      <c r="C385" s="276" t="s">
        <v>299</v>
      </c>
      <c r="D385" s="153" t="s">
        <v>41</v>
      </c>
      <c r="E385" s="167">
        <f t="shared" ref="E385:E387" si="290">H385+K385+N385+Q385+T385+W385+Z385+AE385+AJ385+AO385+AT385+AY385</f>
        <v>851.90796</v>
      </c>
      <c r="F385" s="167">
        <f t="shared" ref="F385:F391" si="291">I385+L385+O385+R385+U385+X385+AA385+AF385+AK385+AP385+AU385+AZ385</f>
        <v>851.90796</v>
      </c>
      <c r="G385" s="167">
        <f t="shared" si="288"/>
        <v>100</v>
      </c>
      <c r="H385" s="167">
        <f>H386+H387+H388+H390+H391</f>
        <v>0</v>
      </c>
      <c r="I385" s="167">
        <f t="shared" ref="I385:BA385" si="292">I386+I387+I388+I390+I391</f>
        <v>0</v>
      </c>
      <c r="J385" s="167">
        <f t="shared" si="292"/>
        <v>0</v>
      </c>
      <c r="K385" s="167">
        <f t="shared" si="292"/>
        <v>0</v>
      </c>
      <c r="L385" s="167">
        <f t="shared" si="292"/>
        <v>0</v>
      </c>
      <c r="M385" s="167">
        <f t="shared" si="292"/>
        <v>0</v>
      </c>
      <c r="N385" s="167">
        <f t="shared" si="292"/>
        <v>0</v>
      </c>
      <c r="O385" s="167">
        <f t="shared" si="292"/>
        <v>0</v>
      </c>
      <c r="P385" s="167">
        <f t="shared" si="292"/>
        <v>0</v>
      </c>
      <c r="Q385" s="167">
        <f t="shared" si="292"/>
        <v>0</v>
      </c>
      <c r="R385" s="167">
        <f t="shared" si="292"/>
        <v>0</v>
      </c>
      <c r="S385" s="167">
        <f t="shared" si="292"/>
        <v>0</v>
      </c>
      <c r="T385" s="167">
        <f t="shared" si="292"/>
        <v>0</v>
      </c>
      <c r="U385" s="167">
        <f t="shared" si="292"/>
        <v>0</v>
      </c>
      <c r="V385" s="167">
        <f t="shared" si="292"/>
        <v>0</v>
      </c>
      <c r="W385" s="167">
        <f t="shared" si="292"/>
        <v>0</v>
      </c>
      <c r="X385" s="167">
        <f t="shared" si="292"/>
        <v>0</v>
      </c>
      <c r="Y385" s="167">
        <f t="shared" si="292"/>
        <v>0</v>
      </c>
      <c r="Z385" s="167">
        <f t="shared" si="292"/>
        <v>0</v>
      </c>
      <c r="AA385" s="167">
        <f t="shared" si="292"/>
        <v>0</v>
      </c>
      <c r="AB385" s="167">
        <f t="shared" si="292"/>
        <v>0</v>
      </c>
      <c r="AC385" s="167">
        <f t="shared" si="292"/>
        <v>0</v>
      </c>
      <c r="AD385" s="167">
        <f t="shared" si="292"/>
        <v>0</v>
      </c>
      <c r="AE385" s="167">
        <f t="shared" si="292"/>
        <v>851.90796</v>
      </c>
      <c r="AF385" s="167">
        <f t="shared" si="292"/>
        <v>851.90796</v>
      </c>
      <c r="AG385" s="167">
        <f t="shared" si="292"/>
        <v>0</v>
      </c>
      <c r="AH385" s="167">
        <f t="shared" si="292"/>
        <v>0</v>
      </c>
      <c r="AI385" s="167">
        <f t="shared" si="292"/>
        <v>0</v>
      </c>
      <c r="AJ385" s="167">
        <f t="shared" si="292"/>
        <v>0</v>
      </c>
      <c r="AK385" s="167">
        <f t="shared" si="292"/>
        <v>0</v>
      </c>
      <c r="AL385" s="167">
        <f t="shared" si="292"/>
        <v>0</v>
      </c>
      <c r="AM385" s="167">
        <f t="shared" si="292"/>
        <v>0</v>
      </c>
      <c r="AN385" s="167">
        <f t="shared" si="292"/>
        <v>0</v>
      </c>
      <c r="AO385" s="167">
        <f t="shared" si="292"/>
        <v>0</v>
      </c>
      <c r="AP385" s="167">
        <f t="shared" si="292"/>
        <v>0</v>
      </c>
      <c r="AQ385" s="167">
        <f t="shared" si="292"/>
        <v>0</v>
      </c>
      <c r="AR385" s="167">
        <f t="shared" si="292"/>
        <v>0</v>
      </c>
      <c r="AS385" s="167">
        <f t="shared" si="292"/>
        <v>0</v>
      </c>
      <c r="AT385" s="167">
        <f t="shared" si="292"/>
        <v>0</v>
      </c>
      <c r="AU385" s="167">
        <f t="shared" si="292"/>
        <v>0</v>
      </c>
      <c r="AV385" s="167">
        <f t="shared" si="292"/>
        <v>0</v>
      </c>
      <c r="AW385" s="167">
        <f t="shared" si="292"/>
        <v>0</v>
      </c>
      <c r="AX385" s="167">
        <f t="shared" si="292"/>
        <v>0</v>
      </c>
      <c r="AY385" s="167">
        <f t="shared" si="292"/>
        <v>0</v>
      </c>
      <c r="AZ385" s="167">
        <f t="shared" si="292"/>
        <v>0</v>
      </c>
      <c r="BA385" s="167">
        <f t="shared" si="292"/>
        <v>0</v>
      </c>
      <c r="BB385" s="167"/>
      <c r="BC385" s="178"/>
    </row>
    <row r="386" spans="1:55" ht="32.25" customHeight="1">
      <c r="A386" s="275"/>
      <c r="B386" s="276"/>
      <c r="C386" s="276"/>
      <c r="D386" s="151" t="s">
        <v>37</v>
      </c>
      <c r="E386" s="167">
        <f t="shared" si="290"/>
        <v>0</v>
      </c>
      <c r="F386" s="167">
        <f t="shared" si="291"/>
        <v>0</v>
      </c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78"/>
    </row>
    <row r="387" spans="1:55" ht="50.25" customHeight="1">
      <c r="A387" s="275"/>
      <c r="B387" s="276"/>
      <c r="C387" s="276"/>
      <c r="D387" s="176" t="s">
        <v>2</v>
      </c>
      <c r="E387" s="167">
        <f t="shared" si="290"/>
        <v>0</v>
      </c>
      <c r="F387" s="167">
        <f t="shared" si="291"/>
        <v>0</v>
      </c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78"/>
    </row>
    <row r="388" spans="1:55" ht="22.5" customHeight="1">
      <c r="A388" s="275"/>
      <c r="B388" s="276"/>
      <c r="C388" s="276"/>
      <c r="D388" s="221" t="s">
        <v>268</v>
      </c>
      <c r="E388" s="167">
        <f>H388+K388+N388+Q388+T388+W388+Z388+AE388+AJ388+AO388+AT388+AY388</f>
        <v>851.90796</v>
      </c>
      <c r="F388" s="167">
        <f t="shared" si="291"/>
        <v>851.90796</v>
      </c>
      <c r="G388" s="167">
        <f t="shared" si="288"/>
        <v>100</v>
      </c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>
        <v>851.90796</v>
      </c>
      <c r="AF388" s="167">
        <v>851.90796</v>
      </c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78"/>
    </row>
    <row r="389" spans="1:55" ht="82.5" customHeight="1">
      <c r="A389" s="275"/>
      <c r="B389" s="276"/>
      <c r="C389" s="276"/>
      <c r="D389" s="221" t="s">
        <v>274</v>
      </c>
      <c r="E389" s="167">
        <f t="shared" ref="E389:E394" si="293">H389+K389+N389+Q389+T389+W389+Z389+AE389+AJ389+AO389+AT389+AY389</f>
        <v>0</v>
      </c>
      <c r="F389" s="167">
        <f t="shared" si="291"/>
        <v>0</v>
      </c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78"/>
    </row>
    <row r="390" spans="1:55" ht="22.5" customHeight="1">
      <c r="A390" s="275"/>
      <c r="B390" s="276"/>
      <c r="C390" s="276"/>
      <c r="D390" s="221" t="s">
        <v>269</v>
      </c>
      <c r="E390" s="167">
        <f t="shared" si="293"/>
        <v>0</v>
      </c>
      <c r="F390" s="167">
        <f t="shared" si="291"/>
        <v>0</v>
      </c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78"/>
    </row>
    <row r="391" spans="1:55" ht="31.2">
      <c r="A391" s="275"/>
      <c r="B391" s="276"/>
      <c r="C391" s="276"/>
      <c r="D391" s="224" t="s">
        <v>43</v>
      </c>
      <c r="E391" s="167">
        <f t="shared" si="293"/>
        <v>0</v>
      </c>
      <c r="F391" s="167">
        <f t="shared" si="291"/>
        <v>0</v>
      </c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78"/>
    </row>
    <row r="392" spans="1:55" ht="22.5" customHeight="1">
      <c r="A392" s="275" t="s">
        <v>530</v>
      </c>
      <c r="B392" s="276" t="s">
        <v>532</v>
      </c>
      <c r="C392" s="276" t="s">
        <v>299</v>
      </c>
      <c r="D392" s="153" t="s">
        <v>41</v>
      </c>
      <c r="E392" s="167">
        <f t="shared" si="293"/>
        <v>3721.85</v>
      </c>
      <c r="F392" s="167">
        <f t="shared" ref="F392:F398" si="294">I392+L392+O392+R392+U392+X392+AA392+AF392+AK392+AP392+AU392+AZ392</f>
        <v>3721.85</v>
      </c>
      <c r="G392" s="167">
        <f t="shared" ref="G392" si="295">F392*100/E392</f>
        <v>100</v>
      </c>
      <c r="H392" s="167">
        <f>H393+H394+H395+H397+H398</f>
        <v>0</v>
      </c>
      <c r="I392" s="167">
        <f t="shared" ref="I392:BA392" si="296">I393+I394+I395+I397+I398</f>
        <v>0</v>
      </c>
      <c r="J392" s="167">
        <f t="shared" si="296"/>
        <v>0</v>
      </c>
      <c r="K392" s="167">
        <f t="shared" si="296"/>
        <v>0</v>
      </c>
      <c r="L392" s="167">
        <f t="shared" si="296"/>
        <v>0</v>
      </c>
      <c r="M392" s="167">
        <f t="shared" si="296"/>
        <v>0</v>
      </c>
      <c r="N392" s="167">
        <f t="shared" si="296"/>
        <v>0</v>
      </c>
      <c r="O392" s="167">
        <f t="shared" si="296"/>
        <v>0</v>
      </c>
      <c r="P392" s="167">
        <f t="shared" si="296"/>
        <v>0</v>
      </c>
      <c r="Q392" s="167">
        <f t="shared" si="296"/>
        <v>0</v>
      </c>
      <c r="R392" s="167">
        <f t="shared" si="296"/>
        <v>0</v>
      </c>
      <c r="S392" s="167">
        <f t="shared" si="296"/>
        <v>0</v>
      </c>
      <c r="T392" s="167">
        <f t="shared" si="296"/>
        <v>0</v>
      </c>
      <c r="U392" s="167">
        <f t="shared" si="296"/>
        <v>0</v>
      </c>
      <c r="V392" s="167">
        <f t="shared" si="296"/>
        <v>0</v>
      </c>
      <c r="W392" s="167">
        <f t="shared" si="296"/>
        <v>0</v>
      </c>
      <c r="X392" s="167">
        <f t="shared" si="296"/>
        <v>0</v>
      </c>
      <c r="Y392" s="167">
        <f t="shared" si="296"/>
        <v>0</v>
      </c>
      <c r="Z392" s="167">
        <f t="shared" si="296"/>
        <v>0</v>
      </c>
      <c r="AA392" s="167">
        <f t="shared" si="296"/>
        <v>0</v>
      </c>
      <c r="AB392" s="167">
        <f t="shared" si="296"/>
        <v>0</v>
      </c>
      <c r="AC392" s="167">
        <f t="shared" si="296"/>
        <v>0</v>
      </c>
      <c r="AD392" s="167">
        <f t="shared" si="296"/>
        <v>0</v>
      </c>
      <c r="AE392" s="167">
        <f t="shared" si="296"/>
        <v>0</v>
      </c>
      <c r="AF392" s="167">
        <f t="shared" si="296"/>
        <v>0</v>
      </c>
      <c r="AG392" s="167">
        <f t="shared" si="296"/>
        <v>0</v>
      </c>
      <c r="AH392" s="167">
        <f t="shared" si="296"/>
        <v>0</v>
      </c>
      <c r="AI392" s="167">
        <f t="shared" si="296"/>
        <v>0</v>
      </c>
      <c r="AJ392" s="167">
        <f t="shared" si="296"/>
        <v>3721.85</v>
      </c>
      <c r="AK392" s="167">
        <f t="shared" si="296"/>
        <v>3721.85</v>
      </c>
      <c r="AL392" s="167">
        <f t="shared" si="296"/>
        <v>0</v>
      </c>
      <c r="AM392" s="167">
        <f t="shared" si="296"/>
        <v>0</v>
      </c>
      <c r="AN392" s="167">
        <f t="shared" si="296"/>
        <v>0</v>
      </c>
      <c r="AO392" s="167">
        <f t="shared" si="296"/>
        <v>0</v>
      </c>
      <c r="AP392" s="167">
        <f t="shared" si="296"/>
        <v>0</v>
      </c>
      <c r="AQ392" s="167">
        <f t="shared" si="296"/>
        <v>0</v>
      </c>
      <c r="AR392" s="167">
        <f t="shared" si="296"/>
        <v>0</v>
      </c>
      <c r="AS392" s="167">
        <f t="shared" si="296"/>
        <v>0</v>
      </c>
      <c r="AT392" s="167">
        <f t="shared" si="296"/>
        <v>0</v>
      </c>
      <c r="AU392" s="167">
        <f t="shared" si="296"/>
        <v>0</v>
      </c>
      <c r="AV392" s="167">
        <f t="shared" si="296"/>
        <v>0</v>
      </c>
      <c r="AW392" s="167">
        <f t="shared" si="296"/>
        <v>0</v>
      </c>
      <c r="AX392" s="167">
        <f t="shared" si="296"/>
        <v>0</v>
      </c>
      <c r="AY392" s="167">
        <f t="shared" si="296"/>
        <v>0</v>
      </c>
      <c r="AZ392" s="167">
        <f t="shared" si="296"/>
        <v>0</v>
      </c>
      <c r="BA392" s="167">
        <f t="shared" si="296"/>
        <v>0</v>
      </c>
      <c r="BB392" s="167"/>
      <c r="BC392" s="211"/>
    </row>
    <row r="393" spans="1:55" ht="32.25" customHeight="1">
      <c r="A393" s="275"/>
      <c r="B393" s="276"/>
      <c r="C393" s="276"/>
      <c r="D393" s="151" t="s">
        <v>37</v>
      </c>
      <c r="E393" s="167">
        <f t="shared" si="293"/>
        <v>0</v>
      </c>
      <c r="F393" s="167">
        <f t="shared" si="294"/>
        <v>0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211"/>
    </row>
    <row r="394" spans="1:55" ht="50.25" customHeight="1">
      <c r="A394" s="275"/>
      <c r="B394" s="276"/>
      <c r="C394" s="276"/>
      <c r="D394" s="176" t="s">
        <v>2</v>
      </c>
      <c r="E394" s="167">
        <f t="shared" si="293"/>
        <v>0</v>
      </c>
      <c r="F394" s="167">
        <f t="shared" si="294"/>
        <v>0</v>
      </c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211"/>
    </row>
    <row r="395" spans="1:55" ht="22.5" customHeight="1">
      <c r="A395" s="275"/>
      <c r="B395" s="276"/>
      <c r="C395" s="276"/>
      <c r="D395" s="221" t="s">
        <v>268</v>
      </c>
      <c r="E395" s="167">
        <f>H395+K395+N395+Q395+T395+W395+Z395+AE395+AJ395+AO395+AT395+AY395</f>
        <v>3721.85</v>
      </c>
      <c r="F395" s="167">
        <f t="shared" si="294"/>
        <v>3721.85</v>
      </c>
      <c r="G395" s="167">
        <f t="shared" ref="G395" si="297">F395*100/E395</f>
        <v>100</v>
      </c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>
        <v>3721.85</v>
      </c>
      <c r="AK395" s="167">
        <v>3721.85</v>
      </c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211"/>
    </row>
    <row r="396" spans="1:55" ht="82.5" customHeight="1">
      <c r="A396" s="275"/>
      <c r="B396" s="276"/>
      <c r="C396" s="276"/>
      <c r="D396" s="221" t="s">
        <v>274</v>
      </c>
      <c r="E396" s="167">
        <f t="shared" ref="E396:E401" si="298">H396+K396+N396+Q396+T396+W396+Z396+AE396+AJ396+AO396+AT396+AY396</f>
        <v>0</v>
      </c>
      <c r="F396" s="167">
        <f t="shared" si="294"/>
        <v>0</v>
      </c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211"/>
    </row>
    <row r="397" spans="1:55" ht="22.5" customHeight="1">
      <c r="A397" s="275"/>
      <c r="B397" s="276"/>
      <c r="C397" s="276"/>
      <c r="D397" s="221" t="s">
        <v>269</v>
      </c>
      <c r="E397" s="167">
        <f t="shared" si="298"/>
        <v>0</v>
      </c>
      <c r="F397" s="167">
        <f t="shared" si="294"/>
        <v>0</v>
      </c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211"/>
    </row>
    <row r="398" spans="1:55" ht="31.2">
      <c r="A398" s="275"/>
      <c r="B398" s="276"/>
      <c r="C398" s="276"/>
      <c r="D398" s="224" t="s">
        <v>43</v>
      </c>
      <c r="E398" s="167">
        <f t="shared" si="298"/>
        <v>0</v>
      </c>
      <c r="F398" s="167">
        <f t="shared" si="294"/>
        <v>0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211"/>
    </row>
    <row r="399" spans="1:55" ht="22.5" customHeight="1">
      <c r="A399" s="275" t="s">
        <v>531</v>
      </c>
      <c r="B399" s="276" t="s">
        <v>533</v>
      </c>
      <c r="C399" s="276" t="s">
        <v>299</v>
      </c>
      <c r="D399" s="153" t="s">
        <v>41</v>
      </c>
      <c r="E399" s="167">
        <f t="shared" si="298"/>
        <v>3633.45</v>
      </c>
      <c r="F399" s="167">
        <f t="shared" ref="F399:F405" si="299">I399+L399+O399+R399+U399+X399+AA399+AF399+AK399+AP399+AU399+AZ399</f>
        <v>3633.45</v>
      </c>
      <c r="G399" s="167">
        <f t="shared" ref="G399" si="300">F399*100/E399</f>
        <v>100</v>
      </c>
      <c r="H399" s="167">
        <f>H400+H401+H402+H404+H405</f>
        <v>0</v>
      </c>
      <c r="I399" s="167">
        <f t="shared" ref="I399:BA399" si="301">I400+I401+I402+I404+I405</f>
        <v>0</v>
      </c>
      <c r="J399" s="167">
        <f t="shared" si="301"/>
        <v>0</v>
      </c>
      <c r="K399" s="167">
        <f t="shared" si="301"/>
        <v>0</v>
      </c>
      <c r="L399" s="167">
        <f t="shared" si="301"/>
        <v>0</v>
      </c>
      <c r="M399" s="167">
        <f t="shared" si="301"/>
        <v>0</v>
      </c>
      <c r="N399" s="167">
        <f t="shared" si="301"/>
        <v>0</v>
      </c>
      <c r="O399" s="167">
        <f t="shared" si="301"/>
        <v>0</v>
      </c>
      <c r="P399" s="167">
        <f t="shared" si="301"/>
        <v>0</v>
      </c>
      <c r="Q399" s="167">
        <f t="shared" si="301"/>
        <v>0</v>
      </c>
      <c r="R399" s="167">
        <f t="shared" si="301"/>
        <v>0</v>
      </c>
      <c r="S399" s="167">
        <f t="shared" si="301"/>
        <v>0</v>
      </c>
      <c r="T399" s="167">
        <f t="shared" si="301"/>
        <v>0</v>
      </c>
      <c r="U399" s="167">
        <f t="shared" si="301"/>
        <v>0</v>
      </c>
      <c r="V399" s="167">
        <f t="shared" si="301"/>
        <v>0</v>
      </c>
      <c r="W399" s="167">
        <f t="shared" si="301"/>
        <v>0</v>
      </c>
      <c r="X399" s="167">
        <f t="shared" si="301"/>
        <v>0</v>
      </c>
      <c r="Y399" s="167">
        <f t="shared" si="301"/>
        <v>0</v>
      </c>
      <c r="Z399" s="167">
        <f t="shared" si="301"/>
        <v>0</v>
      </c>
      <c r="AA399" s="167">
        <f t="shared" si="301"/>
        <v>0</v>
      </c>
      <c r="AB399" s="167">
        <f t="shared" si="301"/>
        <v>0</v>
      </c>
      <c r="AC399" s="167">
        <f t="shared" si="301"/>
        <v>0</v>
      </c>
      <c r="AD399" s="167">
        <f t="shared" si="301"/>
        <v>0</v>
      </c>
      <c r="AE399" s="167">
        <f t="shared" si="301"/>
        <v>0</v>
      </c>
      <c r="AF399" s="167">
        <f t="shared" si="301"/>
        <v>0</v>
      </c>
      <c r="AG399" s="167">
        <f t="shared" si="301"/>
        <v>0</v>
      </c>
      <c r="AH399" s="167">
        <f t="shared" si="301"/>
        <v>0</v>
      </c>
      <c r="AI399" s="167">
        <f t="shared" si="301"/>
        <v>0</v>
      </c>
      <c r="AJ399" s="167">
        <f t="shared" si="301"/>
        <v>3633.45</v>
      </c>
      <c r="AK399" s="167">
        <f t="shared" si="301"/>
        <v>3633.45</v>
      </c>
      <c r="AL399" s="167">
        <f t="shared" si="301"/>
        <v>0</v>
      </c>
      <c r="AM399" s="167">
        <f t="shared" si="301"/>
        <v>0</v>
      </c>
      <c r="AN399" s="167">
        <f t="shared" si="301"/>
        <v>0</v>
      </c>
      <c r="AO399" s="167">
        <f t="shared" si="301"/>
        <v>0</v>
      </c>
      <c r="AP399" s="167">
        <f t="shared" si="301"/>
        <v>0</v>
      </c>
      <c r="AQ399" s="167">
        <f t="shared" si="301"/>
        <v>0</v>
      </c>
      <c r="AR399" s="167">
        <f t="shared" si="301"/>
        <v>0</v>
      </c>
      <c r="AS399" s="167">
        <f t="shared" si="301"/>
        <v>0</v>
      </c>
      <c r="AT399" s="167">
        <f t="shared" si="301"/>
        <v>0</v>
      </c>
      <c r="AU399" s="167">
        <f t="shared" si="301"/>
        <v>0</v>
      </c>
      <c r="AV399" s="167">
        <f t="shared" si="301"/>
        <v>0</v>
      </c>
      <c r="AW399" s="167">
        <f t="shared" si="301"/>
        <v>0</v>
      </c>
      <c r="AX399" s="167">
        <f t="shared" si="301"/>
        <v>0</v>
      </c>
      <c r="AY399" s="167">
        <f t="shared" si="301"/>
        <v>0</v>
      </c>
      <c r="AZ399" s="167">
        <f t="shared" si="301"/>
        <v>0</v>
      </c>
      <c r="BA399" s="167">
        <f t="shared" si="301"/>
        <v>0</v>
      </c>
      <c r="BB399" s="167"/>
      <c r="BC399" s="211"/>
    </row>
    <row r="400" spans="1:55" ht="32.25" customHeight="1">
      <c r="A400" s="275"/>
      <c r="B400" s="276"/>
      <c r="C400" s="276"/>
      <c r="D400" s="151" t="s">
        <v>37</v>
      </c>
      <c r="E400" s="167">
        <f t="shared" si="298"/>
        <v>0</v>
      </c>
      <c r="F400" s="167">
        <f t="shared" si="299"/>
        <v>0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211"/>
    </row>
    <row r="401" spans="1:55" ht="50.25" customHeight="1">
      <c r="A401" s="275"/>
      <c r="B401" s="276"/>
      <c r="C401" s="276"/>
      <c r="D401" s="176" t="s">
        <v>2</v>
      </c>
      <c r="E401" s="167">
        <f t="shared" si="298"/>
        <v>0</v>
      </c>
      <c r="F401" s="167">
        <f t="shared" si="299"/>
        <v>0</v>
      </c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211"/>
    </row>
    <row r="402" spans="1:55" ht="22.5" customHeight="1">
      <c r="A402" s="275"/>
      <c r="B402" s="276"/>
      <c r="C402" s="276"/>
      <c r="D402" s="221" t="s">
        <v>268</v>
      </c>
      <c r="E402" s="167">
        <f>H402+K402+N402+Q402+T402+W402+Z402+AE402+AJ402+AO402+AT402+AY402</f>
        <v>3633.45</v>
      </c>
      <c r="F402" s="167">
        <f t="shared" si="299"/>
        <v>3633.45</v>
      </c>
      <c r="G402" s="167">
        <f t="shared" ref="G402" si="302">F402*100/E402</f>
        <v>100</v>
      </c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>
        <v>3633.45</v>
      </c>
      <c r="AK402" s="167">
        <v>3633.45</v>
      </c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211"/>
    </row>
    <row r="403" spans="1:55" ht="82.5" customHeight="1">
      <c r="A403" s="275"/>
      <c r="B403" s="276"/>
      <c r="C403" s="276"/>
      <c r="D403" s="221" t="s">
        <v>274</v>
      </c>
      <c r="E403" s="167">
        <f t="shared" ref="E403:E408" si="303">H403+K403+N403+Q403+T403+W403+Z403+AE403+AJ403+AO403+AT403+AY403</f>
        <v>0</v>
      </c>
      <c r="F403" s="167">
        <f t="shared" si="299"/>
        <v>0</v>
      </c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211"/>
    </row>
    <row r="404" spans="1:55" ht="22.5" customHeight="1">
      <c r="A404" s="275"/>
      <c r="B404" s="276"/>
      <c r="C404" s="276"/>
      <c r="D404" s="221" t="s">
        <v>269</v>
      </c>
      <c r="E404" s="167">
        <f t="shared" si="303"/>
        <v>0</v>
      </c>
      <c r="F404" s="167">
        <f t="shared" si="299"/>
        <v>0</v>
      </c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211"/>
    </row>
    <row r="405" spans="1:55" ht="31.2">
      <c r="A405" s="275"/>
      <c r="B405" s="276"/>
      <c r="C405" s="276"/>
      <c r="D405" s="224" t="s">
        <v>43</v>
      </c>
      <c r="E405" s="167">
        <f t="shared" si="303"/>
        <v>0</v>
      </c>
      <c r="F405" s="167">
        <f t="shared" si="299"/>
        <v>0</v>
      </c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211"/>
    </row>
    <row r="406" spans="1:55" ht="22.5" customHeight="1">
      <c r="A406" s="275" t="s">
        <v>538</v>
      </c>
      <c r="B406" s="276" t="s">
        <v>539</v>
      </c>
      <c r="C406" s="276" t="s">
        <v>299</v>
      </c>
      <c r="D406" s="153" t="s">
        <v>41</v>
      </c>
      <c r="E406" s="167">
        <f t="shared" si="303"/>
        <v>6910.98308</v>
      </c>
      <c r="F406" s="167">
        <f t="shared" ref="F406:F412" si="304">I406+L406+O406+R406+U406+X406+AA406+AF406+AK406+AP406+AU406+AZ406</f>
        <v>2642.5686999999998</v>
      </c>
      <c r="G406" s="167">
        <f t="shared" ref="G406" si="305">F406*100/E406</f>
        <v>38.237232958179952</v>
      </c>
      <c r="H406" s="167">
        <f>H407+H408+H409+H411+H412</f>
        <v>0</v>
      </c>
      <c r="I406" s="167">
        <f t="shared" ref="I406:BA406" si="306">I407+I408+I409+I411+I412</f>
        <v>0</v>
      </c>
      <c r="J406" s="167">
        <f t="shared" si="306"/>
        <v>0</v>
      </c>
      <c r="K406" s="167">
        <f t="shared" si="306"/>
        <v>0</v>
      </c>
      <c r="L406" s="167">
        <f t="shared" si="306"/>
        <v>0</v>
      </c>
      <c r="M406" s="167">
        <f t="shared" si="306"/>
        <v>0</v>
      </c>
      <c r="N406" s="167">
        <f t="shared" si="306"/>
        <v>0</v>
      </c>
      <c r="O406" s="167">
        <f t="shared" si="306"/>
        <v>0</v>
      </c>
      <c r="P406" s="167">
        <f t="shared" si="306"/>
        <v>0</v>
      </c>
      <c r="Q406" s="167">
        <f t="shared" si="306"/>
        <v>0</v>
      </c>
      <c r="R406" s="167">
        <f t="shared" si="306"/>
        <v>0</v>
      </c>
      <c r="S406" s="167">
        <f t="shared" si="306"/>
        <v>0</v>
      </c>
      <c r="T406" s="167">
        <f t="shared" si="306"/>
        <v>0</v>
      </c>
      <c r="U406" s="167">
        <f t="shared" si="306"/>
        <v>0</v>
      </c>
      <c r="V406" s="167">
        <f t="shared" si="306"/>
        <v>0</v>
      </c>
      <c r="W406" s="167">
        <f t="shared" si="306"/>
        <v>0</v>
      </c>
      <c r="X406" s="167">
        <f t="shared" si="306"/>
        <v>0</v>
      </c>
      <c r="Y406" s="167">
        <f t="shared" si="306"/>
        <v>0</v>
      </c>
      <c r="Z406" s="167">
        <f t="shared" si="306"/>
        <v>0</v>
      </c>
      <c r="AA406" s="167">
        <f t="shared" si="306"/>
        <v>0</v>
      </c>
      <c r="AB406" s="167">
        <f t="shared" si="306"/>
        <v>0</v>
      </c>
      <c r="AC406" s="167">
        <f t="shared" si="306"/>
        <v>0</v>
      </c>
      <c r="AD406" s="167">
        <f t="shared" si="306"/>
        <v>0</v>
      </c>
      <c r="AE406" s="167">
        <f t="shared" si="306"/>
        <v>0</v>
      </c>
      <c r="AF406" s="167">
        <f t="shared" si="306"/>
        <v>0</v>
      </c>
      <c r="AG406" s="167">
        <f t="shared" si="306"/>
        <v>0</v>
      </c>
      <c r="AH406" s="167">
        <f t="shared" si="306"/>
        <v>0</v>
      </c>
      <c r="AI406" s="167">
        <f t="shared" si="306"/>
        <v>0</v>
      </c>
      <c r="AJ406" s="167">
        <f t="shared" si="306"/>
        <v>0</v>
      </c>
      <c r="AK406" s="167">
        <f t="shared" si="306"/>
        <v>0</v>
      </c>
      <c r="AL406" s="167">
        <f t="shared" si="306"/>
        <v>0</v>
      </c>
      <c r="AM406" s="167">
        <f t="shared" si="306"/>
        <v>0</v>
      </c>
      <c r="AN406" s="167">
        <f t="shared" si="306"/>
        <v>0</v>
      </c>
      <c r="AO406" s="167">
        <f t="shared" si="306"/>
        <v>0</v>
      </c>
      <c r="AP406" s="167">
        <f t="shared" si="306"/>
        <v>0</v>
      </c>
      <c r="AQ406" s="167">
        <f t="shared" si="306"/>
        <v>0</v>
      </c>
      <c r="AR406" s="167">
        <f t="shared" si="306"/>
        <v>0</v>
      </c>
      <c r="AS406" s="167">
        <f t="shared" si="306"/>
        <v>0</v>
      </c>
      <c r="AT406" s="167">
        <f t="shared" si="306"/>
        <v>0</v>
      </c>
      <c r="AU406" s="167">
        <f t="shared" si="306"/>
        <v>0</v>
      </c>
      <c r="AV406" s="167">
        <f t="shared" si="306"/>
        <v>0</v>
      </c>
      <c r="AW406" s="167">
        <f t="shared" si="306"/>
        <v>0</v>
      </c>
      <c r="AX406" s="167">
        <f t="shared" si="306"/>
        <v>0</v>
      </c>
      <c r="AY406" s="167">
        <f t="shared" si="306"/>
        <v>6910.98308</v>
      </c>
      <c r="AZ406" s="167">
        <f t="shared" si="306"/>
        <v>2642.5686999999998</v>
      </c>
      <c r="BA406" s="167">
        <f t="shared" si="306"/>
        <v>0</v>
      </c>
      <c r="BB406" s="167"/>
      <c r="BC406" s="214"/>
    </row>
    <row r="407" spans="1:55" ht="32.25" customHeight="1">
      <c r="A407" s="275"/>
      <c r="B407" s="276"/>
      <c r="C407" s="276"/>
      <c r="D407" s="151" t="s">
        <v>37</v>
      </c>
      <c r="E407" s="167">
        <f t="shared" si="303"/>
        <v>0</v>
      </c>
      <c r="F407" s="167">
        <f t="shared" si="304"/>
        <v>0</v>
      </c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214"/>
    </row>
    <row r="408" spans="1:55" ht="50.25" customHeight="1">
      <c r="A408" s="275"/>
      <c r="B408" s="276"/>
      <c r="C408" s="276"/>
      <c r="D408" s="176" t="s">
        <v>2</v>
      </c>
      <c r="E408" s="167">
        <f t="shared" si="303"/>
        <v>0</v>
      </c>
      <c r="F408" s="167">
        <f t="shared" si="304"/>
        <v>0</v>
      </c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214"/>
    </row>
    <row r="409" spans="1:55" ht="22.5" customHeight="1">
      <c r="A409" s="275"/>
      <c r="B409" s="276"/>
      <c r="C409" s="276"/>
      <c r="D409" s="221" t="s">
        <v>268</v>
      </c>
      <c r="E409" s="167">
        <f>H409+K409+N409+Q409+T409+W409+Z409+AE409+AJ409+AO409+AT409+AY409</f>
        <v>6910.98308</v>
      </c>
      <c r="F409" s="167">
        <f t="shared" si="304"/>
        <v>2642.5686999999998</v>
      </c>
      <c r="G409" s="167">
        <f t="shared" ref="G409" si="307">F409*100/E409</f>
        <v>38.237232958179952</v>
      </c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>
        <v>6910.98308</v>
      </c>
      <c r="AZ409" s="167">
        <v>2642.5686999999998</v>
      </c>
      <c r="BA409" s="167"/>
      <c r="BB409" s="167"/>
      <c r="BC409" s="214"/>
    </row>
    <row r="410" spans="1:55" ht="82.5" customHeight="1">
      <c r="A410" s="275"/>
      <c r="B410" s="276"/>
      <c r="C410" s="276"/>
      <c r="D410" s="221" t="s">
        <v>274</v>
      </c>
      <c r="E410" s="167">
        <f t="shared" ref="E410:E415" si="308">H410+K410+N410+Q410+T410+W410+Z410+AE410+AJ410+AO410+AT410+AY410</f>
        <v>0</v>
      </c>
      <c r="F410" s="167">
        <f t="shared" si="304"/>
        <v>0</v>
      </c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214"/>
    </row>
    <row r="411" spans="1:55" ht="22.5" customHeight="1">
      <c r="A411" s="275"/>
      <c r="B411" s="276"/>
      <c r="C411" s="276"/>
      <c r="D411" s="221" t="s">
        <v>269</v>
      </c>
      <c r="E411" s="167">
        <f t="shared" si="308"/>
        <v>0</v>
      </c>
      <c r="F411" s="167">
        <f t="shared" si="304"/>
        <v>0</v>
      </c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214"/>
    </row>
    <row r="412" spans="1:55" ht="31.2">
      <c r="A412" s="275"/>
      <c r="B412" s="276"/>
      <c r="C412" s="276"/>
      <c r="D412" s="224" t="s">
        <v>43</v>
      </c>
      <c r="E412" s="167">
        <f t="shared" si="308"/>
        <v>0</v>
      </c>
      <c r="F412" s="167">
        <f t="shared" si="304"/>
        <v>0</v>
      </c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214"/>
    </row>
    <row r="413" spans="1:55" ht="22.5" customHeight="1">
      <c r="A413" s="275" t="s">
        <v>555</v>
      </c>
      <c r="B413" s="276" t="s">
        <v>554</v>
      </c>
      <c r="C413" s="276" t="s">
        <v>299</v>
      </c>
      <c r="D413" s="153" t="s">
        <v>41</v>
      </c>
      <c r="E413" s="167">
        <f t="shared" si="308"/>
        <v>1221.3004000000001</v>
      </c>
      <c r="F413" s="167">
        <f t="shared" ref="F413:F419" si="309">I413+L413+O413+R413+U413+X413+AA413+AF413+AK413+AP413+AU413+AZ413</f>
        <v>1221.3004000000001</v>
      </c>
      <c r="G413" s="167">
        <f t="shared" ref="G413" si="310">F413*100/E413</f>
        <v>100</v>
      </c>
      <c r="H413" s="167">
        <f>H414+H415+H416+H418+H419</f>
        <v>0</v>
      </c>
      <c r="I413" s="167">
        <f t="shared" ref="I413:BA413" si="311">I414+I415+I416+I418+I419</f>
        <v>0</v>
      </c>
      <c r="J413" s="167">
        <f t="shared" si="311"/>
        <v>0</v>
      </c>
      <c r="K413" s="167">
        <f t="shared" si="311"/>
        <v>0</v>
      </c>
      <c r="L413" s="167">
        <f t="shared" si="311"/>
        <v>0</v>
      </c>
      <c r="M413" s="167">
        <f t="shared" si="311"/>
        <v>0</v>
      </c>
      <c r="N413" s="167">
        <f t="shared" si="311"/>
        <v>0</v>
      </c>
      <c r="O413" s="167">
        <f t="shared" si="311"/>
        <v>0</v>
      </c>
      <c r="P413" s="167">
        <f t="shared" si="311"/>
        <v>0</v>
      </c>
      <c r="Q413" s="167">
        <f t="shared" si="311"/>
        <v>0</v>
      </c>
      <c r="R413" s="167">
        <f t="shared" si="311"/>
        <v>0</v>
      </c>
      <c r="S413" s="167">
        <f t="shared" si="311"/>
        <v>0</v>
      </c>
      <c r="T413" s="167">
        <f t="shared" si="311"/>
        <v>0</v>
      </c>
      <c r="U413" s="167">
        <f t="shared" si="311"/>
        <v>0</v>
      </c>
      <c r="V413" s="167">
        <f t="shared" si="311"/>
        <v>0</v>
      </c>
      <c r="W413" s="167">
        <f t="shared" si="311"/>
        <v>0</v>
      </c>
      <c r="X413" s="167">
        <f t="shared" si="311"/>
        <v>0</v>
      </c>
      <c r="Y413" s="167">
        <f t="shared" si="311"/>
        <v>0</v>
      </c>
      <c r="Z413" s="167">
        <f t="shared" si="311"/>
        <v>0</v>
      </c>
      <c r="AA413" s="167">
        <f t="shared" si="311"/>
        <v>0</v>
      </c>
      <c r="AB413" s="167">
        <f t="shared" si="311"/>
        <v>0</v>
      </c>
      <c r="AC413" s="167">
        <f t="shared" si="311"/>
        <v>0</v>
      </c>
      <c r="AD413" s="167">
        <f t="shared" si="311"/>
        <v>0</v>
      </c>
      <c r="AE413" s="167">
        <f t="shared" si="311"/>
        <v>0</v>
      </c>
      <c r="AF413" s="167">
        <f t="shared" si="311"/>
        <v>0</v>
      </c>
      <c r="AG413" s="167">
        <f t="shared" si="311"/>
        <v>0</v>
      </c>
      <c r="AH413" s="167">
        <f t="shared" si="311"/>
        <v>0</v>
      </c>
      <c r="AI413" s="167">
        <f t="shared" si="311"/>
        <v>0</v>
      </c>
      <c r="AJ413" s="167">
        <f t="shared" si="311"/>
        <v>71.234380000000002</v>
      </c>
      <c r="AK413" s="167">
        <f t="shared" si="311"/>
        <v>71.234380000000002</v>
      </c>
      <c r="AL413" s="167">
        <f t="shared" si="311"/>
        <v>0</v>
      </c>
      <c r="AM413" s="167">
        <f t="shared" si="311"/>
        <v>0</v>
      </c>
      <c r="AN413" s="167">
        <f t="shared" si="311"/>
        <v>0</v>
      </c>
      <c r="AO413" s="167">
        <f t="shared" si="311"/>
        <v>1150.06602</v>
      </c>
      <c r="AP413" s="167">
        <f t="shared" si="311"/>
        <v>1150.06602</v>
      </c>
      <c r="AQ413" s="167">
        <f t="shared" si="311"/>
        <v>0</v>
      </c>
      <c r="AR413" s="167">
        <f t="shared" si="311"/>
        <v>0</v>
      </c>
      <c r="AS413" s="167">
        <f t="shared" si="311"/>
        <v>0</v>
      </c>
      <c r="AT413" s="167">
        <f t="shared" si="311"/>
        <v>0</v>
      </c>
      <c r="AU413" s="167">
        <f t="shared" si="311"/>
        <v>0</v>
      </c>
      <c r="AV413" s="167">
        <f t="shared" si="311"/>
        <v>0</v>
      </c>
      <c r="AW413" s="167">
        <f t="shared" si="311"/>
        <v>0</v>
      </c>
      <c r="AX413" s="167">
        <f t="shared" si="311"/>
        <v>0</v>
      </c>
      <c r="AY413" s="167">
        <f t="shared" si="311"/>
        <v>0</v>
      </c>
      <c r="AZ413" s="167">
        <f t="shared" si="311"/>
        <v>0</v>
      </c>
      <c r="BA413" s="167">
        <f t="shared" si="311"/>
        <v>0</v>
      </c>
      <c r="BB413" s="167"/>
      <c r="BC413" s="215"/>
    </row>
    <row r="414" spans="1:55" ht="32.25" customHeight="1">
      <c r="A414" s="275"/>
      <c r="B414" s="276"/>
      <c r="C414" s="276"/>
      <c r="D414" s="151" t="s">
        <v>37</v>
      </c>
      <c r="E414" s="167">
        <f t="shared" si="308"/>
        <v>0</v>
      </c>
      <c r="F414" s="167">
        <f t="shared" si="309"/>
        <v>0</v>
      </c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215"/>
    </row>
    <row r="415" spans="1:55" ht="50.25" customHeight="1">
      <c r="A415" s="275"/>
      <c r="B415" s="276"/>
      <c r="C415" s="276"/>
      <c r="D415" s="176" t="s">
        <v>2</v>
      </c>
      <c r="E415" s="167">
        <f t="shared" si="308"/>
        <v>1150.06602</v>
      </c>
      <c r="F415" s="167">
        <f t="shared" si="309"/>
        <v>1150.06602</v>
      </c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>
        <v>1150.06602</v>
      </c>
      <c r="AP415" s="167">
        <v>1150.06602</v>
      </c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215"/>
    </row>
    <row r="416" spans="1:55" ht="22.5" customHeight="1">
      <c r="A416" s="275"/>
      <c r="B416" s="276"/>
      <c r="C416" s="276"/>
      <c r="D416" s="221" t="s">
        <v>268</v>
      </c>
      <c r="E416" s="167">
        <f>H416+K416+N416+Q416+T416+W416+Z416+AE416+AJ416+AO416+AT416+AY416</f>
        <v>71.234380000000002</v>
      </c>
      <c r="F416" s="167">
        <f t="shared" si="309"/>
        <v>71.234380000000002</v>
      </c>
      <c r="G416" s="167">
        <f t="shared" ref="G416" si="312">F416*100/E416</f>
        <v>100</v>
      </c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>
        <f>10.70459+60.52979</f>
        <v>71.234380000000002</v>
      </c>
      <c r="AK416" s="167">
        <f>10.70459+60.52979</f>
        <v>71.234380000000002</v>
      </c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215"/>
    </row>
    <row r="417" spans="1:55" ht="82.5" customHeight="1">
      <c r="A417" s="275"/>
      <c r="B417" s="276"/>
      <c r="C417" s="276"/>
      <c r="D417" s="221" t="s">
        <v>274</v>
      </c>
      <c r="E417" s="167">
        <f t="shared" ref="E417:E422" si="313">H417+K417+N417+Q417+T417+W417+Z417+AE417+AJ417+AO417+AT417+AY417</f>
        <v>0</v>
      </c>
      <c r="F417" s="167">
        <f t="shared" si="309"/>
        <v>0</v>
      </c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215"/>
    </row>
    <row r="418" spans="1:55" ht="22.5" customHeight="1">
      <c r="A418" s="275"/>
      <c r="B418" s="276"/>
      <c r="C418" s="276"/>
      <c r="D418" s="221" t="s">
        <v>269</v>
      </c>
      <c r="E418" s="167">
        <f t="shared" si="313"/>
        <v>0</v>
      </c>
      <c r="F418" s="167">
        <f t="shared" si="309"/>
        <v>0</v>
      </c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215"/>
    </row>
    <row r="419" spans="1:55" ht="31.2">
      <c r="A419" s="275"/>
      <c r="B419" s="276"/>
      <c r="C419" s="276"/>
      <c r="D419" s="224" t="s">
        <v>43</v>
      </c>
      <c r="E419" s="167">
        <f t="shared" si="313"/>
        <v>0</v>
      </c>
      <c r="F419" s="167">
        <f t="shared" si="309"/>
        <v>0</v>
      </c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215"/>
    </row>
    <row r="420" spans="1:55" ht="27.75" customHeight="1">
      <c r="A420" s="275" t="s">
        <v>555</v>
      </c>
      <c r="B420" s="276" t="s">
        <v>556</v>
      </c>
      <c r="C420" s="276" t="s">
        <v>299</v>
      </c>
      <c r="D420" s="153" t="s">
        <v>41</v>
      </c>
      <c r="E420" s="167">
        <f t="shared" si="313"/>
        <v>3054.2853099999998</v>
      </c>
      <c r="F420" s="167">
        <f t="shared" ref="F420:F426" si="314">I420+L420+O420+R420+U420+X420+AA420+AF420+AK420+AP420+AU420+AZ420</f>
        <v>3054.2853099999998</v>
      </c>
      <c r="G420" s="167">
        <f t="shared" ref="G420" si="315">F420*100/E420</f>
        <v>100</v>
      </c>
      <c r="H420" s="167">
        <f>H421+H422+H423+H425+H426</f>
        <v>0</v>
      </c>
      <c r="I420" s="167">
        <f t="shared" ref="I420:BA420" si="316">I421+I422+I423+I425+I426</f>
        <v>0</v>
      </c>
      <c r="J420" s="167">
        <f t="shared" si="316"/>
        <v>0</v>
      </c>
      <c r="K420" s="167">
        <f t="shared" si="316"/>
        <v>0</v>
      </c>
      <c r="L420" s="167">
        <f t="shared" si="316"/>
        <v>0</v>
      </c>
      <c r="M420" s="167">
        <f t="shared" si="316"/>
        <v>0</v>
      </c>
      <c r="N420" s="167">
        <f t="shared" si="316"/>
        <v>0</v>
      </c>
      <c r="O420" s="167">
        <f t="shared" si="316"/>
        <v>0</v>
      </c>
      <c r="P420" s="167">
        <f t="shared" si="316"/>
        <v>0</v>
      </c>
      <c r="Q420" s="167">
        <f t="shared" si="316"/>
        <v>0</v>
      </c>
      <c r="R420" s="167">
        <f t="shared" si="316"/>
        <v>0</v>
      </c>
      <c r="S420" s="167">
        <f t="shared" si="316"/>
        <v>0</v>
      </c>
      <c r="T420" s="167">
        <f t="shared" si="316"/>
        <v>0</v>
      </c>
      <c r="U420" s="167">
        <f t="shared" si="316"/>
        <v>0</v>
      </c>
      <c r="V420" s="167">
        <f t="shared" si="316"/>
        <v>0</v>
      </c>
      <c r="W420" s="167">
        <f t="shared" si="316"/>
        <v>0</v>
      </c>
      <c r="X420" s="167">
        <f t="shared" si="316"/>
        <v>0</v>
      </c>
      <c r="Y420" s="167">
        <f t="shared" si="316"/>
        <v>0</v>
      </c>
      <c r="Z420" s="167">
        <f t="shared" si="316"/>
        <v>0</v>
      </c>
      <c r="AA420" s="167">
        <f t="shared" si="316"/>
        <v>0</v>
      </c>
      <c r="AB420" s="167">
        <f t="shared" si="316"/>
        <v>0</v>
      </c>
      <c r="AC420" s="167">
        <f t="shared" si="316"/>
        <v>0</v>
      </c>
      <c r="AD420" s="167">
        <f t="shared" si="316"/>
        <v>0</v>
      </c>
      <c r="AE420" s="167">
        <f t="shared" si="316"/>
        <v>0</v>
      </c>
      <c r="AF420" s="167">
        <f t="shared" si="316"/>
        <v>0</v>
      </c>
      <c r="AG420" s="167">
        <f t="shared" si="316"/>
        <v>0</v>
      </c>
      <c r="AH420" s="167">
        <f t="shared" si="316"/>
        <v>0</v>
      </c>
      <c r="AI420" s="167">
        <f t="shared" si="316"/>
        <v>0</v>
      </c>
      <c r="AJ420" s="167">
        <f t="shared" si="316"/>
        <v>152.71427</v>
      </c>
      <c r="AK420" s="167">
        <f t="shared" si="316"/>
        <v>152.71427</v>
      </c>
      <c r="AL420" s="167">
        <f t="shared" si="316"/>
        <v>0</v>
      </c>
      <c r="AM420" s="167">
        <f t="shared" si="316"/>
        <v>0</v>
      </c>
      <c r="AN420" s="167">
        <f t="shared" si="316"/>
        <v>0</v>
      </c>
      <c r="AO420" s="167">
        <f t="shared" si="316"/>
        <v>2901.5710399999998</v>
      </c>
      <c r="AP420" s="167">
        <f t="shared" si="316"/>
        <v>2901.5710399999998</v>
      </c>
      <c r="AQ420" s="167">
        <f t="shared" si="316"/>
        <v>0</v>
      </c>
      <c r="AR420" s="167">
        <f t="shared" si="316"/>
        <v>0</v>
      </c>
      <c r="AS420" s="167">
        <f t="shared" si="316"/>
        <v>0</v>
      </c>
      <c r="AT420" s="167">
        <f t="shared" si="316"/>
        <v>0</v>
      </c>
      <c r="AU420" s="167">
        <f t="shared" si="316"/>
        <v>0</v>
      </c>
      <c r="AV420" s="167">
        <f t="shared" si="316"/>
        <v>0</v>
      </c>
      <c r="AW420" s="167">
        <f t="shared" si="316"/>
        <v>0</v>
      </c>
      <c r="AX420" s="167">
        <f t="shared" si="316"/>
        <v>0</v>
      </c>
      <c r="AY420" s="167">
        <f t="shared" si="316"/>
        <v>0</v>
      </c>
      <c r="AZ420" s="167">
        <f t="shared" si="316"/>
        <v>0</v>
      </c>
      <c r="BA420" s="167">
        <f t="shared" si="316"/>
        <v>0</v>
      </c>
      <c r="BB420" s="167"/>
      <c r="BC420" s="216"/>
    </row>
    <row r="421" spans="1:55" ht="32.25" customHeight="1">
      <c r="A421" s="275"/>
      <c r="B421" s="276"/>
      <c r="C421" s="276"/>
      <c r="D421" s="151" t="s">
        <v>37</v>
      </c>
      <c r="E421" s="167">
        <f t="shared" si="313"/>
        <v>0</v>
      </c>
      <c r="F421" s="167">
        <f t="shared" si="314"/>
        <v>0</v>
      </c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216"/>
    </row>
    <row r="422" spans="1:55" ht="50.25" customHeight="1">
      <c r="A422" s="275"/>
      <c r="B422" s="276"/>
      <c r="C422" s="276"/>
      <c r="D422" s="176" t="s">
        <v>2</v>
      </c>
      <c r="E422" s="167">
        <f t="shared" si="313"/>
        <v>2901.5710399999998</v>
      </c>
      <c r="F422" s="167">
        <f t="shared" si="314"/>
        <v>2901.5710399999998</v>
      </c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>
        <v>2901.5710399999998</v>
      </c>
      <c r="AP422" s="167">
        <v>2901.5710399999998</v>
      </c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216"/>
    </row>
    <row r="423" spans="1:55" ht="22.5" customHeight="1">
      <c r="A423" s="275"/>
      <c r="B423" s="276"/>
      <c r="C423" s="276"/>
      <c r="D423" s="221" t="s">
        <v>268</v>
      </c>
      <c r="E423" s="167">
        <f>H423+K423+N423+Q423+T423+W423+Z423+AE423+AJ423+AO423+AT423+AY423</f>
        <v>152.71427</v>
      </c>
      <c r="F423" s="167">
        <f t="shared" si="314"/>
        <v>152.71427</v>
      </c>
      <c r="G423" s="167">
        <f t="shared" ref="G423" si="317">F423*100/E423</f>
        <v>100</v>
      </c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>
        <v>152.71427</v>
      </c>
      <c r="AK423" s="167">
        <v>152.71427</v>
      </c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216"/>
    </row>
    <row r="424" spans="1:55" ht="82.5" customHeight="1">
      <c r="A424" s="275"/>
      <c r="B424" s="276"/>
      <c r="C424" s="276"/>
      <c r="D424" s="221" t="s">
        <v>274</v>
      </c>
      <c r="E424" s="167">
        <f t="shared" ref="E424:E429" si="318">H424+K424+N424+Q424+T424+W424+Z424+AE424+AJ424+AO424+AT424+AY424</f>
        <v>0</v>
      </c>
      <c r="F424" s="167">
        <f t="shared" si="314"/>
        <v>0</v>
      </c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216"/>
    </row>
    <row r="425" spans="1:55" ht="22.5" customHeight="1">
      <c r="A425" s="275"/>
      <c r="B425" s="276"/>
      <c r="C425" s="276"/>
      <c r="D425" s="221" t="s">
        <v>269</v>
      </c>
      <c r="E425" s="167">
        <f t="shared" si="318"/>
        <v>0</v>
      </c>
      <c r="F425" s="167">
        <f t="shared" si="314"/>
        <v>0</v>
      </c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216"/>
    </row>
    <row r="426" spans="1:55" ht="31.2">
      <c r="A426" s="275"/>
      <c r="B426" s="276"/>
      <c r="C426" s="276"/>
      <c r="D426" s="224" t="s">
        <v>43</v>
      </c>
      <c r="E426" s="167">
        <f t="shared" si="318"/>
        <v>0</v>
      </c>
      <c r="F426" s="167">
        <f t="shared" si="314"/>
        <v>0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216"/>
    </row>
    <row r="427" spans="1:55" ht="27.75" customHeight="1">
      <c r="A427" s="275" t="s">
        <v>559</v>
      </c>
      <c r="B427" s="276" t="s">
        <v>561</v>
      </c>
      <c r="C427" s="276" t="s">
        <v>299</v>
      </c>
      <c r="D427" s="153" t="s">
        <v>41</v>
      </c>
      <c r="E427" s="167">
        <f t="shared" si="318"/>
        <v>330.46136000000001</v>
      </c>
      <c r="F427" s="167">
        <f t="shared" ref="F427:F433" si="319">I427+L427+O427+R427+U427+X427+AA427+AF427+AK427+AP427+AU427+AZ427</f>
        <v>0</v>
      </c>
      <c r="G427" s="167">
        <f t="shared" ref="G427" si="320">F427*100/E427</f>
        <v>0</v>
      </c>
      <c r="H427" s="167">
        <f>H428+H429+H430+H432+H433</f>
        <v>0</v>
      </c>
      <c r="I427" s="167">
        <f t="shared" ref="I427:BA427" si="321">I428+I429+I430+I432+I433</f>
        <v>0</v>
      </c>
      <c r="J427" s="167">
        <f t="shared" si="321"/>
        <v>0</v>
      </c>
      <c r="K427" s="167">
        <f t="shared" si="321"/>
        <v>0</v>
      </c>
      <c r="L427" s="167">
        <f t="shared" si="321"/>
        <v>0</v>
      </c>
      <c r="M427" s="167">
        <f t="shared" si="321"/>
        <v>0</v>
      </c>
      <c r="N427" s="167">
        <f t="shared" si="321"/>
        <v>0</v>
      </c>
      <c r="O427" s="167">
        <f t="shared" si="321"/>
        <v>0</v>
      </c>
      <c r="P427" s="167">
        <f t="shared" si="321"/>
        <v>0</v>
      </c>
      <c r="Q427" s="167">
        <f t="shared" si="321"/>
        <v>0</v>
      </c>
      <c r="R427" s="167">
        <f t="shared" si="321"/>
        <v>0</v>
      </c>
      <c r="S427" s="167">
        <f t="shared" si="321"/>
        <v>0</v>
      </c>
      <c r="T427" s="167">
        <f t="shared" si="321"/>
        <v>0</v>
      </c>
      <c r="U427" s="167">
        <f t="shared" si="321"/>
        <v>0</v>
      </c>
      <c r="V427" s="167">
        <f t="shared" si="321"/>
        <v>0</v>
      </c>
      <c r="W427" s="167">
        <f t="shared" si="321"/>
        <v>0</v>
      </c>
      <c r="X427" s="167">
        <f t="shared" si="321"/>
        <v>0</v>
      </c>
      <c r="Y427" s="167">
        <f t="shared" si="321"/>
        <v>0</v>
      </c>
      <c r="Z427" s="167">
        <f t="shared" si="321"/>
        <v>0</v>
      </c>
      <c r="AA427" s="167">
        <f t="shared" si="321"/>
        <v>0</v>
      </c>
      <c r="AB427" s="167">
        <f t="shared" si="321"/>
        <v>0</v>
      </c>
      <c r="AC427" s="167">
        <f t="shared" si="321"/>
        <v>0</v>
      </c>
      <c r="AD427" s="167">
        <f t="shared" si="321"/>
        <v>0</v>
      </c>
      <c r="AE427" s="167">
        <f t="shared" si="321"/>
        <v>0</v>
      </c>
      <c r="AF427" s="167">
        <f t="shared" si="321"/>
        <v>0</v>
      </c>
      <c r="AG427" s="167">
        <f t="shared" si="321"/>
        <v>0</v>
      </c>
      <c r="AH427" s="167">
        <f t="shared" si="321"/>
        <v>0</v>
      </c>
      <c r="AI427" s="167">
        <f t="shared" si="321"/>
        <v>0</v>
      </c>
      <c r="AJ427" s="167">
        <f t="shared" si="321"/>
        <v>0</v>
      </c>
      <c r="AK427" s="167">
        <f t="shared" si="321"/>
        <v>0</v>
      </c>
      <c r="AL427" s="167">
        <f t="shared" si="321"/>
        <v>0</v>
      </c>
      <c r="AM427" s="167">
        <f t="shared" si="321"/>
        <v>0</v>
      </c>
      <c r="AN427" s="167">
        <f t="shared" si="321"/>
        <v>0</v>
      </c>
      <c r="AO427" s="167">
        <f t="shared" si="321"/>
        <v>0</v>
      </c>
      <c r="AP427" s="167">
        <f t="shared" si="321"/>
        <v>0</v>
      </c>
      <c r="AQ427" s="167">
        <f t="shared" si="321"/>
        <v>0</v>
      </c>
      <c r="AR427" s="167">
        <f t="shared" si="321"/>
        <v>0</v>
      </c>
      <c r="AS427" s="167">
        <f t="shared" si="321"/>
        <v>0</v>
      </c>
      <c r="AT427" s="167">
        <f t="shared" si="321"/>
        <v>0</v>
      </c>
      <c r="AU427" s="167">
        <f t="shared" si="321"/>
        <v>0</v>
      </c>
      <c r="AV427" s="167">
        <f t="shared" si="321"/>
        <v>0</v>
      </c>
      <c r="AW427" s="167">
        <f t="shared" si="321"/>
        <v>0</v>
      </c>
      <c r="AX427" s="167">
        <f t="shared" si="321"/>
        <v>0</v>
      </c>
      <c r="AY427" s="167">
        <f t="shared" si="321"/>
        <v>330.46136000000001</v>
      </c>
      <c r="AZ427" s="167">
        <f t="shared" si="321"/>
        <v>0</v>
      </c>
      <c r="BA427" s="167">
        <f t="shared" si="321"/>
        <v>0</v>
      </c>
      <c r="BB427" s="167"/>
      <c r="BC427" s="218"/>
    </row>
    <row r="428" spans="1:55" ht="32.25" customHeight="1">
      <c r="A428" s="275"/>
      <c r="B428" s="276"/>
      <c r="C428" s="276"/>
      <c r="D428" s="151" t="s">
        <v>37</v>
      </c>
      <c r="E428" s="167">
        <f t="shared" si="318"/>
        <v>0</v>
      </c>
      <c r="F428" s="167">
        <f t="shared" si="319"/>
        <v>0</v>
      </c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218"/>
    </row>
    <row r="429" spans="1:55" ht="50.25" customHeight="1">
      <c r="A429" s="275"/>
      <c r="B429" s="276"/>
      <c r="C429" s="276"/>
      <c r="D429" s="176" t="s">
        <v>2</v>
      </c>
      <c r="E429" s="167">
        <f t="shared" si="318"/>
        <v>0</v>
      </c>
      <c r="F429" s="167">
        <f t="shared" si="319"/>
        <v>0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218"/>
    </row>
    <row r="430" spans="1:55" ht="22.5" customHeight="1">
      <c r="A430" s="275"/>
      <c r="B430" s="276"/>
      <c r="C430" s="276"/>
      <c r="D430" s="221" t="s">
        <v>268</v>
      </c>
      <c r="E430" s="167">
        <f>H430+K430+N430+Q430+T430+W430+Z430+AE430+AJ430+AO430+AT430+AY430</f>
        <v>330.46136000000001</v>
      </c>
      <c r="F430" s="167">
        <f t="shared" si="319"/>
        <v>0</v>
      </c>
      <c r="G430" s="167">
        <f t="shared" ref="G430" si="322">F430*100/E430</f>
        <v>0</v>
      </c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>
        <v>330.46136000000001</v>
      </c>
      <c r="AZ430" s="167"/>
      <c r="BA430" s="167"/>
      <c r="BB430" s="167"/>
      <c r="BC430" s="218"/>
    </row>
    <row r="431" spans="1:55" ht="82.5" customHeight="1">
      <c r="A431" s="275"/>
      <c r="B431" s="276"/>
      <c r="C431" s="276"/>
      <c r="D431" s="221" t="s">
        <v>274</v>
      </c>
      <c r="E431" s="167">
        <f t="shared" ref="E431:E436" si="323">H431+K431+N431+Q431+T431+W431+Z431+AE431+AJ431+AO431+AT431+AY431</f>
        <v>0</v>
      </c>
      <c r="F431" s="167">
        <f t="shared" si="319"/>
        <v>0</v>
      </c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218"/>
    </row>
    <row r="432" spans="1:55" ht="22.5" customHeight="1">
      <c r="A432" s="275"/>
      <c r="B432" s="276"/>
      <c r="C432" s="276"/>
      <c r="D432" s="221" t="s">
        <v>269</v>
      </c>
      <c r="E432" s="167">
        <f t="shared" si="323"/>
        <v>0</v>
      </c>
      <c r="F432" s="167">
        <f t="shared" si="319"/>
        <v>0</v>
      </c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218"/>
    </row>
    <row r="433" spans="1:55" ht="31.2">
      <c r="A433" s="275"/>
      <c r="B433" s="276"/>
      <c r="C433" s="276"/>
      <c r="D433" s="224" t="s">
        <v>43</v>
      </c>
      <c r="E433" s="167">
        <f t="shared" si="323"/>
        <v>0</v>
      </c>
      <c r="F433" s="167">
        <f t="shared" si="319"/>
        <v>0</v>
      </c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218"/>
    </row>
    <row r="434" spans="1:55" ht="27.75" customHeight="1">
      <c r="A434" s="275" t="s">
        <v>560</v>
      </c>
      <c r="B434" s="276" t="s">
        <v>562</v>
      </c>
      <c r="C434" s="276" t="s">
        <v>299</v>
      </c>
      <c r="D434" s="153" t="s">
        <v>41</v>
      </c>
      <c r="E434" s="167">
        <f t="shared" si="323"/>
        <v>336.77672000000001</v>
      </c>
      <c r="F434" s="167">
        <f t="shared" ref="F434:F440" si="324">I434+L434+O434+R434+U434+X434+AA434+AF434+AK434+AP434+AU434+AZ434</f>
        <v>0</v>
      </c>
      <c r="G434" s="167">
        <f t="shared" ref="G434" si="325">F434*100/E434</f>
        <v>0</v>
      </c>
      <c r="H434" s="167">
        <f>H435+H436+H437+H439+H440</f>
        <v>0</v>
      </c>
      <c r="I434" s="167">
        <f t="shared" ref="I434:BA434" si="326">I435+I436+I437+I439+I440</f>
        <v>0</v>
      </c>
      <c r="J434" s="167">
        <f t="shared" si="326"/>
        <v>0</v>
      </c>
      <c r="K434" s="167">
        <f t="shared" si="326"/>
        <v>0</v>
      </c>
      <c r="L434" s="167">
        <f t="shared" si="326"/>
        <v>0</v>
      </c>
      <c r="M434" s="167">
        <f t="shared" si="326"/>
        <v>0</v>
      </c>
      <c r="N434" s="167">
        <f t="shared" si="326"/>
        <v>0</v>
      </c>
      <c r="O434" s="167">
        <f t="shared" si="326"/>
        <v>0</v>
      </c>
      <c r="P434" s="167">
        <f t="shared" si="326"/>
        <v>0</v>
      </c>
      <c r="Q434" s="167">
        <f t="shared" si="326"/>
        <v>0</v>
      </c>
      <c r="R434" s="167">
        <f t="shared" si="326"/>
        <v>0</v>
      </c>
      <c r="S434" s="167">
        <f t="shared" si="326"/>
        <v>0</v>
      </c>
      <c r="T434" s="167">
        <f t="shared" si="326"/>
        <v>0</v>
      </c>
      <c r="U434" s="167">
        <f t="shared" si="326"/>
        <v>0</v>
      </c>
      <c r="V434" s="167">
        <f t="shared" si="326"/>
        <v>0</v>
      </c>
      <c r="W434" s="167">
        <f t="shared" si="326"/>
        <v>0</v>
      </c>
      <c r="X434" s="167">
        <f t="shared" si="326"/>
        <v>0</v>
      </c>
      <c r="Y434" s="167">
        <f t="shared" si="326"/>
        <v>0</v>
      </c>
      <c r="Z434" s="167">
        <f t="shared" si="326"/>
        <v>0</v>
      </c>
      <c r="AA434" s="167">
        <f t="shared" si="326"/>
        <v>0</v>
      </c>
      <c r="AB434" s="167">
        <f t="shared" si="326"/>
        <v>0</v>
      </c>
      <c r="AC434" s="167">
        <f t="shared" si="326"/>
        <v>0</v>
      </c>
      <c r="AD434" s="167">
        <f t="shared" si="326"/>
        <v>0</v>
      </c>
      <c r="AE434" s="167">
        <f t="shared" si="326"/>
        <v>0</v>
      </c>
      <c r="AF434" s="167">
        <f t="shared" si="326"/>
        <v>0</v>
      </c>
      <c r="AG434" s="167">
        <f t="shared" si="326"/>
        <v>0</v>
      </c>
      <c r="AH434" s="167">
        <f t="shared" si="326"/>
        <v>0</v>
      </c>
      <c r="AI434" s="167">
        <f t="shared" si="326"/>
        <v>0</v>
      </c>
      <c r="AJ434" s="167">
        <f t="shared" si="326"/>
        <v>0</v>
      </c>
      <c r="AK434" s="167">
        <f t="shared" si="326"/>
        <v>0</v>
      </c>
      <c r="AL434" s="167">
        <f t="shared" si="326"/>
        <v>0</v>
      </c>
      <c r="AM434" s="167">
        <f t="shared" si="326"/>
        <v>0</v>
      </c>
      <c r="AN434" s="167">
        <f t="shared" si="326"/>
        <v>0</v>
      </c>
      <c r="AO434" s="167">
        <f t="shared" si="326"/>
        <v>0</v>
      </c>
      <c r="AP434" s="167">
        <f t="shared" si="326"/>
        <v>0</v>
      </c>
      <c r="AQ434" s="167">
        <f t="shared" si="326"/>
        <v>0</v>
      </c>
      <c r="AR434" s="167">
        <f t="shared" si="326"/>
        <v>0</v>
      </c>
      <c r="AS434" s="167">
        <f t="shared" si="326"/>
        <v>0</v>
      </c>
      <c r="AT434" s="167">
        <f t="shared" si="326"/>
        <v>0</v>
      </c>
      <c r="AU434" s="167">
        <f t="shared" si="326"/>
        <v>0</v>
      </c>
      <c r="AV434" s="167">
        <f t="shared" si="326"/>
        <v>0</v>
      </c>
      <c r="AW434" s="167">
        <f t="shared" si="326"/>
        <v>0</v>
      </c>
      <c r="AX434" s="167">
        <f t="shared" si="326"/>
        <v>0</v>
      </c>
      <c r="AY434" s="167">
        <f t="shared" si="326"/>
        <v>336.77672000000001</v>
      </c>
      <c r="AZ434" s="167">
        <f t="shared" si="326"/>
        <v>0</v>
      </c>
      <c r="BA434" s="167">
        <f t="shared" si="326"/>
        <v>0</v>
      </c>
      <c r="BB434" s="167"/>
      <c r="BC434" s="218"/>
    </row>
    <row r="435" spans="1:55" ht="32.25" customHeight="1">
      <c r="A435" s="275"/>
      <c r="B435" s="276"/>
      <c r="C435" s="276"/>
      <c r="D435" s="151" t="s">
        <v>37</v>
      </c>
      <c r="E435" s="167">
        <f t="shared" si="323"/>
        <v>0</v>
      </c>
      <c r="F435" s="167">
        <f t="shared" si="324"/>
        <v>0</v>
      </c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218"/>
    </row>
    <row r="436" spans="1:55" ht="50.25" customHeight="1">
      <c r="A436" s="275"/>
      <c r="B436" s="276"/>
      <c r="C436" s="276"/>
      <c r="D436" s="176" t="s">
        <v>2</v>
      </c>
      <c r="E436" s="167">
        <f t="shared" si="323"/>
        <v>0</v>
      </c>
      <c r="F436" s="167">
        <f t="shared" si="324"/>
        <v>0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218"/>
    </row>
    <row r="437" spans="1:55" ht="22.5" customHeight="1">
      <c r="A437" s="275"/>
      <c r="B437" s="276"/>
      <c r="C437" s="276"/>
      <c r="D437" s="221" t="s">
        <v>268</v>
      </c>
      <c r="E437" s="167">
        <f>H437+K437+N437+Q437+T437+W437+Z437+AE437+AJ437+AO437+AT437+AY437</f>
        <v>336.77672000000001</v>
      </c>
      <c r="F437" s="167">
        <f t="shared" si="324"/>
        <v>0</v>
      </c>
      <c r="G437" s="167">
        <f t="shared" ref="G437" si="327">F437*100/E437</f>
        <v>0</v>
      </c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>
        <v>336.77672000000001</v>
      </c>
      <c r="AZ437" s="167"/>
      <c r="BA437" s="167"/>
      <c r="BB437" s="167"/>
      <c r="BC437" s="218"/>
    </row>
    <row r="438" spans="1:55" ht="82.5" customHeight="1">
      <c r="A438" s="275"/>
      <c r="B438" s="276"/>
      <c r="C438" s="276"/>
      <c r="D438" s="221" t="s">
        <v>274</v>
      </c>
      <c r="E438" s="167">
        <f t="shared" ref="E438:E440" si="328">H438+K438+N438+Q438+T438+W438+Z438+AE438+AJ438+AO438+AT438+AY438</f>
        <v>0</v>
      </c>
      <c r="F438" s="167">
        <f t="shared" si="324"/>
        <v>0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218"/>
    </row>
    <row r="439" spans="1:55" ht="22.5" customHeight="1">
      <c r="A439" s="275"/>
      <c r="B439" s="276"/>
      <c r="C439" s="276"/>
      <c r="D439" s="221" t="s">
        <v>269</v>
      </c>
      <c r="E439" s="167">
        <f t="shared" si="328"/>
        <v>0</v>
      </c>
      <c r="F439" s="167">
        <f t="shared" si="324"/>
        <v>0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218"/>
    </row>
    <row r="440" spans="1:55" ht="31.2">
      <c r="A440" s="275"/>
      <c r="B440" s="276"/>
      <c r="C440" s="276"/>
      <c r="D440" s="224" t="s">
        <v>43</v>
      </c>
      <c r="E440" s="167">
        <f t="shared" si="328"/>
        <v>0</v>
      </c>
      <c r="F440" s="167">
        <f t="shared" si="324"/>
        <v>0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218"/>
    </row>
    <row r="441" spans="1:55" ht="15.6">
      <c r="A441" s="292" t="s">
        <v>328</v>
      </c>
      <c r="B441" s="293"/>
      <c r="C441" s="293"/>
      <c r="D441" s="153" t="s">
        <v>41</v>
      </c>
      <c r="E441" s="167">
        <f t="shared" ref="E441:F447" si="329">E182</f>
        <v>72713.871480000002</v>
      </c>
      <c r="F441" s="167">
        <f t="shared" si="329"/>
        <v>67778.219020000004</v>
      </c>
      <c r="G441" s="167">
        <f t="shared" si="288"/>
        <v>93.2122271039336</v>
      </c>
      <c r="H441" s="167">
        <f t="shared" ref="H441:BA441" si="330">H182</f>
        <v>0</v>
      </c>
      <c r="I441" s="167">
        <f t="shared" si="330"/>
        <v>0</v>
      </c>
      <c r="J441" s="167">
        <f t="shared" si="330"/>
        <v>0</v>
      </c>
      <c r="K441" s="167">
        <f t="shared" si="330"/>
        <v>0</v>
      </c>
      <c r="L441" s="167">
        <f t="shared" si="330"/>
        <v>0</v>
      </c>
      <c r="M441" s="167">
        <f t="shared" si="330"/>
        <v>0</v>
      </c>
      <c r="N441" s="167">
        <f t="shared" si="330"/>
        <v>0</v>
      </c>
      <c r="O441" s="167">
        <f t="shared" si="330"/>
        <v>0</v>
      </c>
      <c r="P441" s="167">
        <f t="shared" si="330"/>
        <v>0</v>
      </c>
      <c r="Q441" s="167">
        <f t="shared" si="330"/>
        <v>0</v>
      </c>
      <c r="R441" s="167">
        <f t="shared" si="330"/>
        <v>0</v>
      </c>
      <c r="S441" s="167">
        <f t="shared" si="330"/>
        <v>0</v>
      </c>
      <c r="T441" s="167">
        <f t="shared" si="330"/>
        <v>78.394549999999995</v>
      </c>
      <c r="U441" s="167">
        <f t="shared" si="330"/>
        <v>78.394549999999995</v>
      </c>
      <c r="V441" s="167">
        <f t="shared" si="330"/>
        <v>0</v>
      </c>
      <c r="W441" s="167">
        <f t="shared" si="330"/>
        <v>80.400000000000006</v>
      </c>
      <c r="X441" s="167">
        <f t="shared" si="330"/>
        <v>80.400000000000006</v>
      </c>
      <c r="Y441" s="167">
        <f t="shared" si="330"/>
        <v>0</v>
      </c>
      <c r="Z441" s="167">
        <f t="shared" si="330"/>
        <v>12585.102340000001</v>
      </c>
      <c r="AA441" s="167">
        <f t="shared" si="330"/>
        <v>12585.102340000001</v>
      </c>
      <c r="AB441" s="167">
        <f t="shared" si="330"/>
        <v>0</v>
      </c>
      <c r="AC441" s="167">
        <f t="shared" si="330"/>
        <v>0</v>
      </c>
      <c r="AD441" s="167">
        <f t="shared" si="330"/>
        <v>0</v>
      </c>
      <c r="AE441" s="167">
        <f t="shared" si="330"/>
        <v>24108.184829999998</v>
      </c>
      <c r="AF441" s="167">
        <f t="shared" si="330"/>
        <v>24108.184829999998</v>
      </c>
      <c r="AG441" s="167">
        <f t="shared" si="330"/>
        <v>0</v>
      </c>
      <c r="AH441" s="167">
        <f t="shared" si="330"/>
        <v>0</v>
      </c>
      <c r="AI441" s="167">
        <f t="shared" si="330"/>
        <v>0</v>
      </c>
      <c r="AJ441" s="167">
        <f t="shared" si="330"/>
        <v>16061.932049999999</v>
      </c>
      <c r="AK441" s="167">
        <f t="shared" si="330"/>
        <v>16061.932049999999</v>
      </c>
      <c r="AL441" s="167">
        <f t="shared" si="330"/>
        <v>0</v>
      </c>
      <c r="AM441" s="167">
        <f t="shared" si="330"/>
        <v>0</v>
      </c>
      <c r="AN441" s="167">
        <f t="shared" si="330"/>
        <v>0</v>
      </c>
      <c r="AO441" s="167">
        <f t="shared" si="330"/>
        <v>9360.3210099999997</v>
      </c>
      <c r="AP441" s="167">
        <f t="shared" si="330"/>
        <v>9360.3210099999997</v>
      </c>
      <c r="AQ441" s="167">
        <f t="shared" si="330"/>
        <v>0</v>
      </c>
      <c r="AR441" s="167">
        <f t="shared" si="330"/>
        <v>0</v>
      </c>
      <c r="AS441" s="167">
        <f t="shared" si="330"/>
        <v>0</v>
      </c>
      <c r="AT441" s="167">
        <f t="shared" si="330"/>
        <v>557.4754999999999</v>
      </c>
      <c r="AU441" s="167">
        <f t="shared" si="330"/>
        <v>557.4754999999999</v>
      </c>
      <c r="AV441" s="167">
        <f t="shared" si="330"/>
        <v>0</v>
      </c>
      <c r="AW441" s="167">
        <f t="shared" si="330"/>
        <v>0</v>
      </c>
      <c r="AX441" s="167">
        <f t="shared" si="330"/>
        <v>0</v>
      </c>
      <c r="AY441" s="167">
        <f t="shared" si="330"/>
        <v>9882.0612000000001</v>
      </c>
      <c r="AZ441" s="167">
        <f t="shared" si="330"/>
        <v>4946.4087399999999</v>
      </c>
      <c r="BA441" s="167">
        <f t="shared" si="330"/>
        <v>0</v>
      </c>
      <c r="BB441" s="167"/>
      <c r="BC441" s="178"/>
    </row>
    <row r="442" spans="1:55" ht="31.2">
      <c r="A442" s="292"/>
      <c r="B442" s="293"/>
      <c r="C442" s="293"/>
      <c r="D442" s="153" t="s">
        <v>37</v>
      </c>
      <c r="E442" s="167">
        <f t="shared" si="329"/>
        <v>0</v>
      </c>
      <c r="F442" s="167">
        <f t="shared" si="329"/>
        <v>0</v>
      </c>
      <c r="G442" s="167">
        <f>G183</f>
        <v>0</v>
      </c>
      <c r="H442" s="167">
        <f t="shared" ref="H442:BA442" si="331">H183</f>
        <v>0</v>
      </c>
      <c r="I442" s="167">
        <f t="shared" si="331"/>
        <v>0</v>
      </c>
      <c r="J442" s="167">
        <f t="shared" si="331"/>
        <v>0</v>
      </c>
      <c r="K442" s="167">
        <f t="shared" si="331"/>
        <v>0</v>
      </c>
      <c r="L442" s="167">
        <f t="shared" si="331"/>
        <v>0</v>
      </c>
      <c r="M442" s="167">
        <f t="shared" si="331"/>
        <v>0</v>
      </c>
      <c r="N442" s="167">
        <f t="shared" si="331"/>
        <v>0</v>
      </c>
      <c r="O442" s="167">
        <f t="shared" si="331"/>
        <v>0</v>
      </c>
      <c r="P442" s="167">
        <f t="shared" si="331"/>
        <v>0</v>
      </c>
      <c r="Q442" s="167">
        <f t="shared" si="331"/>
        <v>0</v>
      </c>
      <c r="R442" s="167">
        <f t="shared" si="331"/>
        <v>0</v>
      </c>
      <c r="S442" s="167">
        <f t="shared" si="331"/>
        <v>0</v>
      </c>
      <c r="T442" s="167">
        <f t="shared" si="331"/>
        <v>0</v>
      </c>
      <c r="U442" s="167">
        <f t="shared" si="331"/>
        <v>0</v>
      </c>
      <c r="V442" s="167">
        <f t="shared" si="331"/>
        <v>0</v>
      </c>
      <c r="W442" s="167">
        <f t="shared" si="331"/>
        <v>0</v>
      </c>
      <c r="X442" s="167">
        <f t="shared" si="331"/>
        <v>0</v>
      </c>
      <c r="Y442" s="167">
        <f t="shared" si="331"/>
        <v>0</v>
      </c>
      <c r="Z442" s="167">
        <f t="shared" si="331"/>
        <v>0</v>
      </c>
      <c r="AA442" s="167">
        <f t="shared" si="331"/>
        <v>0</v>
      </c>
      <c r="AB442" s="167">
        <f t="shared" si="331"/>
        <v>0</v>
      </c>
      <c r="AC442" s="167">
        <f t="shared" si="331"/>
        <v>0</v>
      </c>
      <c r="AD442" s="167">
        <f t="shared" si="331"/>
        <v>0</v>
      </c>
      <c r="AE442" s="167">
        <f t="shared" si="331"/>
        <v>0</v>
      </c>
      <c r="AF442" s="167">
        <f t="shared" si="331"/>
        <v>0</v>
      </c>
      <c r="AG442" s="167">
        <f t="shared" si="331"/>
        <v>0</v>
      </c>
      <c r="AH442" s="167">
        <f t="shared" si="331"/>
        <v>0</v>
      </c>
      <c r="AI442" s="167">
        <f t="shared" si="331"/>
        <v>0</v>
      </c>
      <c r="AJ442" s="167">
        <f t="shared" si="331"/>
        <v>0</v>
      </c>
      <c r="AK442" s="167">
        <f t="shared" si="331"/>
        <v>0</v>
      </c>
      <c r="AL442" s="167">
        <f t="shared" si="331"/>
        <v>0</v>
      </c>
      <c r="AM442" s="167">
        <f t="shared" si="331"/>
        <v>0</v>
      </c>
      <c r="AN442" s="167">
        <f t="shared" si="331"/>
        <v>0</v>
      </c>
      <c r="AO442" s="167">
        <f t="shared" si="331"/>
        <v>0</v>
      </c>
      <c r="AP442" s="167">
        <f t="shared" si="331"/>
        <v>0</v>
      </c>
      <c r="AQ442" s="167">
        <f t="shared" si="331"/>
        <v>0</v>
      </c>
      <c r="AR442" s="167">
        <f t="shared" si="331"/>
        <v>0</v>
      </c>
      <c r="AS442" s="167">
        <f t="shared" si="331"/>
        <v>0</v>
      </c>
      <c r="AT442" s="167">
        <f t="shared" si="331"/>
        <v>0</v>
      </c>
      <c r="AU442" s="167">
        <f t="shared" si="331"/>
        <v>0</v>
      </c>
      <c r="AV442" s="167">
        <f t="shared" si="331"/>
        <v>0</v>
      </c>
      <c r="AW442" s="167">
        <f t="shared" si="331"/>
        <v>0</v>
      </c>
      <c r="AX442" s="167">
        <f t="shared" si="331"/>
        <v>0</v>
      </c>
      <c r="AY442" s="167">
        <f t="shared" si="331"/>
        <v>0</v>
      </c>
      <c r="AZ442" s="167">
        <f t="shared" si="331"/>
        <v>0</v>
      </c>
      <c r="BA442" s="167">
        <f t="shared" si="331"/>
        <v>0</v>
      </c>
      <c r="BB442" s="167"/>
      <c r="BC442" s="178"/>
    </row>
    <row r="443" spans="1:55" ht="46.8">
      <c r="A443" s="292"/>
      <c r="B443" s="293"/>
      <c r="C443" s="293"/>
      <c r="D443" s="177" t="s">
        <v>2</v>
      </c>
      <c r="E443" s="167">
        <f t="shared" si="329"/>
        <v>52628.100000000006</v>
      </c>
      <c r="F443" s="167">
        <f t="shared" si="329"/>
        <v>52628.100000000006</v>
      </c>
      <c r="G443" s="167">
        <f t="shared" si="288"/>
        <v>100</v>
      </c>
      <c r="H443" s="167">
        <f t="shared" ref="H443:BA443" si="332">H184</f>
        <v>0</v>
      </c>
      <c r="I443" s="167">
        <f t="shared" si="332"/>
        <v>0</v>
      </c>
      <c r="J443" s="167">
        <f t="shared" si="332"/>
        <v>0</v>
      </c>
      <c r="K443" s="167">
        <f t="shared" si="332"/>
        <v>0</v>
      </c>
      <c r="L443" s="167">
        <f t="shared" si="332"/>
        <v>0</v>
      </c>
      <c r="M443" s="167">
        <f t="shared" si="332"/>
        <v>0</v>
      </c>
      <c r="N443" s="167">
        <f t="shared" si="332"/>
        <v>0</v>
      </c>
      <c r="O443" s="167">
        <f t="shared" si="332"/>
        <v>0</v>
      </c>
      <c r="P443" s="167">
        <f t="shared" si="332"/>
        <v>0</v>
      </c>
      <c r="Q443" s="167">
        <f t="shared" si="332"/>
        <v>0</v>
      </c>
      <c r="R443" s="167">
        <f t="shared" si="332"/>
        <v>0</v>
      </c>
      <c r="S443" s="167">
        <f t="shared" si="332"/>
        <v>0</v>
      </c>
      <c r="T443" s="167">
        <f t="shared" si="332"/>
        <v>0</v>
      </c>
      <c r="U443" s="167">
        <f t="shared" si="332"/>
        <v>0</v>
      </c>
      <c r="V443" s="167">
        <f t="shared" si="332"/>
        <v>0</v>
      </c>
      <c r="W443" s="167">
        <f t="shared" si="332"/>
        <v>0</v>
      </c>
      <c r="X443" s="167">
        <f t="shared" si="332"/>
        <v>0</v>
      </c>
      <c r="Y443" s="167">
        <f t="shared" si="332"/>
        <v>0</v>
      </c>
      <c r="Z443" s="167">
        <f t="shared" si="332"/>
        <v>10868.452010000001</v>
      </c>
      <c r="AA443" s="167">
        <f t="shared" si="332"/>
        <v>10868.452010000001</v>
      </c>
      <c r="AB443" s="167">
        <f t="shared" si="332"/>
        <v>0</v>
      </c>
      <c r="AC443" s="167">
        <f t="shared" si="332"/>
        <v>0</v>
      </c>
      <c r="AD443" s="167">
        <f t="shared" si="332"/>
        <v>0</v>
      </c>
      <c r="AE443" s="167">
        <f t="shared" si="332"/>
        <v>15535.525240000001</v>
      </c>
      <c r="AF443" s="167">
        <f t="shared" si="332"/>
        <v>15535.525240000001</v>
      </c>
      <c r="AG443" s="167">
        <f t="shared" si="332"/>
        <v>0</v>
      </c>
      <c r="AH443" s="167">
        <f t="shared" si="332"/>
        <v>0</v>
      </c>
      <c r="AI443" s="167">
        <f t="shared" si="332"/>
        <v>0</v>
      </c>
      <c r="AJ443" s="167">
        <f t="shared" si="332"/>
        <v>14401.06612</v>
      </c>
      <c r="AK443" s="167">
        <f t="shared" si="332"/>
        <v>14401.06612</v>
      </c>
      <c r="AL443" s="167">
        <f t="shared" si="332"/>
        <v>0</v>
      </c>
      <c r="AM443" s="167">
        <f t="shared" si="332"/>
        <v>0</v>
      </c>
      <c r="AN443" s="167">
        <f t="shared" si="332"/>
        <v>0</v>
      </c>
      <c r="AO443" s="167">
        <f t="shared" si="332"/>
        <v>9323.3762299999999</v>
      </c>
      <c r="AP443" s="167">
        <f t="shared" si="332"/>
        <v>9323.3762299999999</v>
      </c>
      <c r="AQ443" s="167">
        <f t="shared" si="332"/>
        <v>0</v>
      </c>
      <c r="AR443" s="167">
        <f t="shared" si="332"/>
        <v>0</v>
      </c>
      <c r="AS443" s="167">
        <f t="shared" si="332"/>
        <v>0</v>
      </c>
      <c r="AT443" s="167">
        <f t="shared" si="332"/>
        <v>195.84035999999992</v>
      </c>
      <c r="AU443" s="167">
        <f t="shared" si="332"/>
        <v>195.84035999999992</v>
      </c>
      <c r="AV443" s="167">
        <f t="shared" si="332"/>
        <v>0</v>
      </c>
      <c r="AW443" s="167">
        <f t="shared" si="332"/>
        <v>0</v>
      </c>
      <c r="AX443" s="167">
        <f t="shared" si="332"/>
        <v>0</v>
      </c>
      <c r="AY443" s="167">
        <f t="shared" si="332"/>
        <v>2303.84004</v>
      </c>
      <c r="AZ443" s="167">
        <f t="shared" si="332"/>
        <v>2303.84004</v>
      </c>
      <c r="BA443" s="167">
        <f t="shared" si="332"/>
        <v>0</v>
      </c>
      <c r="BB443" s="167"/>
      <c r="BC443" s="178"/>
    </row>
    <row r="444" spans="1:55" ht="15.6">
      <c r="A444" s="292"/>
      <c r="B444" s="293"/>
      <c r="C444" s="293"/>
      <c r="D444" s="223" t="s">
        <v>268</v>
      </c>
      <c r="E444" s="167">
        <f t="shared" si="329"/>
        <v>20085.771479999999</v>
      </c>
      <c r="F444" s="167">
        <f t="shared" si="329"/>
        <v>15150.119019999998</v>
      </c>
      <c r="G444" s="167">
        <f t="shared" si="288"/>
        <v>75.427120312931081</v>
      </c>
      <c r="H444" s="167">
        <f t="shared" ref="H444:BA444" si="333">H185</f>
        <v>0</v>
      </c>
      <c r="I444" s="167">
        <f t="shared" si="333"/>
        <v>0</v>
      </c>
      <c r="J444" s="167">
        <f t="shared" si="333"/>
        <v>0</v>
      </c>
      <c r="K444" s="167">
        <f t="shared" si="333"/>
        <v>0</v>
      </c>
      <c r="L444" s="167">
        <f t="shared" si="333"/>
        <v>0</v>
      </c>
      <c r="M444" s="167">
        <f t="shared" si="333"/>
        <v>0</v>
      </c>
      <c r="N444" s="167">
        <f t="shared" si="333"/>
        <v>0</v>
      </c>
      <c r="O444" s="167">
        <f t="shared" si="333"/>
        <v>0</v>
      </c>
      <c r="P444" s="167">
        <f t="shared" si="333"/>
        <v>0</v>
      </c>
      <c r="Q444" s="167">
        <f t="shared" si="333"/>
        <v>0</v>
      </c>
      <c r="R444" s="167">
        <f t="shared" si="333"/>
        <v>0</v>
      </c>
      <c r="S444" s="167">
        <f t="shared" si="333"/>
        <v>0</v>
      </c>
      <c r="T444" s="167">
        <f t="shared" si="333"/>
        <v>78.394549999999995</v>
      </c>
      <c r="U444" s="167">
        <f t="shared" si="333"/>
        <v>78.394549999999995</v>
      </c>
      <c r="V444" s="167">
        <f t="shared" si="333"/>
        <v>0</v>
      </c>
      <c r="W444" s="167">
        <f t="shared" si="333"/>
        <v>80.400000000000006</v>
      </c>
      <c r="X444" s="167">
        <f t="shared" si="333"/>
        <v>80.400000000000006</v>
      </c>
      <c r="Y444" s="167">
        <f t="shared" si="333"/>
        <v>0</v>
      </c>
      <c r="Z444" s="167">
        <f t="shared" si="333"/>
        <v>1716.6503299999999</v>
      </c>
      <c r="AA444" s="167">
        <f t="shared" si="333"/>
        <v>1716.6503299999999</v>
      </c>
      <c r="AB444" s="167">
        <f t="shared" si="333"/>
        <v>0</v>
      </c>
      <c r="AC444" s="167">
        <f t="shared" si="333"/>
        <v>0</v>
      </c>
      <c r="AD444" s="167">
        <f t="shared" si="333"/>
        <v>0</v>
      </c>
      <c r="AE444" s="167">
        <f t="shared" si="333"/>
        <v>8572.6595899999975</v>
      </c>
      <c r="AF444" s="167">
        <f t="shared" si="333"/>
        <v>8572.6595899999975</v>
      </c>
      <c r="AG444" s="167">
        <f t="shared" si="333"/>
        <v>0</v>
      </c>
      <c r="AH444" s="167">
        <f t="shared" si="333"/>
        <v>0</v>
      </c>
      <c r="AI444" s="167">
        <f t="shared" si="333"/>
        <v>0</v>
      </c>
      <c r="AJ444" s="167">
        <f t="shared" si="333"/>
        <v>1660.8659300000002</v>
      </c>
      <c r="AK444" s="167">
        <f t="shared" si="333"/>
        <v>1660.8659300000002</v>
      </c>
      <c r="AL444" s="167">
        <f t="shared" si="333"/>
        <v>0</v>
      </c>
      <c r="AM444" s="167">
        <f t="shared" si="333"/>
        <v>0</v>
      </c>
      <c r="AN444" s="167">
        <f t="shared" si="333"/>
        <v>0</v>
      </c>
      <c r="AO444" s="167">
        <f t="shared" si="333"/>
        <v>36.944780000000002</v>
      </c>
      <c r="AP444" s="167">
        <f t="shared" si="333"/>
        <v>36.944780000000002</v>
      </c>
      <c r="AQ444" s="167">
        <f t="shared" si="333"/>
        <v>0</v>
      </c>
      <c r="AR444" s="167">
        <f t="shared" si="333"/>
        <v>0</v>
      </c>
      <c r="AS444" s="167">
        <f t="shared" si="333"/>
        <v>0</v>
      </c>
      <c r="AT444" s="167">
        <f t="shared" si="333"/>
        <v>361.63513999999998</v>
      </c>
      <c r="AU444" s="167">
        <f t="shared" si="333"/>
        <v>361.63513999999998</v>
      </c>
      <c r="AV444" s="167">
        <f t="shared" si="333"/>
        <v>0</v>
      </c>
      <c r="AW444" s="167">
        <f t="shared" si="333"/>
        <v>0</v>
      </c>
      <c r="AX444" s="167">
        <f t="shared" si="333"/>
        <v>0</v>
      </c>
      <c r="AY444" s="167">
        <f t="shared" si="333"/>
        <v>7578.2211600000001</v>
      </c>
      <c r="AZ444" s="167">
        <f t="shared" si="333"/>
        <v>2642.5686999999998</v>
      </c>
      <c r="BA444" s="167">
        <f t="shared" si="333"/>
        <v>0</v>
      </c>
      <c r="BB444" s="167"/>
      <c r="BC444" s="178"/>
    </row>
    <row r="445" spans="1:55" ht="82.5" customHeight="1">
      <c r="A445" s="292"/>
      <c r="B445" s="293"/>
      <c r="C445" s="293"/>
      <c r="D445" s="223" t="s">
        <v>274</v>
      </c>
      <c r="E445" s="167">
        <f t="shared" si="329"/>
        <v>0</v>
      </c>
      <c r="F445" s="167">
        <f t="shared" si="329"/>
        <v>0</v>
      </c>
      <c r="G445" s="167">
        <f>G186</f>
        <v>0</v>
      </c>
      <c r="H445" s="167">
        <f t="shared" ref="H445:BA445" si="334">H186</f>
        <v>0</v>
      </c>
      <c r="I445" s="167">
        <f t="shared" si="334"/>
        <v>0</v>
      </c>
      <c r="J445" s="167">
        <f t="shared" si="334"/>
        <v>0</v>
      </c>
      <c r="K445" s="167">
        <f t="shared" si="334"/>
        <v>0</v>
      </c>
      <c r="L445" s="167">
        <f t="shared" si="334"/>
        <v>0</v>
      </c>
      <c r="M445" s="167">
        <f t="shared" si="334"/>
        <v>0</v>
      </c>
      <c r="N445" s="167">
        <f t="shared" si="334"/>
        <v>0</v>
      </c>
      <c r="O445" s="167">
        <f t="shared" si="334"/>
        <v>0</v>
      </c>
      <c r="P445" s="167">
        <f t="shared" si="334"/>
        <v>0</v>
      </c>
      <c r="Q445" s="167">
        <f t="shared" si="334"/>
        <v>0</v>
      </c>
      <c r="R445" s="167">
        <f t="shared" si="334"/>
        <v>0</v>
      </c>
      <c r="S445" s="167">
        <f t="shared" si="334"/>
        <v>0</v>
      </c>
      <c r="T445" s="167">
        <f t="shared" si="334"/>
        <v>0</v>
      </c>
      <c r="U445" s="167">
        <f t="shared" si="334"/>
        <v>0</v>
      </c>
      <c r="V445" s="167">
        <f t="shared" si="334"/>
        <v>0</v>
      </c>
      <c r="W445" s="167">
        <f t="shared" si="334"/>
        <v>0</v>
      </c>
      <c r="X445" s="167">
        <f t="shared" si="334"/>
        <v>0</v>
      </c>
      <c r="Y445" s="167">
        <f t="shared" si="334"/>
        <v>0</v>
      </c>
      <c r="Z445" s="167">
        <f t="shared" si="334"/>
        <v>0</v>
      </c>
      <c r="AA445" s="167">
        <f t="shared" si="334"/>
        <v>0</v>
      </c>
      <c r="AB445" s="167">
        <f t="shared" si="334"/>
        <v>0</v>
      </c>
      <c r="AC445" s="167">
        <f t="shared" si="334"/>
        <v>0</v>
      </c>
      <c r="AD445" s="167">
        <f t="shared" si="334"/>
        <v>0</v>
      </c>
      <c r="AE445" s="167">
        <f t="shared" si="334"/>
        <v>0</v>
      </c>
      <c r="AF445" s="167">
        <f t="shared" si="334"/>
        <v>0</v>
      </c>
      <c r="AG445" s="167">
        <f t="shared" si="334"/>
        <v>0</v>
      </c>
      <c r="AH445" s="167">
        <f t="shared" si="334"/>
        <v>0</v>
      </c>
      <c r="AI445" s="167">
        <f t="shared" si="334"/>
        <v>0</v>
      </c>
      <c r="AJ445" s="167">
        <f t="shared" si="334"/>
        <v>0</v>
      </c>
      <c r="AK445" s="167">
        <f t="shared" si="334"/>
        <v>0</v>
      </c>
      <c r="AL445" s="167">
        <f t="shared" si="334"/>
        <v>0</v>
      </c>
      <c r="AM445" s="167">
        <f t="shared" si="334"/>
        <v>0</v>
      </c>
      <c r="AN445" s="167">
        <f t="shared" si="334"/>
        <v>0</v>
      </c>
      <c r="AO445" s="167">
        <f t="shared" si="334"/>
        <v>0</v>
      </c>
      <c r="AP445" s="167">
        <f t="shared" si="334"/>
        <v>0</v>
      </c>
      <c r="AQ445" s="167">
        <f t="shared" si="334"/>
        <v>0</v>
      </c>
      <c r="AR445" s="167">
        <f t="shared" si="334"/>
        <v>0</v>
      </c>
      <c r="AS445" s="167">
        <f t="shared" si="334"/>
        <v>0</v>
      </c>
      <c r="AT445" s="167">
        <f t="shared" si="334"/>
        <v>0</v>
      </c>
      <c r="AU445" s="167">
        <f t="shared" si="334"/>
        <v>0</v>
      </c>
      <c r="AV445" s="167">
        <f t="shared" si="334"/>
        <v>0</v>
      </c>
      <c r="AW445" s="167">
        <f t="shared" si="334"/>
        <v>0</v>
      </c>
      <c r="AX445" s="167">
        <f t="shared" si="334"/>
        <v>0</v>
      </c>
      <c r="AY445" s="167">
        <f t="shared" si="334"/>
        <v>0</v>
      </c>
      <c r="AZ445" s="167">
        <f t="shared" si="334"/>
        <v>0</v>
      </c>
      <c r="BA445" s="167">
        <f t="shared" si="334"/>
        <v>0</v>
      </c>
      <c r="BB445" s="167"/>
      <c r="BC445" s="178"/>
    </row>
    <row r="446" spans="1:55" ht="15.6">
      <c r="A446" s="292"/>
      <c r="B446" s="293"/>
      <c r="C446" s="293"/>
      <c r="D446" s="223" t="s">
        <v>269</v>
      </c>
      <c r="E446" s="167">
        <f t="shared" si="329"/>
        <v>0</v>
      </c>
      <c r="F446" s="167">
        <f t="shared" si="329"/>
        <v>0</v>
      </c>
      <c r="G446" s="167">
        <f>G187</f>
        <v>0</v>
      </c>
      <c r="H446" s="167">
        <f t="shared" ref="H446:BA446" si="335">H187</f>
        <v>0</v>
      </c>
      <c r="I446" s="167">
        <f t="shared" si="335"/>
        <v>0</v>
      </c>
      <c r="J446" s="167">
        <f t="shared" si="335"/>
        <v>0</v>
      </c>
      <c r="K446" s="167">
        <f t="shared" si="335"/>
        <v>0</v>
      </c>
      <c r="L446" s="167">
        <f t="shared" si="335"/>
        <v>0</v>
      </c>
      <c r="M446" s="167">
        <f t="shared" si="335"/>
        <v>0</v>
      </c>
      <c r="N446" s="167">
        <f t="shared" si="335"/>
        <v>0</v>
      </c>
      <c r="O446" s="167">
        <f t="shared" si="335"/>
        <v>0</v>
      </c>
      <c r="P446" s="167">
        <f t="shared" si="335"/>
        <v>0</v>
      </c>
      <c r="Q446" s="167">
        <f t="shared" si="335"/>
        <v>0</v>
      </c>
      <c r="R446" s="167">
        <f t="shared" si="335"/>
        <v>0</v>
      </c>
      <c r="S446" s="167">
        <f t="shared" si="335"/>
        <v>0</v>
      </c>
      <c r="T446" s="167">
        <f t="shared" si="335"/>
        <v>0</v>
      </c>
      <c r="U446" s="167">
        <f t="shared" si="335"/>
        <v>0</v>
      </c>
      <c r="V446" s="167">
        <f t="shared" si="335"/>
        <v>0</v>
      </c>
      <c r="W446" s="167">
        <f t="shared" si="335"/>
        <v>0</v>
      </c>
      <c r="X446" s="167">
        <f t="shared" si="335"/>
        <v>0</v>
      </c>
      <c r="Y446" s="167">
        <f t="shared" si="335"/>
        <v>0</v>
      </c>
      <c r="Z446" s="167">
        <f t="shared" si="335"/>
        <v>0</v>
      </c>
      <c r="AA446" s="167">
        <f t="shared" si="335"/>
        <v>0</v>
      </c>
      <c r="AB446" s="167">
        <f t="shared" si="335"/>
        <v>0</v>
      </c>
      <c r="AC446" s="167">
        <f t="shared" si="335"/>
        <v>0</v>
      </c>
      <c r="AD446" s="167">
        <f t="shared" si="335"/>
        <v>0</v>
      </c>
      <c r="AE446" s="167">
        <f t="shared" si="335"/>
        <v>0</v>
      </c>
      <c r="AF446" s="167">
        <f t="shared" si="335"/>
        <v>0</v>
      </c>
      <c r="AG446" s="167">
        <f t="shared" si="335"/>
        <v>0</v>
      </c>
      <c r="AH446" s="167">
        <f t="shared" si="335"/>
        <v>0</v>
      </c>
      <c r="AI446" s="167">
        <f t="shared" si="335"/>
        <v>0</v>
      </c>
      <c r="AJ446" s="167">
        <f t="shared" si="335"/>
        <v>0</v>
      </c>
      <c r="AK446" s="167">
        <f t="shared" si="335"/>
        <v>0</v>
      </c>
      <c r="AL446" s="167">
        <f t="shared" si="335"/>
        <v>0</v>
      </c>
      <c r="AM446" s="167">
        <f t="shared" si="335"/>
        <v>0</v>
      </c>
      <c r="AN446" s="167">
        <f t="shared" si="335"/>
        <v>0</v>
      </c>
      <c r="AO446" s="167">
        <f t="shared" si="335"/>
        <v>0</v>
      </c>
      <c r="AP446" s="167">
        <f t="shared" si="335"/>
        <v>0</v>
      </c>
      <c r="AQ446" s="167">
        <f t="shared" si="335"/>
        <v>0</v>
      </c>
      <c r="AR446" s="167">
        <f t="shared" si="335"/>
        <v>0</v>
      </c>
      <c r="AS446" s="167">
        <f t="shared" si="335"/>
        <v>0</v>
      </c>
      <c r="AT446" s="167">
        <f t="shared" si="335"/>
        <v>0</v>
      </c>
      <c r="AU446" s="167">
        <f t="shared" si="335"/>
        <v>0</v>
      </c>
      <c r="AV446" s="167">
        <f t="shared" si="335"/>
        <v>0</v>
      </c>
      <c r="AW446" s="167">
        <f t="shared" si="335"/>
        <v>0</v>
      </c>
      <c r="AX446" s="167">
        <f t="shared" si="335"/>
        <v>0</v>
      </c>
      <c r="AY446" s="167">
        <f t="shared" si="335"/>
        <v>0</v>
      </c>
      <c r="AZ446" s="167">
        <f t="shared" si="335"/>
        <v>0</v>
      </c>
      <c r="BA446" s="167">
        <f t="shared" si="335"/>
        <v>0</v>
      </c>
      <c r="BB446" s="167"/>
      <c r="BC446" s="178"/>
    </row>
    <row r="447" spans="1:55" ht="31.2">
      <c r="A447" s="292"/>
      <c r="B447" s="293"/>
      <c r="C447" s="293"/>
      <c r="D447" s="147" t="s">
        <v>43</v>
      </c>
      <c r="E447" s="167">
        <f t="shared" si="329"/>
        <v>0</v>
      </c>
      <c r="F447" s="167">
        <f t="shared" si="329"/>
        <v>0</v>
      </c>
      <c r="G447" s="167">
        <f>G188</f>
        <v>0</v>
      </c>
      <c r="H447" s="167">
        <f t="shared" ref="H447:BA447" si="336">H188</f>
        <v>0</v>
      </c>
      <c r="I447" s="167">
        <f t="shared" si="336"/>
        <v>0</v>
      </c>
      <c r="J447" s="167">
        <f t="shared" si="336"/>
        <v>0</v>
      </c>
      <c r="K447" s="167">
        <f t="shared" si="336"/>
        <v>0</v>
      </c>
      <c r="L447" s="167">
        <f t="shared" si="336"/>
        <v>0</v>
      </c>
      <c r="M447" s="167">
        <f t="shared" si="336"/>
        <v>0</v>
      </c>
      <c r="N447" s="167">
        <f t="shared" si="336"/>
        <v>0</v>
      </c>
      <c r="O447" s="167">
        <f t="shared" si="336"/>
        <v>0</v>
      </c>
      <c r="P447" s="167">
        <f t="shared" si="336"/>
        <v>0</v>
      </c>
      <c r="Q447" s="167">
        <f t="shared" si="336"/>
        <v>0</v>
      </c>
      <c r="R447" s="167">
        <f t="shared" si="336"/>
        <v>0</v>
      </c>
      <c r="S447" s="167">
        <f t="shared" si="336"/>
        <v>0</v>
      </c>
      <c r="T447" s="167">
        <f t="shared" si="336"/>
        <v>0</v>
      </c>
      <c r="U447" s="167">
        <f t="shared" si="336"/>
        <v>0</v>
      </c>
      <c r="V447" s="167">
        <f t="shared" si="336"/>
        <v>0</v>
      </c>
      <c r="W447" s="167">
        <f t="shared" si="336"/>
        <v>0</v>
      </c>
      <c r="X447" s="167">
        <f t="shared" si="336"/>
        <v>0</v>
      </c>
      <c r="Y447" s="167">
        <f t="shared" si="336"/>
        <v>0</v>
      </c>
      <c r="Z447" s="167">
        <f t="shared" si="336"/>
        <v>0</v>
      </c>
      <c r="AA447" s="167">
        <f t="shared" si="336"/>
        <v>0</v>
      </c>
      <c r="AB447" s="167">
        <f t="shared" si="336"/>
        <v>0</v>
      </c>
      <c r="AC447" s="167">
        <f t="shared" si="336"/>
        <v>0</v>
      </c>
      <c r="AD447" s="167">
        <f t="shared" si="336"/>
        <v>0</v>
      </c>
      <c r="AE447" s="167">
        <f t="shared" si="336"/>
        <v>0</v>
      </c>
      <c r="AF447" s="167">
        <f t="shared" si="336"/>
        <v>0</v>
      </c>
      <c r="AG447" s="167">
        <f t="shared" si="336"/>
        <v>0</v>
      </c>
      <c r="AH447" s="167">
        <f t="shared" si="336"/>
        <v>0</v>
      </c>
      <c r="AI447" s="167">
        <f t="shared" si="336"/>
        <v>0</v>
      </c>
      <c r="AJ447" s="167">
        <f t="shared" si="336"/>
        <v>0</v>
      </c>
      <c r="AK447" s="167">
        <f t="shared" si="336"/>
        <v>0</v>
      </c>
      <c r="AL447" s="167">
        <f t="shared" si="336"/>
        <v>0</v>
      </c>
      <c r="AM447" s="167">
        <f t="shared" si="336"/>
        <v>0</v>
      </c>
      <c r="AN447" s="167">
        <f t="shared" si="336"/>
        <v>0</v>
      </c>
      <c r="AO447" s="167">
        <f t="shared" si="336"/>
        <v>0</v>
      </c>
      <c r="AP447" s="167">
        <f t="shared" si="336"/>
        <v>0</v>
      </c>
      <c r="AQ447" s="167">
        <f t="shared" si="336"/>
        <v>0</v>
      </c>
      <c r="AR447" s="167">
        <f t="shared" si="336"/>
        <v>0</v>
      </c>
      <c r="AS447" s="167">
        <f t="shared" si="336"/>
        <v>0</v>
      </c>
      <c r="AT447" s="167">
        <f t="shared" si="336"/>
        <v>0</v>
      </c>
      <c r="AU447" s="167">
        <f t="shared" si="336"/>
        <v>0</v>
      </c>
      <c r="AV447" s="167">
        <f t="shared" si="336"/>
        <v>0</v>
      </c>
      <c r="AW447" s="167">
        <f t="shared" si="336"/>
        <v>0</v>
      </c>
      <c r="AX447" s="167">
        <f t="shared" si="336"/>
        <v>0</v>
      </c>
      <c r="AY447" s="167">
        <f t="shared" si="336"/>
        <v>0</v>
      </c>
      <c r="AZ447" s="167">
        <f t="shared" si="336"/>
        <v>0</v>
      </c>
      <c r="BA447" s="167">
        <f t="shared" si="336"/>
        <v>0</v>
      </c>
      <c r="BB447" s="167"/>
      <c r="BC447" s="178"/>
    </row>
    <row r="448" spans="1:55" ht="22.5" customHeight="1">
      <c r="A448" s="275" t="s">
        <v>284</v>
      </c>
      <c r="B448" s="276" t="s">
        <v>329</v>
      </c>
      <c r="C448" s="276" t="s">
        <v>308</v>
      </c>
      <c r="D448" s="153" t="s">
        <v>41</v>
      </c>
      <c r="E448" s="167">
        <f>H448+K448+N448+Q448+T448+W448+Z448+AE448+AJ448+AO448+AT448+AY448</f>
        <v>2677.4063999999998</v>
      </c>
      <c r="F448" s="167">
        <f>I448+L448+O448+R448+U448+X448+AA448+AF448+AK448+AP448+AU448+AZ448</f>
        <v>2022.4139700000001</v>
      </c>
      <c r="G448" s="167">
        <f t="shared" ref="G448:G499" si="337">F448*100/E448</f>
        <v>75.536308944357501</v>
      </c>
      <c r="H448" s="167">
        <f>H449+H450+H451+H453+H454</f>
        <v>34.810020000000002</v>
      </c>
      <c r="I448" s="167">
        <f>I449+I450+I451+I453+I454</f>
        <v>34.810020000000002</v>
      </c>
      <c r="J448" s="167"/>
      <c r="K448" s="167">
        <f>K449+K450+K451+K453+K454</f>
        <v>176.14755</v>
      </c>
      <c r="L448" s="167">
        <f t="shared" ref="L448" si="338">L449+L450+L451+L453+L454</f>
        <v>176.14755</v>
      </c>
      <c r="M448" s="167"/>
      <c r="N448" s="167">
        <f t="shared" ref="N448:O448" si="339">N449+N450+N451+N453+N454</f>
        <v>101.41135</v>
      </c>
      <c r="O448" s="167">
        <f t="shared" si="339"/>
        <v>101.41135</v>
      </c>
      <c r="P448" s="167"/>
      <c r="Q448" s="167">
        <f t="shared" ref="Q448:R448" si="340">Q449+Q450+Q451+Q453+Q454</f>
        <v>185.61361000000002</v>
      </c>
      <c r="R448" s="167">
        <f t="shared" si="340"/>
        <v>185.61361000000002</v>
      </c>
      <c r="S448" s="167"/>
      <c r="T448" s="167">
        <f t="shared" ref="T448:U448" si="341">T449+T450+T451+T453+T454</f>
        <v>144.84557000000001</v>
      </c>
      <c r="U448" s="167">
        <f t="shared" si="341"/>
        <v>144.84557000000001</v>
      </c>
      <c r="V448" s="167"/>
      <c r="W448" s="167">
        <f t="shared" ref="W448:X448" si="342">W449+W450+W451+W453+W454</f>
        <v>148.13981999999999</v>
      </c>
      <c r="X448" s="167">
        <f t="shared" si="342"/>
        <v>148.13981999999999</v>
      </c>
      <c r="Y448" s="167"/>
      <c r="Z448" s="167">
        <f t="shared" ref="Z448:AC448" si="343">Z449+Z450+Z451+Z453+Z454</f>
        <v>0</v>
      </c>
      <c r="AA448" s="167">
        <f t="shared" si="343"/>
        <v>0</v>
      </c>
      <c r="AB448" s="167">
        <f t="shared" si="343"/>
        <v>0</v>
      </c>
      <c r="AC448" s="167">
        <f t="shared" si="343"/>
        <v>0</v>
      </c>
      <c r="AD448" s="167"/>
      <c r="AE448" s="167">
        <f t="shared" ref="AE448:AH448" si="344">AE449+AE450+AE451+AE453+AE454</f>
        <v>84.343649999999997</v>
      </c>
      <c r="AF448" s="167">
        <f t="shared" si="344"/>
        <v>84.343649999999997</v>
      </c>
      <c r="AG448" s="167">
        <f t="shared" si="344"/>
        <v>0</v>
      </c>
      <c r="AH448" s="167">
        <f t="shared" si="344"/>
        <v>0</v>
      </c>
      <c r="AI448" s="167"/>
      <c r="AJ448" s="167">
        <f t="shared" ref="AJ448:AM448" si="345">AJ449+AJ450+AJ451+AJ453+AJ454</f>
        <v>121.63862</v>
      </c>
      <c r="AK448" s="167">
        <f t="shared" si="345"/>
        <v>121.63862</v>
      </c>
      <c r="AL448" s="167">
        <f t="shared" si="345"/>
        <v>0</v>
      </c>
      <c r="AM448" s="167">
        <f t="shared" si="345"/>
        <v>0</v>
      </c>
      <c r="AN448" s="167"/>
      <c r="AO448" s="167">
        <f t="shared" ref="AO448:AR448" si="346">AO449+AO450+AO451+AO453+AO454</f>
        <v>92.303570000000008</v>
      </c>
      <c r="AP448" s="167">
        <f t="shared" si="346"/>
        <v>92.303570000000008</v>
      </c>
      <c r="AQ448" s="167">
        <f t="shared" si="346"/>
        <v>0</v>
      </c>
      <c r="AR448" s="167">
        <f t="shared" si="346"/>
        <v>0</v>
      </c>
      <c r="AS448" s="167"/>
      <c r="AT448" s="167">
        <f t="shared" ref="AT448:AW448" si="347">AT449+AT450+AT451+AT453+AT454</f>
        <v>144.80375000000001</v>
      </c>
      <c r="AU448" s="167">
        <f t="shared" si="347"/>
        <v>144.80375000000001</v>
      </c>
      <c r="AV448" s="167">
        <f t="shared" si="347"/>
        <v>0</v>
      </c>
      <c r="AW448" s="167">
        <f t="shared" si="347"/>
        <v>0</v>
      </c>
      <c r="AX448" s="167"/>
      <c r="AY448" s="167">
        <f t="shared" ref="AY448" si="348">AY449+AY450+AY451+AY453+AY454</f>
        <v>1443.34889</v>
      </c>
      <c r="AZ448" s="167">
        <f>AZ449+AZ450+AZ451+AZ453+AZ454</f>
        <v>788.35645999999997</v>
      </c>
      <c r="BA448" s="167"/>
      <c r="BB448" s="278" t="s">
        <v>429</v>
      </c>
      <c r="BC448" s="178"/>
    </row>
    <row r="449" spans="1:55" ht="32.25" customHeight="1">
      <c r="A449" s="275"/>
      <c r="B449" s="276"/>
      <c r="C449" s="276"/>
      <c r="D449" s="151" t="s">
        <v>37</v>
      </c>
      <c r="E449" s="167">
        <f t="shared" ref="E449:E451" si="349">H449+K449+N449+Q449+T449+W449+Z449+AE449+AJ449+AO449+AT449+AY449</f>
        <v>0</v>
      </c>
      <c r="F449" s="167">
        <f t="shared" ref="F449:F451" si="350">I449+L449+O449+R449+U449+X449+AA449+AF449+AK449+AP449+AU449+AZ449</f>
        <v>0</v>
      </c>
      <c r="G449" s="167"/>
      <c r="H449" s="167"/>
      <c r="I449" s="167"/>
      <c r="J449" s="167"/>
      <c r="K449" s="167">
        <f>K519</f>
        <v>0</v>
      </c>
      <c r="L449" s="167">
        <f t="shared" ref="L449:BA449" si="351">L519</f>
        <v>0</v>
      </c>
      <c r="M449" s="167">
        <f t="shared" si="351"/>
        <v>0</v>
      </c>
      <c r="N449" s="167">
        <f t="shared" si="351"/>
        <v>0</v>
      </c>
      <c r="O449" s="167">
        <f t="shared" si="351"/>
        <v>0</v>
      </c>
      <c r="P449" s="167">
        <f t="shared" si="351"/>
        <v>0</v>
      </c>
      <c r="Q449" s="167">
        <f t="shared" si="351"/>
        <v>0</v>
      </c>
      <c r="R449" s="167">
        <f t="shared" si="351"/>
        <v>0</v>
      </c>
      <c r="S449" s="167">
        <f t="shared" si="351"/>
        <v>0</v>
      </c>
      <c r="T449" s="167">
        <f t="shared" si="351"/>
        <v>0</v>
      </c>
      <c r="U449" s="167">
        <f t="shared" si="351"/>
        <v>0</v>
      </c>
      <c r="V449" s="167">
        <f t="shared" si="351"/>
        <v>0</v>
      </c>
      <c r="W449" s="167">
        <f t="shared" si="351"/>
        <v>0</v>
      </c>
      <c r="X449" s="167">
        <f t="shared" si="351"/>
        <v>0</v>
      </c>
      <c r="Y449" s="167">
        <f t="shared" si="351"/>
        <v>0</v>
      </c>
      <c r="Z449" s="167">
        <f t="shared" si="351"/>
        <v>0</v>
      </c>
      <c r="AA449" s="167">
        <f t="shared" si="351"/>
        <v>0</v>
      </c>
      <c r="AB449" s="167">
        <f t="shared" si="351"/>
        <v>0</v>
      </c>
      <c r="AC449" s="167">
        <f t="shared" si="351"/>
        <v>0</v>
      </c>
      <c r="AD449" s="167">
        <f t="shared" si="351"/>
        <v>0</v>
      </c>
      <c r="AE449" s="167">
        <f t="shared" si="351"/>
        <v>0</v>
      </c>
      <c r="AF449" s="167">
        <f t="shared" si="351"/>
        <v>0</v>
      </c>
      <c r="AG449" s="167">
        <f t="shared" si="351"/>
        <v>0</v>
      </c>
      <c r="AH449" s="167">
        <f t="shared" si="351"/>
        <v>0</v>
      </c>
      <c r="AI449" s="167">
        <f t="shared" si="351"/>
        <v>0</v>
      </c>
      <c r="AJ449" s="167">
        <f t="shared" si="351"/>
        <v>0</v>
      </c>
      <c r="AK449" s="167">
        <f t="shared" si="351"/>
        <v>0</v>
      </c>
      <c r="AL449" s="167">
        <f t="shared" si="351"/>
        <v>0</v>
      </c>
      <c r="AM449" s="167">
        <f t="shared" si="351"/>
        <v>0</v>
      </c>
      <c r="AN449" s="167">
        <f t="shared" si="351"/>
        <v>0</v>
      </c>
      <c r="AO449" s="167">
        <f t="shared" si="351"/>
        <v>0</v>
      </c>
      <c r="AP449" s="167">
        <f t="shared" si="351"/>
        <v>0</v>
      </c>
      <c r="AQ449" s="167">
        <f t="shared" si="351"/>
        <v>0</v>
      </c>
      <c r="AR449" s="167">
        <f t="shared" si="351"/>
        <v>0</v>
      </c>
      <c r="AS449" s="167">
        <f t="shared" si="351"/>
        <v>0</v>
      </c>
      <c r="AT449" s="167">
        <f t="shared" si="351"/>
        <v>0</v>
      </c>
      <c r="AU449" s="167">
        <f t="shared" si="351"/>
        <v>0</v>
      </c>
      <c r="AV449" s="167">
        <f t="shared" si="351"/>
        <v>0</v>
      </c>
      <c r="AW449" s="167">
        <f t="shared" si="351"/>
        <v>0</v>
      </c>
      <c r="AX449" s="167">
        <f t="shared" si="351"/>
        <v>0</v>
      </c>
      <c r="AY449" s="167">
        <f t="shared" si="351"/>
        <v>0</v>
      </c>
      <c r="AZ449" s="167">
        <f t="shared" si="351"/>
        <v>0</v>
      </c>
      <c r="BA449" s="167">
        <f t="shared" si="351"/>
        <v>0</v>
      </c>
      <c r="BB449" s="279"/>
      <c r="BC449" s="178"/>
    </row>
    <row r="450" spans="1:55" ht="50.25" customHeight="1">
      <c r="A450" s="275"/>
      <c r="B450" s="276"/>
      <c r="C450" s="276"/>
      <c r="D450" s="176" t="s">
        <v>2</v>
      </c>
      <c r="E450" s="167">
        <f t="shared" si="349"/>
        <v>1286.9004</v>
      </c>
      <c r="F450" s="167">
        <f t="shared" si="350"/>
        <v>885.89603999999997</v>
      </c>
      <c r="G450" s="167">
        <f t="shared" si="337"/>
        <v>68.839518582790078</v>
      </c>
      <c r="H450" s="167">
        <f t="shared" ref="H450:I450" si="352">H520</f>
        <v>0</v>
      </c>
      <c r="I450" s="167">
        <f t="shared" si="352"/>
        <v>0</v>
      </c>
      <c r="J450" s="167"/>
      <c r="K450" s="167">
        <f t="shared" ref="K450:BA450" si="353">K520</f>
        <v>110.99008000000001</v>
      </c>
      <c r="L450" s="167">
        <f t="shared" si="353"/>
        <v>110.99008000000001</v>
      </c>
      <c r="M450" s="167">
        <f t="shared" si="353"/>
        <v>0</v>
      </c>
      <c r="N450" s="167">
        <f t="shared" si="353"/>
        <v>0</v>
      </c>
      <c r="O450" s="167">
        <f t="shared" si="353"/>
        <v>0</v>
      </c>
      <c r="P450" s="167">
        <f t="shared" si="353"/>
        <v>0</v>
      </c>
      <c r="Q450" s="167">
        <f t="shared" si="353"/>
        <v>5.8081199999999997</v>
      </c>
      <c r="R450" s="167">
        <f t="shared" si="353"/>
        <v>5.8081199999999997</v>
      </c>
      <c r="S450" s="167">
        <f t="shared" si="353"/>
        <v>0</v>
      </c>
      <c r="T450" s="167">
        <f t="shared" si="353"/>
        <v>91.964960000000005</v>
      </c>
      <c r="U450" s="167">
        <f t="shared" si="353"/>
        <v>91.964960000000005</v>
      </c>
      <c r="V450" s="167">
        <f t="shared" si="353"/>
        <v>0</v>
      </c>
      <c r="W450" s="167">
        <f t="shared" si="353"/>
        <v>79.521240000000006</v>
      </c>
      <c r="X450" s="167">
        <f t="shared" si="353"/>
        <v>79.521240000000006</v>
      </c>
      <c r="Y450" s="167">
        <f t="shared" si="353"/>
        <v>0</v>
      </c>
      <c r="Z450" s="167">
        <f t="shared" si="353"/>
        <v>0</v>
      </c>
      <c r="AA450" s="167">
        <f t="shared" si="353"/>
        <v>0</v>
      </c>
      <c r="AB450" s="167">
        <f t="shared" si="353"/>
        <v>0</v>
      </c>
      <c r="AC450" s="167">
        <f t="shared" si="353"/>
        <v>0</v>
      </c>
      <c r="AD450" s="167">
        <f t="shared" si="353"/>
        <v>0</v>
      </c>
      <c r="AE450" s="167">
        <f t="shared" si="353"/>
        <v>55.176990000000004</v>
      </c>
      <c r="AF450" s="167">
        <f t="shared" si="353"/>
        <v>55.176990000000004</v>
      </c>
      <c r="AG450" s="167">
        <f t="shared" si="353"/>
        <v>0</v>
      </c>
      <c r="AH450" s="167">
        <f t="shared" si="353"/>
        <v>0</v>
      </c>
      <c r="AI450" s="167">
        <f t="shared" si="353"/>
        <v>0</v>
      </c>
      <c r="AJ450" s="167">
        <f t="shared" si="353"/>
        <v>55.176990000000004</v>
      </c>
      <c r="AK450" s="167">
        <f t="shared" si="353"/>
        <v>55.176990000000004</v>
      </c>
      <c r="AL450" s="167">
        <f t="shared" si="353"/>
        <v>0</v>
      </c>
      <c r="AM450" s="167">
        <f t="shared" si="353"/>
        <v>0</v>
      </c>
      <c r="AN450" s="167">
        <f t="shared" si="353"/>
        <v>0</v>
      </c>
      <c r="AO450" s="167">
        <f t="shared" si="353"/>
        <v>33.390059999999998</v>
      </c>
      <c r="AP450" s="167">
        <f t="shared" si="353"/>
        <v>33.390059999999998</v>
      </c>
      <c r="AQ450" s="167">
        <f t="shared" si="353"/>
        <v>0</v>
      </c>
      <c r="AR450" s="167">
        <f t="shared" si="353"/>
        <v>0</v>
      </c>
      <c r="AS450" s="167">
        <f t="shared" si="353"/>
        <v>0</v>
      </c>
      <c r="AT450" s="167">
        <f t="shared" si="353"/>
        <v>33.390059999999998</v>
      </c>
      <c r="AU450" s="167">
        <f t="shared" si="353"/>
        <v>33.390059999999998</v>
      </c>
      <c r="AV450" s="167">
        <f t="shared" si="353"/>
        <v>0</v>
      </c>
      <c r="AW450" s="167">
        <f t="shared" si="353"/>
        <v>0</v>
      </c>
      <c r="AX450" s="167">
        <f t="shared" si="353"/>
        <v>0</v>
      </c>
      <c r="AY450" s="167">
        <f t="shared" si="353"/>
        <v>821.4819</v>
      </c>
      <c r="AZ450" s="167">
        <f t="shared" si="353"/>
        <v>420.47753999999998</v>
      </c>
      <c r="BA450" s="167">
        <f t="shared" si="353"/>
        <v>0</v>
      </c>
      <c r="BB450" s="279"/>
      <c r="BC450" s="178"/>
    </row>
    <row r="451" spans="1:55" ht="22.5" customHeight="1">
      <c r="A451" s="275"/>
      <c r="B451" s="276"/>
      <c r="C451" s="276"/>
      <c r="D451" s="221" t="s">
        <v>268</v>
      </c>
      <c r="E451" s="167">
        <f t="shared" si="349"/>
        <v>1390.5059999999999</v>
      </c>
      <c r="F451" s="167">
        <f t="shared" si="350"/>
        <v>1136.51793</v>
      </c>
      <c r="G451" s="167">
        <f t="shared" si="337"/>
        <v>81.734126282087246</v>
      </c>
      <c r="H451" s="167">
        <f t="shared" ref="H451:I451" si="354">H521</f>
        <v>34.810020000000002</v>
      </c>
      <c r="I451" s="167">
        <f t="shared" si="354"/>
        <v>34.810020000000002</v>
      </c>
      <c r="J451" s="167"/>
      <c r="K451" s="167">
        <f t="shared" ref="K451:BA451" si="355">K521</f>
        <v>65.157469999999989</v>
      </c>
      <c r="L451" s="167">
        <f t="shared" si="355"/>
        <v>65.157469999999989</v>
      </c>
      <c r="M451" s="167">
        <f t="shared" si="355"/>
        <v>0</v>
      </c>
      <c r="N451" s="167">
        <f t="shared" si="355"/>
        <v>101.41135</v>
      </c>
      <c r="O451" s="167">
        <f t="shared" si="355"/>
        <v>101.41135</v>
      </c>
      <c r="P451" s="167">
        <f t="shared" si="355"/>
        <v>0</v>
      </c>
      <c r="Q451" s="167">
        <f t="shared" si="355"/>
        <v>179.80549000000002</v>
      </c>
      <c r="R451" s="167">
        <f t="shared" si="355"/>
        <v>179.80549000000002</v>
      </c>
      <c r="S451" s="167">
        <f t="shared" si="355"/>
        <v>0</v>
      </c>
      <c r="T451" s="167">
        <f t="shared" si="355"/>
        <v>52.880610000000004</v>
      </c>
      <c r="U451" s="167">
        <f t="shared" si="355"/>
        <v>52.880610000000004</v>
      </c>
      <c r="V451" s="167">
        <f t="shared" si="355"/>
        <v>0</v>
      </c>
      <c r="W451" s="167">
        <f t="shared" si="355"/>
        <v>68.618579999999994</v>
      </c>
      <c r="X451" s="167">
        <f t="shared" si="355"/>
        <v>68.618579999999994</v>
      </c>
      <c r="Y451" s="167">
        <f t="shared" si="355"/>
        <v>0</v>
      </c>
      <c r="Z451" s="167">
        <f t="shared" si="355"/>
        <v>0</v>
      </c>
      <c r="AA451" s="167">
        <f t="shared" si="355"/>
        <v>0</v>
      </c>
      <c r="AB451" s="167">
        <f t="shared" si="355"/>
        <v>0</v>
      </c>
      <c r="AC451" s="167">
        <f t="shared" si="355"/>
        <v>0</v>
      </c>
      <c r="AD451" s="167">
        <f t="shared" si="355"/>
        <v>0</v>
      </c>
      <c r="AE451" s="167">
        <f t="shared" si="355"/>
        <v>29.16666</v>
      </c>
      <c r="AF451" s="167">
        <f t="shared" si="355"/>
        <v>29.16666</v>
      </c>
      <c r="AG451" s="167">
        <f t="shared" si="355"/>
        <v>0</v>
      </c>
      <c r="AH451" s="167">
        <f t="shared" si="355"/>
        <v>0</v>
      </c>
      <c r="AI451" s="167">
        <f t="shared" si="355"/>
        <v>0</v>
      </c>
      <c r="AJ451" s="167">
        <f t="shared" si="355"/>
        <v>66.46163</v>
      </c>
      <c r="AK451" s="167">
        <f t="shared" si="355"/>
        <v>66.46163</v>
      </c>
      <c r="AL451" s="167">
        <f t="shared" si="355"/>
        <v>0</v>
      </c>
      <c r="AM451" s="167">
        <f t="shared" si="355"/>
        <v>0</v>
      </c>
      <c r="AN451" s="167">
        <f t="shared" si="355"/>
        <v>0</v>
      </c>
      <c r="AO451" s="167">
        <f t="shared" si="355"/>
        <v>58.913510000000002</v>
      </c>
      <c r="AP451" s="167">
        <f t="shared" si="355"/>
        <v>58.913510000000002</v>
      </c>
      <c r="AQ451" s="167">
        <f t="shared" si="355"/>
        <v>0</v>
      </c>
      <c r="AR451" s="167">
        <f t="shared" si="355"/>
        <v>0</v>
      </c>
      <c r="AS451" s="167">
        <f t="shared" si="355"/>
        <v>0</v>
      </c>
      <c r="AT451" s="167">
        <f t="shared" si="355"/>
        <v>111.41369</v>
      </c>
      <c r="AU451" s="167">
        <f t="shared" si="355"/>
        <v>111.41369</v>
      </c>
      <c r="AV451" s="167">
        <f t="shared" si="355"/>
        <v>0</v>
      </c>
      <c r="AW451" s="167">
        <f t="shared" si="355"/>
        <v>0</v>
      </c>
      <c r="AX451" s="167">
        <f t="shared" si="355"/>
        <v>0</v>
      </c>
      <c r="AY451" s="167">
        <f t="shared" si="355"/>
        <v>621.86698999999999</v>
      </c>
      <c r="AZ451" s="167">
        <f t="shared" si="355"/>
        <v>367.87891999999999</v>
      </c>
      <c r="BA451" s="167">
        <f t="shared" si="355"/>
        <v>0</v>
      </c>
      <c r="BB451" s="279"/>
      <c r="BC451" s="178"/>
    </row>
    <row r="452" spans="1:55" ht="82.5" customHeight="1">
      <c r="A452" s="275"/>
      <c r="B452" s="276"/>
      <c r="C452" s="276"/>
      <c r="D452" s="221" t="s">
        <v>274</v>
      </c>
      <c r="E452" s="167">
        <f t="shared" ref="E452:E454" si="356">H452+K452+N452+Q452+T452+W452+Z452+AE452+AJ452+AO452+AT452+AY452</f>
        <v>0</v>
      </c>
      <c r="F452" s="167">
        <f t="shared" ref="F452:F453" si="357">L452+O452+R452+U452+X452+AC452+AH452+AM452+AR452+AW452+AZ452</f>
        <v>0</v>
      </c>
      <c r="G452" s="167"/>
      <c r="H452" s="167">
        <f t="shared" ref="H452:I452" si="358">H522</f>
        <v>0</v>
      </c>
      <c r="I452" s="167">
        <f t="shared" si="358"/>
        <v>0</v>
      </c>
      <c r="J452" s="167"/>
      <c r="K452" s="167">
        <f t="shared" ref="K452:BA452" si="359">K522</f>
        <v>0</v>
      </c>
      <c r="L452" s="167">
        <f t="shared" si="359"/>
        <v>0</v>
      </c>
      <c r="M452" s="167">
        <f t="shared" si="359"/>
        <v>0</v>
      </c>
      <c r="N452" s="167">
        <f t="shared" si="359"/>
        <v>0</v>
      </c>
      <c r="O452" s="167">
        <f t="shared" si="359"/>
        <v>0</v>
      </c>
      <c r="P452" s="167">
        <f t="shared" si="359"/>
        <v>0</v>
      </c>
      <c r="Q452" s="167">
        <f t="shared" si="359"/>
        <v>0</v>
      </c>
      <c r="R452" s="167">
        <f t="shared" si="359"/>
        <v>0</v>
      </c>
      <c r="S452" s="167">
        <f t="shared" si="359"/>
        <v>0</v>
      </c>
      <c r="T452" s="167">
        <f t="shared" si="359"/>
        <v>0</v>
      </c>
      <c r="U452" s="167">
        <f t="shared" si="359"/>
        <v>0</v>
      </c>
      <c r="V452" s="167">
        <f t="shared" si="359"/>
        <v>0</v>
      </c>
      <c r="W452" s="167">
        <f t="shared" si="359"/>
        <v>0</v>
      </c>
      <c r="X452" s="167">
        <f t="shared" si="359"/>
        <v>0</v>
      </c>
      <c r="Y452" s="167">
        <f t="shared" si="359"/>
        <v>0</v>
      </c>
      <c r="Z452" s="167">
        <f t="shared" si="359"/>
        <v>0</v>
      </c>
      <c r="AA452" s="167">
        <f t="shared" si="359"/>
        <v>0</v>
      </c>
      <c r="AB452" s="167">
        <f t="shared" si="359"/>
        <v>0</v>
      </c>
      <c r="AC452" s="167">
        <f t="shared" si="359"/>
        <v>0</v>
      </c>
      <c r="AD452" s="167">
        <f t="shared" si="359"/>
        <v>0</v>
      </c>
      <c r="AE452" s="167">
        <f t="shared" si="359"/>
        <v>0</v>
      </c>
      <c r="AF452" s="167">
        <f t="shared" si="359"/>
        <v>0</v>
      </c>
      <c r="AG452" s="167">
        <f t="shared" si="359"/>
        <v>0</v>
      </c>
      <c r="AH452" s="167">
        <f t="shared" si="359"/>
        <v>0</v>
      </c>
      <c r="AI452" s="167">
        <f t="shared" si="359"/>
        <v>0</v>
      </c>
      <c r="AJ452" s="167">
        <f t="shared" si="359"/>
        <v>0</v>
      </c>
      <c r="AK452" s="167">
        <f t="shared" si="359"/>
        <v>0</v>
      </c>
      <c r="AL452" s="167">
        <f t="shared" si="359"/>
        <v>0</v>
      </c>
      <c r="AM452" s="167">
        <f t="shared" si="359"/>
        <v>0</v>
      </c>
      <c r="AN452" s="167">
        <f t="shared" si="359"/>
        <v>0</v>
      </c>
      <c r="AO452" s="167">
        <f t="shared" si="359"/>
        <v>0</v>
      </c>
      <c r="AP452" s="167">
        <f t="shared" si="359"/>
        <v>0</v>
      </c>
      <c r="AQ452" s="167">
        <f t="shared" si="359"/>
        <v>0</v>
      </c>
      <c r="AR452" s="167">
        <f t="shared" si="359"/>
        <v>0</v>
      </c>
      <c r="AS452" s="167">
        <f t="shared" si="359"/>
        <v>0</v>
      </c>
      <c r="AT452" s="167">
        <f t="shared" si="359"/>
        <v>0</v>
      </c>
      <c r="AU452" s="167">
        <f t="shared" si="359"/>
        <v>0</v>
      </c>
      <c r="AV452" s="167">
        <f t="shared" si="359"/>
        <v>0</v>
      </c>
      <c r="AW452" s="167">
        <f t="shared" si="359"/>
        <v>0</v>
      </c>
      <c r="AX452" s="167">
        <f t="shared" si="359"/>
        <v>0</v>
      </c>
      <c r="AY452" s="167">
        <f t="shared" si="359"/>
        <v>0</v>
      </c>
      <c r="AZ452" s="167">
        <f t="shared" si="359"/>
        <v>0</v>
      </c>
      <c r="BA452" s="167">
        <f t="shared" si="359"/>
        <v>0</v>
      </c>
      <c r="BB452" s="279"/>
      <c r="BC452" s="178"/>
    </row>
    <row r="453" spans="1:55" ht="22.5" customHeight="1">
      <c r="A453" s="275"/>
      <c r="B453" s="276"/>
      <c r="C453" s="276"/>
      <c r="D453" s="221" t="s">
        <v>269</v>
      </c>
      <c r="E453" s="167">
        <f t="shared" si="356"/>
        <v>0</v>
      </c>
      <c r="F453" s="167">
        <f t="shared" si="357"/>
        <v>0</v>
      </c>
      <c r="G453" s="167"/>
      <c r="H453" s="167">
        <f t="shared" ref="H453:I453" si="360">H523</f>
        <v>0</v>
      </c>
      <c r="I453" s="167">
        <f t="shared" si="360"/>
        <v>0</v>
      </c>
      <c r="J453" s="167"/>
      <c r="K453" s="167">
        <f t="shared" ref="K453:BA453" si="361">K523</f>
        <v>0</v>
      </c>
      <c r="L453" s="167">
        <f t="shared" si="361"/>
        <v>0</v>
      </c>
      <c r="M453" s="167">
        <f t="shared" si="361"/>
        <v>0</v>
      </c>
      <c r="N453" s="167">
        <f t="shared" si="361"/>
        <v>0</v>
      </c>
      <c r="O453" s="167">
        <f t="shared" si="361"/>
        <v>0</v>
      </c>
      <c r="P453" s="167">
        <f t="shared" si="361"/>
        <v>0</v>
      </c>
      <c r="Q453" s="167">
        <f t="shared" si="361"/>
        <v>0</v>
      </c>
      <c r="R453" s="167">
        <f t="shared" si="361"/>
        <v>0</v>
      </c>
      <c r="S453" s="167">
        <f t="shared" si="361"/>
        <v>0</v>
      </c>
      <c r="T453" s="167">
        <f t="shared" si="361"/>
        <v>0</v>
      </c>
      <c r="U453" s="167">
        <f t="shared" si="361"/>
        <v>0</v>
      </c>
      <c r="V453" s="167">
        <f t="shared" si="361"/>
        <v>0</v>
      </c>
      <c r="W453" s="167">
        <f t="shared" si="361"/>
        <v>0</v>
      </c>
      <c r="X453" s="167">
        <f t="shared" si="361"/>
        <v>0</v>
      </c>
      <c r="Y453" s="167">
        <f t="shared" si="361"/>
        <v>0</v>
      </c>
      <c r="Z453" s="167">
        <f t="shared" si="361"/>
        <v>0</v>
      </c>
      <c r="AA453" s="167">
        <f t="shared" si="361"/>
        <v>0</v>
      </c>
      <c r="AB453" s="167">
        <f t="shared" si="361"/>
        <v>0</v>
      </c>
      <c r="AC453" s="167">
        <f t="shared" si="361"/>
        <v>0</v>
      </c>
      <c r="AD453" s="167">
        <f t="shared" si="361"/>
        <v>0</v>
      </c>
      <c r="AE453" s="167">
        <f t="shared" si="361"/>
        <v>0</v>
      </c>
      <c r="AF453" s="167">
        <f t="shared" si="361"/>
        <v>0</v>
      </c>
      <c r="AG453" s="167">
        <f t="shared" si="361"/>
        <v>0</v>
      </c>
      <c r="AH453" s="167">
        <f t="shared" si="361"/>
        <v>0</v>
      </c>
      <c r="AI453" s="167">
        <f t="shared" si="361"/>
        <v>0</v>
      </c>
      <c r="AJ453" s="167">
        <f t="shared" si="361"/>
        <v>0</v>
      </c>
      <c r="AK453" s="167">
        <f t="shared" si="361"/>
        <v>0</v>
      </c>
      <c r="AL453" s="167">
        <f t="shared" si="361"/>
        <v>0</v>
      </c>
      <c r="AM453" s="167">
        <f t="shared" si="361"/>
        <v>0</v>
      </c>
      <c r="AN453" s="167">
        <f t="shared" si="361"/>
        <v>0</v>
      </c>
      <c r="AO453" s="167">
        <f t="shared" si="361"/>
        <v>0</v>
      </c>
      <c r="AP453" s="167">
        <f t="shared" si="361"/>
        <v>0</v>
      </c>
      <c r="AQ453" s="167">
        <f t="shared" si="361"/>
        <v>0</v>
      </c>
      <c r="AR453" s="167">
        <f t="shared" si="361"/>
        <v>0</v>
      </c>
      <c r="AS453" s="167">
        <f t="shared" si="361"/>
        <v>0</v>
      </c>
      <c r="AT453" s="167">
        <f t="shared" si="361"/>
        <v>0</v>
      </c>
      <c r="AU453" s="167">
        <f t="shared" si="361"/>
        <v>0</v>
      </c>
      <c r="AV453" s="167">
        <f t="shared" si="361"/>
        <v>0</v>
      </c>
      <c r="AW453" s="167">
        <f t="shared" si="361"/>
        <v>0</v>
      </c>
      <c r="AX453" s="167">
        <f t="shared" si="361"/>
        <v>0</v>
      </c>
      <c r="AY453" s="167">
        <f t="shared" si="361"/>
        <v>0</v>
      </c>
      <c r="AZ453" s="167">
        <f t="shared" si="361"/>
        <v>0</v>
      </c>
      <c r="BA453" s="167">
        <f t="shared" si="361"/>
        <v>0</v>
      </c>
      <c r="BB453" s="280"/>
      <c r="BC453" s="178"/>
    </row>
    <row r="454" spans="1:55" ht="31.2">
      <c r="A454" s="275"/>
      <c r="B454" s="276"/>
      <c r="C454" s="276"/>
      <c r="D454" s="224" t="s">
        <v>43</v>
      </c>
      <c r="E454" s="167">
        <f t="shared" si="356"/>
        <v>0</v>
      </c>
      <c r="F454" s="167">
        <f t="shared" ref="F454" si="362">I454+L454+O454+R454+U454+X454+AA454+AF454+AK454+AP454+AU454+AZ454</f>
        <v>0</v>
      </c>
      <c r="G454" s="167"/>
      <c r="H454" s="167">
        <f t="shared" ref="H454:I454" si="363">H524</f>
        <v>0</v>
      </c>
      <c r="I454" s="167">
        <f t="shared" si="363"/>
        <v>0</v>
      </c>
      <c r="J454" s="167"/>
      <c r="K454" s="167">
        <f t="shared" ref="K454:BA454" si="364">K524</f>
        <v>0</v>
      </c>
      <c r="L454" s="167">
        <f t="shared" si="364"/>
        <v>0</v>
      </c>
      <c r="M454" s="167">
        <f t="shared" si="364"/>
        <v>0</v>
      </c>
      <c r="N454" s="167">
        <f t="shared" si="364"/>
        <v>0</v>
      </c>
      <c r="O454" s="167">
        <f t="shared" si="364"/>
        <v>0</v>
      </c>
      <c r="P454" s="167">
        <f t="shared" si="364"/>
        <v>0</v>
      </c>
      <c r="Q454" s="167">
        <f t="shared" si="364"/>
        <v>0</v>
      </c>
      <c r="R454" s="167">
        <f t="shared" si="364"/>
        <v>0</v>
      </c>
      <c r="S454" s="167">
        <f t="shared" si="364"/>
        <v>0</v>
      </c>
      <c r="T454" s="167">
        <f t="shared" si="364"/>
        <v>0</v>
      </c>
      <c r="U454" s="167">
        <f t="shared" si="364"/>
        <v>0</v>
      </c>
      <c r="V454" s="167">
        <f t="shared" si="364"/>
        <v>0</v>
      </c>
      <c r="W454" s="167">
        <f t="shared" si="364"/>
        <v>0</v>
      </c>
      <c r="X454" s="167">
        <f t="shared" si="364"/>
        <v>0</v>
      </c>
      <c r="Y454" s="167">
        <f t="shared" si="364"/>
        <v>0</v>
      </c>
      <c r="Z454" s="167">
        <f t="shared" si="364"/>
        <v>0</v>
      </c>
      <c r="AA454" s="167">
        <f t="shared" si="364"/>
        <v>0</v>
      </c>
      <c r="AB454" s="167">
        <f t="shared" si="364"/>
        <v>0</v>
      </c>
      <c r="AC454" s="167">
        <f t="shared" si="364"/>
        <v>0</v>
      </c>
      <c r="AD454" s="167">
        <f t="shared" si="364"/>
        <v>0</v>
      </c>
      <c r="AE454" s="167">
        <f t="shared" si="364"/>
        <v>0</v>
      </c>
      <c r="AF454" s="167">
        <f t="shared" si="364"/>
        <v>0</v>
      </c>
      <c r="AG454" s="167">
        <f t="shared" si="364"/>
        <v>0</v>
      </c>
      <c r="AH454" s="167">
        <f t="shared" si="364"/>
        <v>0</v>
      </c>
      <c r="AI454" s="167">
        <f t="shared" si="364"/>
        <v>0</v>
      </c>
      <c r="AJ454" s="167">
        <f t="shared" si="364"/>
        <v>0</v>
      </c>
      <c r="AK454" s="167">
        <f t="shared" si="364"/>
        <v>0</v>
      </c>
      <c r="AL454" s="167">
        <f t="shared" si="364"/>
        <v>0</v>
      </c>
      <c r="AM454" s="167">
        <f t="shared" si="364"/>
        <v>0</v>
      </c>
      <c r="AN454" s="167">
        <f t="shared" si="364"/>
        <v>0</v>
      </c>
      <c r="AO454" s="167">
        <f t="shared" si="364"/>
        <v>0</v>
      </c>
      <c r="AP454" s="167">
        <f t="shared" si="364"/>
        <v>0</v>
      </c>
      <c r="AQ454" s="167">
        <f t="shared" si="364"/>
        <v>0</v>
      </c>
      <c r="AR454" s="167">
        <f t="shared" si="364"/>
        <v>0</v>
      </c>
      <c r="AS454" s="167">
        <f t="shared" si="364"/>
        <v>0</v>
      </c>
      <c r="AT454" s="167">
        <f t="shared" si="364"/>
        <v>0</v>
      </c>
      <c r="AU454" s="167">
        <f t="shared" si="364"/>
        <v>0</v>
      </c>
      <c r="AV454" s="167">
        <f t="shared" si="364"/>
        <v>0</v>
      </c>
      <c r="AW454" s="167">
        <f t="shared" si="364"/>
        <v>0</v>
      </c>
      <c r="AX454" s="167">
        <f t="shared" si="364"/>
        <v>0</v>
      </c>
      <c r="AY454" s="167">
        <f t="shared" si="364"/>
        <v>0</v>
      </c>
      <c r="AZ454" s="167">
        <f t="shared" si="364"/>
        <v>0</v>
      </c>
      <c r="BA454" s="167">
        <f t="shared" si="364"/>
        <v>0</v>
      </c>
      <c r="BB454" s="167"/>
      <c r="BC454" s="178"/>
    </row>
    <row r="455" spans="1:55" ht="22.5" customHeight="1">
      <c r="A455" s="275" t="s">
        <v>340</v>
      </c>
      <c r="B455" s="276" t="s">
        <v>301</v>
      </c>
      <c r="C455" s="276" t="s">
        <v>308</v>
      </c>
      <c r="D455" s="153" t="s">
        <v>41</v>
      </c>
      <c r="E455" s="167">
        <f>H455+K455+N455+Q455+T455+W455+Z455+AE455+AJ455+AO455+AT455+AY455</f>
        <v>430.29999999999995</v>
      </c>
      <c r="F455" s="167">
        <f>I455+L455+O455+R455+U455+X455+AA455+AF455+AK455+AP455+AU455+AZ455</f>
        <v>430.29999999999995</v>
      </c>
      <c r="G455" s="167">
        <f t="shared" si="337"/>
        <v>100</v>
      </c>
      <c r="H455" s="167"/>
      <c r="I455" s="167"/>
      <c r="J455" s="167"/>
      <c r="K455" s="167">
        <f>K456+K457+K458+K460+K461</f>
        <v>48.1997</v>
      </c>
      <c r="L455" s="167">
        <f t="shared" ref="L455:AY455" si="365">L456+L457+L458+L460+L461</f>
        <v>48.1997</v>
      </c>
      <c r="M455" s="167"/>
      <c r="N455" s="167">
        <f t="shared" si="365"/>
        <v>33.390059999999998</v>
      </c>
      <c r="O455" s="167">
        <f t="shared" si="365"/>
        <v>33.390059999999998</v>
      </c>
      <c r="P455" s="167"/>
      <c r="Q455" s="167">
        <f t="shared" si="365"/>
        <v>11.60313</v>
      </c>
      <c r="R455" s="167">
        <f t="shared" si="365"/>
        <v>11.60313</v>
      </c>
      <c r="S455" s="167"/>
      <c r="T455" s="167">
        <f t="shared" si="365"/>
        <v>11.60313</v>
      </c>
      <c r="U455" s="167">
        <f t="shared" si="365"/>
        <v>11.60313</v>
      </c>
      <c r="V455" s="167"/>
      <c r="W455" s="167">
        <f t="shared" si="365"/>
        <v>72.586370000000002</v>
      </c>
      <c r="X455" s="167">
        <f t="shared" si="365"/>
        <v>72.586370000000002</v>
      </c>
      <c r="Y455" s="167"/>
      <c r="Z455" s="167">
        <f t="shared" si="365"/>
        <v>0</v>
      </c>
      <c r="AA455" s="167">
        <f t="shared" si="365"/>
        <v>0</v>
      </c>
      <c r="AB455" s="167">
        <f t="shared" si="365"/>
        <v>0</v>
      </c>
      <c r="AC455" s="167">
        <f t="shared" si="365"/>
        <v>0</v>
      </c>
      <c r="AD455" s="167"/>
      <c r="AE455" s="167">
        <f t="shared" si="365"/>
        <v>55.176990000000004</v>
      </c>
      <c r="AF455" s="167">
        <f t="shared" si="365"/>
        <v>55.176990000000004</v>
      </c>
      <c r="AG455" s="167">
        <f t="shared" si="365"/>
        <v>0</v>
      </c>
      <c r="AH455" s="167">
        <f t="shared" si="365"/>
        <v>0</v>
      </c>
      <c r="AI455" s="167"/>
      <c r="AJ455" s="167">
        <f t="shared" si="365"/>
        <v>55.176990000000004</v>
      </c>
      <c r="AK455" s="167">
        <f t="shared" si="365"/>
        <v>55.176990000000004</v>
      </c>
      <c r="AL455" s="167">
        <f t="shared" si="365"/>
        <v>0</v>
      </c>
      <c r="AM455" s="167">
        <f t="shared" si="365"/>
        <v>0</v>
      </c>
      <c r="AN455" s="167"/>
      <c r="AO455" s="167">
        <f t="shared" si="365"/>
        <v>33.390059999999998</v>
      </c>
      <c r="AP455" s="167">
        <f t="shared" si="365"/>
        <v>33.390059999999998</v>
      </c>
      <c r="AQ455" s="167">
        <f t="shared" si="365"/>
        <v>0</v>
      </c>
      <c r="AR455" s="167">
        <f t="shared" si="365"/>
        <v>0</v>
      </c>
      <c r="AS455" s="167"/>
      <c r="AT455" s="167">
        <f t="shared" si="365"/>
        <v>33.390059999999998</v>
      </c>
      <c r="AU455" s="167">
        <f t="shared" si="365"/>
        <v>33.390059999999998</v>
      </c>
      <c r="AV455" s="167">
        <f t="shared" si="365"/>
        <v>0</v>
      </c>
      <c r="AW455" s="167">
        <f t="shared" si="365"/>
        <v>0</v>
      </c>
      <c r="AX455" s="167"/>
      <c r="AY455" s="167">
        <f t="shared" si="365"/>
        <v>75.783510000000007</v>
      </c>
      <c r="AZ455" s="167">
        <f>AZ456+AZ457+AZ458+AZ460+AZ461</f>
        <v>75.783510000000007</v>
      </c>
      <c r="BA455" s="167"/>
      <c r="BB455" s="167"/>
      <c r="BC455" s="178"/>
    </row>
    <row r="456" spans="1:55" ht="32.25" customHeight="1">
      <c r="A456" s="275"/>
      <c r="B456" s="276"/>
      <c r="C456" s="276"/>
      <c r="D456" s="151" t="s">
        <v>37</v>
      </c>
      <c r="E456" s="167">
        <f t="shared" ref="E456:F457" si="366">H456+K456+N456+Q456+T456+W456+Z456+AE456+AJ456+AO456+AT456+AY456</f>
        <v>0</v>
      </c>
      <c r="F456" s="167">
        <f t="shared" ref="F456:F460" si="367">L456+O456+R456+U456+X456+AC456+AH456+AM456+AR456+AW456+AZ456</f>
        <v>0</v>
      </c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78"/>
    </row>
    <row r="457" spans="1:55" ht="50.25" customHeight="1">
      <c r="A457" s="275"/>
      <c r="B457" s="276"/>
      <c r="C457" s="276"/>
      <c r="D457" s="176" t="s">
        <v>2</v>
      </c>
      <c r="E457" s="209">
        <f t="shared" si="366"/>
        <v>346.90000000000003</v>
      </c>
      <c r="F457" s="209">
        <f t="shared" si="366"/>
        <v>346.90000000000003</v>
      </c>
      <c r="G457" s="167">
        <f t="shared" si="337"/>
        <v>99.999999999999986</v>
      </c>
      <c r="H457" s="167"/>
      <c r="I457" s="167"/>
      <c r="J457" s="167"/>
      <c r="K457" s="167">
        <v>48.1997</v>
      </c>
      <c r="L457" s="167">
        <v>48.1997</v>
      </c>
      <c r="M457" s="167"/>
      <c r="N457" s="167"/>
      <c r="O457" s="167"/>
      <c r="P457" s="167"/>
      <c r="Q457" s="210"/>
      <c r="R457" s="167"/>
      <c r="S457" s="167"/>
      <c r="T457" s="167">
        <v>11.60313</v>
      </c>
      <c r="U457" s="167">
        <f>T457</f>
        <v>11.60313</v>
      </c>
      <c r="V457" s="167"/>
      <c r="W457" s="167">
        <v>63.647170000000003</v>
      </c>
      <c r="X457" s="167">
        <v>63.647170000000003</v>
      </c>
      <c r="Y457" s="167"/>
      <c r="Z457" s="208"/>
      <c r="AA457" s="167"/>
      <c r="AB457" s="167"/>
      <c r="AC457" s="167"/>
      <c r="AD457" s="167"/>
      <c r="AE457" s="167">
        <v>55.176990000000004</v>
      </c>
      <c r="AF457" s="167">
        <v>55.176990000000004</v>
      </c>
      <c r="AG457" s="167"/>
      <c r="AH457" s="167"/>
      <c r="AI457" s="167"/>
      <c r="AJ457" s="167">
        <v>55.176990000000004</v>
      </c>
      <c r="AK457" s="167">
        <v>55.176990000000004</v>
      </c>
      <c r="AL457" s="167"/>
      <c r="AM457" s="167"/>
      <c r="AN457" s="167"/>
      <c r="AO457" s="167">
        <v>33.390059999999998</v>
      </c>
      <c r="AP457" s="167">
        <v>33.390059999999998</v>
      </c>
      <c r="AQ457" s="167"/>
      <c r="AR457" s="167"/>
      <c r="AS457" s="167"/>
      <c r="AT457" s="167">
        <v>33.390059999999998</v>
      </c>
      <c r="AU457" s="167">
        <v>33.390059999999998</v>
      </c>
      <c r="AV457" s="167"/>
      <c r="AW457" s="167"/>
      <c r="AX457" s="167"/>
      <c r="AY457" s="167">
        <f>113.09602-33.39006-33.39006</f>
        <v>46.315900000000006</v>
      </c>
      <c r="AZ457" s="167">
        <f>113.09602-33.39006-33.39006</f>
        <v>46.315900000000006</v>
      </c>
      <c r="BA457" s="167"/>
      <c r="BB457" s="167"/>
      <c r="BC457" s="178"/>
    </row>
    <row r="458" spans="1:55" ht="22.5" customHeight="1">
      <c r="A458" s="275"/>
      <c r="B458" s="276"/>
      <c r="C458" s="276"/>
      <c r="D458" s="221" t="s">
        <v>268</v>
      </c>
      <c r="E458" s="209">
        <f>H458+K458+N458+Q458+T458+W458+Z458+AE458+AJ458+AO458+AT458+AY458</f>
        <v>83.4</v>
      </c>
      <c r="F458" s="209">
        <f t="shared" si="367"/>
        <v>83.4</v>
      </c>
      <c r="G458" s="167">
        <f t="shared" si="337"/>
        <v>100</v>
      </c>
      <c r="H458" s="167"/>
      <c r="I458" s="167"/>
      <c r="J458" s="167"/>
      <c r="K458" s="167"/>
      <c r="L458" s="167"/>
      <c r="M458" s="167"/>
      <c r="N458" s="167">
        <v>33.390059999999998</v>
      </c>
      <c r="O458" s="167">
        <v>33.390059999999998</v>
      </c>
      <c r="P458" s="167"/>
      <c r="Q458" s="167">
        <v>11.60313</v>
      </c>
      <c r="R458" s="167">
        <v>11.60313</v>
      </c>
      <c r="S458" s="167"/>
      <c r="T458" s="167"/>
      <c r="U458" s="167"/>
      <c r="V458" s="167"/>
      <c r="W458" s="167">
        <v>8.9391999999999996</v>
      </c>
      <c r="X458" s="167">
        <v>8.9391999999999996</v>
      </c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213"/>
      <c r="AU458" s="167"/>
      <c r="AV458" s="167"/>
      <c r="AW458" s="167"/>
      <c r="AX458" s="167"/>
      <c r="AY458" s="167">
        <f>39.1-33.39006+23.75767</f>
        <v>29.467610000000004</v>
      </c>
      <c r="AZ458" s="167">
        <f>39.1-33.39006+23.75767</f>
        <v>29.467610000000004</v>
      </c>
      <c r="BA458" s="167"/>
      <c r="BB458" s="167"/>
      <c r="BC458" s="178"/>
    </row>
    <row r="459" spans="1:55" ht="82.5" customHeight="1">
      <c r="A459" s="275"/>
      <c r="B459" s="276"/>
      <c r="C459" s="276"/>
      <c r="D459" s="221" t="s">
        <v>274</v>
      </c>
      <c r="E459" s="209">
        <f t="shared" ref="E459:E461" si="368">H459+K459+N459+Q459+T459+W459+Z459+AE459+AJ459+AO459+AT459+AY459</f>
        <v>0</v>
      </c>
      <c r="F459" s="209">
        <f t="shared" si="367"/>
        <v>0</v>
      </c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212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78"/>
    </row>
    <row r="460" spans="1:55" ht="22.5" customHeight="1">
      <c r="A460" s="275"/>
      <c r="B460" s="276"/>
      <c r="C460" s="276"/>
      <c r="D460" s="221" t="s">
        <v>269</v>
      </c>
      <c r="E460" s="209">
        <f t="shared" si="368"/>
        <v>0</v>
      </c>
      <c r="F460" s="209">
        <f t="shared" si="367"/>
        <v>0</v>
      </c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78"/>
    </row>
    <row r="461" spans="1:55" ht="31.2">
      <c r="A461" s="275"/>
      <c r="B461" s="276"/>
      <c r="C461" s="276"/>
      <c r="D461" s="224" t="s">
        <v>43</v>
      </c>
      <c r="E461" s="209">
        <f t="shared" si="368"/>
        <v>0</v>
      </c>
      <c r="F461" s="209">
        <f t="shared" ref="F461" si="369">I461+L461+O461+R461+U461+X461+AA461+AF461+AK461+AP461+AU461+AZ461</f>
        <v>0</v>
      </c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78"/>
    </row>
    <row r="462" spans="1:55" ht="22.5" customHeight="1">
      <c r="A462" s="275" t="s">
        <v>341</v>
      </c>
      <c r="B462" s="276" t="s">
        <v>302</v>
      </c>
      <c r="C462" s="276" t="s">
        <v>308</v>
      </c>
      <c r="D462" s="153" t="s">
        <v>41</v>
      </c>
      <c r="E462" s="209">
        <f>H462+K462+N462+Q462+T462+W462+Z462+AE462+AJ462+AO462+AT462+AY462</f>
        <v>473.15599999999995</v>
      </c>
      <c r="F462" s="209">
        <f t="shared" ref="F462:F468" si="370">I462+L462+O462+R462+U462+X462+AA462+AF462+AK462+AP462+AU462+AZ462</f>
        <v>408.38614000000001</v>
      </c>
      <c r="G462" s="167">
        <f t="shared" si="337"/>
        <v>86.311098242440139</v>
      </c>
      <c r="H462" s="167">
        <f>SUM(H465)</f>
        <v>34.810020000000002</v>
      </c>
      <c r="I462" s="167">
        <f>SUM(I465)</f>
        <v>34.810020000000002</v>
      </c>
      <c r="J462" s="167"/>
      <c r="K462" s="167">
        <f>K463+K464+K465+K467+K468</f>
        <v>77.621189999999999</v>
      </c>
      <c r="L462" s="167">
        <f t="shared" ref="L462:AZ462" si="371">L463+L464+L465+L467+L468</f>
        <v>77.621189999999999</v>
      </c>
      <c r="M462" s="167"/>
      <c r="N462" s="167">
        <f t="shared" si="371"/>
        <v>17.69463</v>
      </c>
      <c r="O462" s="167">
        <f t="shared" si="371"/>
        <v>17.69463</v>
      </c>
      <c r="P462" s="167"/>
      <c r="Q462" s="167">
        <f t="shared" si="371"/>
        <v>51.482570000000003</v>
      </c>
      <c r="R462" s="167">
        <f t="shared" si="371"/>
        <v>51.482570000000003</v>
      </c>
      <c r="S462" s="167"/>
      <c r="T462" s="167">
        <f t="shared" si="371"/>
        <v>15.527430000000001</v>
      </c>
      <c r="U462" s="167">
        <f t="shared" si="371"/>
        <v>15.527430000000001</v>
      </c>
      <c r="V462" s="167"/>
      <c r="W462" s="167">
        <f t="shared" si="371"/>
        <v>17.220129999999997</v>
      </c>
      <c r="X462" s="167">
        <f t="shared" si="371"/>
        <v>17.220129999999997</v>
      </c>
      <c r="Y462" s="167"/>
      <c r="Z462" s="167">
        <f t="shared" si="371"/>
        <v>0</v>
      </c>
      <c r="AA462" s="167">
        <f t="shared" si="371"/>
        <v>0</v>
      </c>
      <c r="AB462" s="167">
        <f t="shared" si="371"/>
        <v>0</v>
      </c>
      <c r="AC462" s="167">
        <f t="shared" si="371"/>
        <v>0</v>
      </c>
      <c r="AD462" s="167"/>
      <c r="AE462" s="167">
        <f t="shared" si="371"/>
        <v>0</v>
      </c>
      <c r="AF462" s="167">
        <f t="shared" si="371"/>
        <v>0</v>
      </c>
      <c r="AG462" s="167">
        <f t="shared" si="371"/>
        <v>0</v>
      </c>
      <c r="AH462" s="167">
        <f t="shared" si="371"/>
        <v>0</v>
      </c>
      <c r="AI462" s="167"/>
      <c r="AJ462" s="167">
        <f t="shared" si="371"/>
        <v>8.1283100000000008</v>
      </c>
      <c r="AK462" s="167">
        <f t="shared" si="371"/>
        <v>8.1283100000000008</v>
      </c>
      <c r="AL462" s="167">
        <f t="shared" si="371"/>
        <v>0</v>
      </c>
      <c r="AM462" s="167">
        <f t="shared" si="371"/>
        <v>0</v>
      </c>
      <c r="AN462" s="167"/>
      <c r="AO462" s="167">
        <f t="shared" si="371"/>
        <v>37.753509999999999</v>
      </c>
      <c r="AP462" s="167">
        <f t="shared" si="371"/>
        <v>37.753509999999999</v>
      </c>
      <c r="AQ462" s="167">
        <f t="shared" si="371"/>
        <v>0</v>
      </c>
      <c r="AR462" s="167">
        <f t="shared" si="371"/>
        <v>0</v>
      </c>
      <c r="AS462" s="167"/>
      <c r="AT462" s="167">
        <f t="shared" si="371"/>
        <v>47.959530000000001</v>
      </c>
      <c r="AU462" s="167">
        <f t="shared" si="371"/>
        <v>47.959530000000001</v>
      </c>
      <c r="AV462" s="167">
        <f t="shared" si="371"/>
        <v>0</v>
      </c>
      <c r="AW462" s="167">
        <f t="shared" si="371"/>
        <v>0</v>
      </c>
      <c r="AX462" s="167"/>
      <c r="AY462" s="167">
        <f t="shared" si="371"/>
        <v>164.95867999999999</v>
      </c>
      <c r="AZ462" s="167">
        <f t="shared" si="371"/>
        <v>100.18882000000001</v>
      </c>
      <c r="BA462" s="167"/>
      <c r="BB462" s="167"/>
      <c r="BC462" s="178"/>
    </row>
    <row r="463" spans="1:55" ht="32.25" customHeight="1">
      <c r="A463" s="275"/>
      <c r="B463" s="276"/>
      <c r="C463" s="276"/>
      <c r="D463" s="151" t="s">
        <v>37</v>
      </c>
      <c r="E463" s="209">
        <f>H463+K463+N463+Q463+T463+W463+Z463+AE463+AJ463+AO463+AT463+AY463</f>
        <v>0</v>
      </c>
      <c r="F463" s="209">
        <f t="shared" si="370"/>
        <v>0</v>
      </c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78"/>
    </row>
    <row r="464" spans="1:55" ht="50.25" customHeight="1">
      <c r="A464" s="275"/>
      <c r="B464" s="276"/>
      <c r="C464" s="276"/>
      <c r="D464" s="176" t="s">
        <v>2</v>
      </c>
      <c r="E464" s="209">
        <f>H464+K464+N464+Q464+T464+W464+Z464+AE464+AJ464+AO464+AT464+AY464</f>
        <v>100</v>
      </c>
      <c r="F464" s="209">
        <f t="shared" si="370"/>
        <v>100</v>
      </c>
      <c r="G464" s="167">
        <f t="shared" si="337"/>
        <v>100</v>
      </c>
      <c r="H464" s="167"/>
      <c r="I464" s="167"/>
      <c r="J464" s="167"/>
      <c r="K464" s="167">
        <v>62.790379999999999</v>
      </c>
      <c r="L464" s="167">
        <v>62.790379999999999</v>
      </c>
      <c r="M464" s="167"/>
      <c r="N464" s="167"/>
      <c r="O464" s="167"/>
      <c r="P464" s="167"/>
      <c r="Q464" s="167">
        <v>5.8081199999999997</v>
      </c>
      <c r="R464" s="167">
        <v>5.8081199999999997</v>
      </c>
      <c r="S464" s="167"/>
      <c r="T464" s="167">
        <v>15.527430000000001</v>
      </c>
      <c r="U464" s="167">
        <f>T464</f>
        <v>15.527430000000001</v>
      </c>
      <c r="V464" s="167"/>
      <c r="W464" s="167">
        <f>31.4015-15.52743</f>
        <v>15.874069999999998</v>
      </c>
      <c r="X464" s="167">
        <f>31.4015-15.52743</f>
        <v>15.874069999999998</v>
      </c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78"/>
    </row>
    <row r="465" spans="1:55" ht="22.5" customHeight="1">
      <c r="A465" s="275"/>
      <c r="B465" s="276"/>
      <c r="C465" s="276"/>
      <c r="D465" s="221" t="s">
        <v>268</v>
      </c>
      <c r="E465" s="209">
        <f>H465+K465+N465+Q465+T465+W465+Z465+AE465+AJ465+AO465+AT465+AY465</f>
        <v>373.15599999999995</v>
      </c>
      <c r="F465" s="209">
        <f t="shared" si="370"/>
        <v>308.38614000000001</v>
      </c>
      <c r="G465" s="167">
        <f t="shared" si="337"/>
        <v>82.642685632818456</v>
      </c>
      <c r="H465" s="167">
        <f>19.7744+15.03562</f>
        <v>34.810020000000002</v>
      </c>
      <c r="I465" s="167">
        <f>19.7744+15.03562</f>
        <v>34.810020000000002</v>
      </c>
      <c r="J465" s="167"/>
      <c r="K465" s="167">
        <v>14.83081</v>
      </c>
      <c r="L465" s="167">
        <v>14.83081</v>
      </c>
      <c r="M465" s="167"/>
      <c r="N465" s="167">
        <v>17.69463</v>
      </c>
      <c r="O465" s="167">
        <v>17.69463</v>
      </c>
      <c r="P465" s="167"/>
      <c r="Q465" s="167">
        <v>45.67445</v>
      </c>
      <c r="R465" s="167">
        <v>45.67445</v>
      </c>
      <c r="S465" s="167"/>
      <c r="T465" s="210"/>
      <c r="U465" s="167"/>
      <c r="V465" s="167"/>
      <c r="W465" s="167">
        <v>1.34606</v>
      </c>
      <c r="X465" s="167">
        <v>1.34606</v>
      </c>
      <c r="Y465" s="167"/>
      <c r="Z465" s="205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>
        <v>8.1283100000000008</v>
      </c>
      <c r="AK465" s="167">
        <v>8.1283100000000008</v>
      </c>
      <c r="AL465" s="167"/>
      <c r="AM465" s="167"/>
      <c r="AN465" s="167"/>
      <c r="AO465" s="167">
        <v>37.753509999999999</v>
      </c>
      <c r="AP465" s="167">
        <v>37.753509999999999</v>
      </c>
      <c r="AQ465" s="167"/>
      <c r="AR465" s="167"/>
      <c r="AS465" s="167"/>
      <c r="AT465" s="167">
        <v>47.959530000000001</v>
      </c>
      <c r="AU465" s="167">
        <v>47.959530000000001</v>
      </c>
      <c r="AV465" s="167"/>
      <c r="AW465" s="167"/>
      <c r="AX465" s="167"/>
      <c r="AY465" s="167">
        <f>68.2+20.73+123.98821-47.95953</f>
        <v>164.95867999999999</v>
      </c>
      <c r="AZ465" s="167">
        <v>100.18882000000001</v>
      </c>
      <c r="BA465" s="167"/>
      <c r="BB465" s="167"/>
      <c r="BC465" s="178"/>
    </row>
    <row r="466" spans="1:55" ht="82.5" customHeight="1">
      <c r="A466" s="275"/>
      <c r="B466" s="276"/>
      <c r="C466" s="276"/>
      <c r="D466" s="221" t="s">
        <v>274</v>
      </c>
      <c r="E466" s="209">
        <f t="shared" ref="E466:E471" si="372">H466+K466+N466+Q466+T466+W466+Z466+AE466+AJ466+AO466+AT466+AY466</f>
        <v>0</v>
      </c>
      <c r="F466" s="203">
        <f t="shared" si="370"/>
        <v>0</v>
      </c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78"/>
    </row>
    <row r="467" spans="1:55" ht="22.5" customHeight="1">
      <c r="A467" s="275"/>
      <c r="B467" s="276"/>
      <c r="C467" s="276"/>
      <c r="D467" s="221" t="s">
        <v>269</v>
      </c>
      <c r="E467" s="209">
        <f t="shared" si="372"/>
        <v>0</v>
      </c>
      <c r="F467" s="209">
        <f t="shared" si="370"/>
        <v>0</v>
      </c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78"/>
    </row>
    <row r="468" spans="1:55" ht="31.2">
      <c r="A468" s="275"/>
      <c r="B468" s="276"/>
      <c r="C468" s="276"/>
      <c r="D468" s="224" t="s">
        <v>43</v>
      </c>
      <c r="E468" s="209">
        <f t="shared" si="372"/>
        <v>0</v>
      </c>
      <c r="F468" s="209">
        <f t="shared" si="370"/>
        <v>0</v>
      </c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78"/>
    </row>
    <row r="469" spans="1:55" ht="22.5" customHeight="1">
      <c r="A469" s="275" t="s">
        <v>342</v>
      </c>
      <c r="B469" s="276" t="s">
        <v>303</v>
      </c>
      <c r="C469" s="276" t="s">
        <v>308</v>
      </c>
      <c r="D469" s="153" t="s">
        <v>41</v>
      </c>
      <c r="E469" s="209">
        <f t="shared" si="372"/>
        <v>173.7</v>
      </c>
      <c r="F469" s="209">
        <f t="shared" ref="F469:F475" si="373">I469+L469+O469+R469+U469+X469+AA469+AF469+AK469+AP469+AU469+AZ469</f>
        <v>169.28</v>
      </c>
      <c r="G469" s="167">
        <f t="shared" si="337"/>
        <v>97.455382843983884</v>
      </c>
      <c r="H469" s="167"/>
      <c r="I469" s="167"/>
      <c r="J469" s="167"/>
      <c r="K469" s="167">
        <f>K470+K471+K472+K474+K475</f>
        <v>21.16</v>
      </c>
      <c r="L469" s="167">
        <f t="shared" ref="L469:AZ469" si="374">L470+L471+L472+L474+L475</f>
        <v>21.16</v>
      </c>
      <c r="M469" s="167"/>
      <c r="N469" s="167">
        <f t="shared" si="374"/>
        <v>21.16</v>
      </c>
      <c r="O469" s="167">
        <f t="shared" si="374"/>
        <v>21.16</v>
      </c>
      <c r="P469" s="167"/>
      <c r="Q469" s="167">
        <f t="shared" si="374"/>
        <v>21.16</v>
      </c>
      <c r="R469" s="167">
        <f t="shared" si="374"/>
        <v>21.16</v>
      </c>
      <c r="S469" s="167"/>
      <c r="T469" s="167">
        <f t="shared" si="374"/>
        <v>21.16</v>
      </c>
      <c r="U469" s="167">
        <f t="shared" si="374"/>
        <v>21.16</v>
      </c>
      <c r="V469" s="167"/>
      <c r="W469" s="167">
        <f t="shared" si="374"/>
        <v>0</v>
      </c>
      <c r="X469" s="167">
        <f t="shared" si="374"/>
        <v>0</v>
      </c>
      <c r="Y469" s="167"/>
      <c r="Z469" s="167">
        <f t="shared" si="374"/>
        <v>0</v>
      </c>
      <c r="AA469" s="167">
        <f t="shared" si="374"/>
        <v>0</v>
      </c>
      <c r="AB469" s="167">
        <f t="shared" si="374"/>
        <v>0</v>
      </c>
      <c r="AC469" s="167">
        <f t="shared" si="374"/>
        <v>0</v>
      </c>
      <c r="AD469" s="167"/>
      <c r="AE469" s="167">
        <f t="shared" si="374"/>
        <v>0</v>
      </c>
      <c r="AF469" s="167">
        <f t="shared" si="374"/>
        <v>0</v>
      </c>
      <c r="AG469" s="167">
        <f t="shared" si="374"/>
        <v>0</v>
      </c>
      <c r="AH469" s="167">
        <f t="shared" si="374"/>
        <v>0</v>
      </c>
      <c r="AI469" s="167"/>
      <c r="AJ469" s="167">
        <f t="shared" si="374"/>
        <v>0</v>
      </c>
      <c r="AK469" s="167">
        <f t="shared" si="374"/>
        <v>0</v>
      </c>
      <c r="AL469" s="167">
        <f t="shared" si="374"/>
        <v>0</v>
      </c>
      <c r="AM469" s="167">
        <f t="shared" si="374"/>
        <v>0</v>
      </c>
      <c r="AN469" s="167"/>
      <c r="AO469" s="167">
        <f t="shared" si="374"/>
        <v>21.16</v>
      </c>
      <c r="AP469" s="167">
        <f t="shared" si="374"/>
        <v>21.16</v>
      </c>
      <c r="AQ469" s="167">
        <f t="shared" si="374"/>
        <v>0</v>
      </c>
      <c r="AR469" s="167">
        <f t="shared" si="374"/>
        <v>0</v>
      </c>
      <c r="AS469" s="167"/>
      <c r="AT469" s="167">
        <f t="shared" si="374"/>
        <v>21.16</v>
      </c>
      <c r="AU469" s="167">
        <f t="shared" si="374"/>
        <v>21.16</v>
      </c>
      <c r="AV469" s="167">
        <f t="shared" si="374"/>
        <v>0</v>
      </c>
      <c r="AW469" s="167">
        <f t="shared" si="374"/>
        <v>0</v>
      </c>
      <c r="AX469" s="167"/>
      <c r="AY469" s="167">
        <f t="shared" si="374"/>
        <v>46.739999999999995</v>
      </c>
      <c r="AZ469" s="167">
        <f t="shared" si="374"/>
        <v>42.32</v>
      </c>
      <c r="BA469" s="167"/>
      <c r="BB469" s="167"/>
      <c r="BC469" s="178"/>
    </row>
    <row r="470" spans="1:55" ht="32.25" customHeight="1">
      <c r="A470" s="275"/>
      <c r="B470" s="276"/>
      <c r="C470" s="276"/>
      <c r="D470" s="151" t="s">
        <v>37</v>
      </c>
      <c r="E470" s="209">
        <f t="shared" si="372"/>
        <v>0</v>
      </c>
      <c r="F470" s="209">
        <f t="shared" si="373"/>
        <v>0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78"/>
    </row>
    <row r="471" spans="1:55" ht="50.25" customHeight="1">
      <c r="A471" s="275"/>
      <c r="B471" s="276"/>
      <c r="C471" s="276"/>
      <c r="D471" s="176" t="s">
        <v>2</v>
      </c>
      <c r="E471" s="209">
        <f t="shared" si="372"/>
        <v>0</v>
      </c>
      <c r="F471" s="209">
        <f t="shared" si="373"/>
        <v>0</v>
      </c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78"/>
    </row>
    <row r="472" spans="1:55" ht="22.5" customHeight="1">
      <c r="A472" s="275"/>
      <c r="B472" s="276"/>
      <c r="C472" s="276"/>
      <c r="D472" s="221" t="s">
        <v>268</v>
      </c>
      <c r="E472" s="209">
        <f>H472+K472+N472+Q472+T472+W472+Z472+AE472+AJ472+AO472+AT472+AY472</f>
        <v>173.7</v>
      </c>
      <c r="F472" s="209">
        <f t="shared" si="373"/>
        <v>169.28</v>
      </c>
      <c r="G472" s="167">
        <f t="shared" si="337"/>
        <v>97.455382843983884</v>
      </c>
      <c r="H472" s="167"/>
      <c r="I472" s="167"/>
      <c r="J472" s="167"/>
      <c r="K472" s="167">
        <v>21.16</v>
      </c>
      <c r="L472" s="167">
        <v>21.16</v>
      </c>
      <c r="M472" s="167"/>
      <c r="N472" s="167">
        <v>21.16</v>
      </c>
      <c r="O472" s="167">
        <v>21.16</v>
      </c>
      <c r="P472" s="167"/>
      <c r="Q472" s="167">
        <v>21.16</v>
      </c>
      <c r="R472" s="167">
        <v>21.16</v>
      </c>
      <c r="S472" s="167"/>
      <c r="T472" s="167">
        <v>21.16</v>
      </c>
      <c r="U472" s="167">
        <f>T472</f>
        <v>21.16</v>
      </c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208"/>
      <c r="AK472" s="167"/>
      <c r="AL472" s="167"/>
      <c r="AM472" s="167"/>
      <c r="AN472" s="167"/>
      <c r="AO472" s="167">
        <v>21.16</v>
      </c>
      <c r="AP472" s="167">
        <v>21.16</v>
      </c>
      <c r="AQ472" s="167"/>
      <c r="AR472" s="167"/>
      <c r="AS472" s="167"/>
      <c r="AT472" s="167">
        <v>21.16</v>
      </c>
      <c r="AU472" s="167">
        <v>21.16</v>
      </c>
      <c r="AV472" s="167"/>
      <c r="AW472" s="167"/>
      <c r="AX472" s="167"/>
      <c r="AY472" s="167">
        <f>21.16+4.42+21.16</f>
        <v>46.739999999999995</v>
      </c>
      <c r="AZ472" s="167">
        <v>42.32</v>
      </c>
      <c r="BA472" s="167"/>
      <c r="BB472" s="167"/>
      <c r="BC472" s="178"/>
    </row>
    <row r="473" spans="1:55" ht="82.5" customHeight="1">
      <c r="A473" s="275"/>
      <c r="B473" s="276"/>
      <c r="C473" s="276"/>
      <c r="D473" s="221" t="s">
        <v>274</v>
      </c>
      <c r="E473" s="209">
        <f t="shared" ref="E473:E475" si="375">H473+K473+N473+Q473+T473+W473+Z473+AE473+AJ473+AO473+AT473+AY473</f>
        <v>0</v>
      </c>
      <c r="F473" s="209">
        <f t="shared" si="373"/>
        <v>0</v>
      </c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78"/>
    </row>
    <row r="474" spans="1:55" ht="22.5" customHeight="1">
      <c r="A474" s="275"/>
      <c r="B474" s="276"/>
      <c r="C474" s="276"/>
      <c r="D474" s="221" t="s">
        <v>269</v>
      </c>
      <c r="E474" s="209">
        <f t="shared" si="375"/>
        <v>0</v>
      </c>
      <c r="F474" s="209">
        <f t="shared" si="373"/>
        <v>0</v>
      </c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78"/>
    </row>
    <row r="475" spans="1:55" ht="31.2">
      <c r="A475" s="275"/>
      <c r="B475" s="276"/>
      <c r="C475" s="276"/>
      <c r="D475" s="224" t="s">
        <v>43</v>
      </c>
      <c r="E475" s="209">
        <f t="shared" si="375"/>
        <v>0</v>
      </c>
      <c r="F475" s="209">
        <f t="shared" si="373"/>
        <v>0</v>
      </c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78"/>
    </row>
    <row r="476" spans="1:55" ht="22.5" customHeight="1">
      <c r="A476" s="275" t="s">
        <v>343</v>
      </c>
      <c r="B476" s="276" t="s">
        <v>304</v>
      </c>
      <c r="C476" s="276" t="s">
        <v>308</v>
      </c>
      <c r="D476" s="153" t="s">
        <v>41</v>
      </c>
      <c r="E476" s="209">
        <f t="shared" ref="E476:E478" si="376">H476+K476+N476+Q476+T476+W476+Z476+AE476+AJ476+AO476+AT476+AY476</f>
        <v>349.99999999999994</v>
      </c>
      <c r="F476" s="209">
        <f t="shared" ref="F476:F482" si="377">I476+L476+O476+R476+U476+X476+AA476+AF476+AK476+AP476+AU476+AZ476</f>
        <v>349.99999999999994</v>
      </c>
      <c r="G476" s="167">
        <f t="shared" si="337"/>
        <v>100</v>
      </c>
      <c r="H476" s="167"/>
      <c r="I476" s="167"/>
      <c r="J476" s="167"/>
      <c r="K476" s="167">
        <f>K477+K478+K479+K481+K482</f>
        <v>29.16666</v>
      </c>
      <c r="L476" s="167">
        <f t="shared" ref="L476:AZ476" si="378">L477+L478+L479+L481+L482</f>
        <v>29.16666</v>
      </c>
      <c r="M476" s="167"/>
      <c r="N476" s="167">
        <f t="shared" si="378"/>
        <v>29.16666</v>
      </c>
      <c r="O476" s="167">
        <f t="shared" si="378"/>
        <v>29.16666</v>
      </c>
      <c r="P476" s="167"/>
      <c r="Q476" s="167">
        <f t="shared" si="378"/>
        <v>29.16666</v>
      </c>
      <c r="R476" s="167">
        <f t="shared" si="378"/>
        <v>29.16666</v>
      </c>
      <c r="S476" s="167"/>
      <c r="T476" s="167">
        <f t="shared" si="378"/>
        <v>29.16666</v>
      </c>
      <c r="U476" s="167">
        <f t="shared" si="378"/>
        <v>29.16666</v>
      </c>
      <c r="V476" s="167"/>
      <c r="W476" s="167">
        <f t="shared" si="378"/>
        <v>58.333320000000001</v>
      </c>
      <c r="X476" s="167">
        <f t="shared" si="378"/>
        <v>58.333320000000001</v>
      </c>
      <c r="Y476" s="167"/>
      <c r="Z476" s="167">
        <f t="shared" si="378"/>
        <v>0</v>
      </c>
      <c r="AA476" s="167">
        <f t="shared" si="378"/>
        <v>0</v>
      </c>
      <c r="AB476" s="167">
        <f t="shared" si="378"/>
        <v>0</v>
      </c>
      <c r="AC476" s="167">
        <f t="shared" si="378"/>
        <v>0</v>
      </c>
      <c r="AD476" s="167"/>
      <c r="AE476" s="167">
        <f t="shared" si="378"/>
        <v>29.16666</v>
      </c>
      <c r="AF476" s="167">
        <f t="shared" si="378"/>
        <v>29.16666</v>
      </c>
      <c r="AG476" s="167">
        <f t="shared" si="378"/>
        <v>0</v>
      </c>
      <c r="AH476" s="167">
        <f t="shared" si="378"/>
        <v>0</v>
      </c>
      <c r="AI476" s="167"/>
      <c r="AJ476" s="167">
        <f t="shared" si="378"/>
        <v>58.333320000000001</v>
      </c>
      <c r="AK476" s="167">
        <f t="shared" si="378"/>
        <v>58.333320000000001</v>
      </c>
      <c r="AL476" s="167">
        <f t="shared" si="378"/>
        <v>0</v>
      </c>
      <c r="AM476" s="167">
        <f t="shared" si="378"/>
        <v>0</v>
      </c>
      <c r="AN476" s="167"/>
      <c r="AO476" s="167">
        <f t="shared" si="378"/>
        <v>0</v>
      </c>
      <c r="AP476" s="167">
        <f t="shared" si="378"/>
        <v>0</v>
      </c>
      <c r="AQ476" s="167">
        <f t="shared" si="378"/>
        <v>0</v>
      </c>
      <c r="AR476" s="167">
        <f t="shared" si="378"/>
        <v>0</v>
      </c>
      <c r="AS476" s="167"/>
      <c r="AT476" s="167">
        <f t="shared" si="378"/>
        <v>29.16666</v>
      </c>
      <c r="AU476" s="167">
        <f t="shared" si="378"/>
        <v>29.16666</v>
      </c>
      <c r="AV476" s="167">
        <f t="shared" si="378"/>
        <v>0</v>
      </c>
      <c r="AW476" s="167">
        <f t="shared" si="378"/>
        <v>0</v>
      </c>
      <c r="AX476" s="167"/>
      <c r="AY476" s="167">
        <f t="shared" si="378"/>
        <v>58.333400000000005</v>
      </c>
      <c r="AZ476" s="167">
        <f t="shared" si="378"/>
        <v>58.333400000000005</v>
      </c>
      <c r="BA476" s="167"/>
      <c r="BB476" s="167"/>
      <c r="BC476" s="178"/>
    </row>
    <row r="477" spans="1:55" ht="32.25" customHeight="1">
      <c r="A477" s="275"/>
      <c r="B477" s="276"/>
      <c r="C477" s="276"/>
      <c r="D477" s="151" t="s">
        <v>37</v>
      </c>
      <c r="E477" s="209">
        <f t="shared" si="376"/>
        <v>0</v>
      </c>
      <c r="F477" s="209">
        <f t="shared" si="377"/>
        <v>0</v>
      </c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78"/>
    </row>
    <row r="478" spans="1:55" ht="50.25" customHeight="1">
      <c r="A478" s="275"/>
      <c r="B478" s="276"/>
      <c r="C478" s="276"/>
      <c r="D478" s="176" t="s">
        <v>2</v>
      </c>
      <c r="E478" s="209">
        <f t="shared" si="376"/>
        <v>0</v>
      </c>
      <c r="F478" s="209">
        <f t="shared" si="377"/>
        <v>0</v>
      </c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78"/>
    </row>
    <row r="479" spans="1:55" ht="22.5" customHeight="1">
      <c r="A479" s="275"/>
      <c r="B479" s="276"/>
      <c r="C479" s="276"/>
      <c r="D479" s="221" t="s">
        <v>268</v>
      </c>
      <c r="E479" s="209">
        <f>H479+K479+N479+Q479+T479+W479+Z479+AE479+AJ479+AO479+AT479+AY479</f>
        <v>349.99999999999994</v>
      </c>
      <c r="F479" s="209">
        <f t="shared" si="377"/>
        <v>349.99999999999994</v>
      </c>
      <c r="G479" s="167">
        <f t="shared" si="337"/>
        <v>100</v>
      </c>
      <c r="H479" s="167"/>
      <c r="I479" s="167"/>
      <c r="J479" s="167"/>
      <c r="K479" s="167">
        <v>29.16666</v>
      </c>
      <c r="L479" s="167">
        <v>29.16666</v>
      </c>
      <c r="M479" s="167"/>
      <c r="N479" s="167">
        <v>29.16666</v>
      </c>
      <c r="O479" s="167">
        <v>29.16666</v>
      </c>
      <c r="P479" s="167"/>
      <c r="Q479" s="167">
        <v>29.16666</v>
      </c>
      <c r="R479" s="167">
        <v>29.16666</v>
      </c>
      <c r="S479" s="167"/>
      <c r="T479" s="167">
        <v>29.16666</v>
      </c>
      <c r="U479" s="167">
        <f>T479</f>
        <v>29.16666</v>
      </c>
      <c r="V479" s="167"/>
      <c r="W479" s="167">
        <v>58.333320000000001</v>
      </c>
      <c r="X479" s="167">
        <v>58.333320000000001</v>
      </c>
      <c r="Y479" s="167"/>
      <c r="Z479" s="167"/>
      <c r="AA479" s="167"/>
      <c r="AB479" s="167"/>
      <c r="AC479" s="167"/>
      <c r="AD479" s="167"/>
      <c r="AE479" s="167">
        <v>29.16666</v>
      </c>
      <c r="AF479" s="167">
        <v>29.16666</v>
      </c>
      <c r="AG479" s="167"/>
      <c r="AH479" s="167"/>
      <c r="AI479" s="167"/>
      <c r="AJ479" s="167">
        <v>58.333320000000001</v>
      </c>
      <c r="AK479" s="167">
        <v>58.333320000000001</v>
      </c>
      <c r="AL479" s="167"/>
      <c r="AM479" s="167"/>
      <c r="AN479" s="167"/>
      <c r="AO479" s="167"/>
      <c r="AP479" s="167"/>
      <c r="AQ479" s="167"/>
      <c r="AR479" s="167"/>
      <c r="AS479" s="167"/>
      <c r="AT479" s="167">
        <v>29.16666</v>
      </c>
      <c r="AU479" s="167">
        <v>29.16666</v>
      </c>
      <c r="AV479" s="167"/>
      <c r="AW479" s="167"/>
      <c r="AX479" s="167"/>
      <c r="AY479" s="167">
        <f>43.7-43.69994+43.75+43.75-29.16666</f>
        <v>58.333400000000005</v>
      </c>
      <c r="AZ479" s="167">
        <f>43.7-43.69994+43.75+43.75-29.16666</f>
        <v>58.333400000000005</v>
      </c>
      <c r="BA479" s="167"/>
      <c r="BB479" s="167"/>
      <c r="BC479" s="178"/>
    </row>
    <row r="480" spans="1:55" ht="82.5" customHeight="1">
      <c r="A480" s="275"/>
      <c r="B480" s="276"/>
      <c r="C480" s="276"/>
      <c r="D480" s="221" t="s">
        <v>274</v>
      </c>
      <c r="E480" s="209">
        <f t="shared" ref="E480:E482" si="379">H480+K480+N480+Q480+T480+W480+Z480+AE480+AJ480+AO480+AT480+AY480</f>
        <v>0</v>
      </c>
      <c r="F480" s="209">
        <f t="shared" si="377"/>
        <v>0</v>
      </c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78"/>
    </row>
    <row r="481" spans="1:55" ht="22.5" customHeight="1">
      <c r="A481" s="275"/>
      <c r="B481" s="276"/>
      <c r="C481" s="276"/>
      <c r="D481" s="221" t="s">
        <v>269</v>
      </c>
      <c r="E481" s="209">
        <f t="shared" si="379"/>
        <v>0</v>
      </c>
      <c r="F481" s="209">
        <f t="shared" si="377"/>
        <v>0</v>
      </c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78"/>
    </row>
    <row r="482" spans="1:55" ht="31.2">
      <c r="A482" s="275"/>
      <c r="B482" s="276"/>
      <c r="C482" s="276"/>
      <c r="D482" s="224" t="s">
        <v>43</v>
      </c>
      <c r="E482" s="209">
        <f t="shared" si="379"/>
        <v>0</v>
      </c>
      <c r="F482" s="209">
        <f t="shared" si="377"/>
        <v>0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78"/>
    </row>
    <row r="483" spans="1:55" ht="22.5" customHeight="1">
      <c r="A483" s="275" t="s">
        <v>344</v>
      </c>
      <c r="B483" s="276" t="s">
        <v>305</v>
      </c>
      <c r="C483" s="276" t="s">
        <v>308</v>
      </c>
      <c r="D483" s="153" t="s">
        <v>41</v>
      </c>
      <c r="E483" s="209">
        <f t="shared" ref="E483:E485" si="380">H483+K483+N483+Q483+T483+W483+Z483+AE483+AJ483+AO483+AT483+AY483</f>
        <v>65.2</v>
      </c>
      <c r="F483" s="209">
        <f t="shared" ref="F483:F489" si="381">I483+L483+O483+R483+U483+X483+AA483+AF483+AK483+AP483+AU483+AZ483</f>
        <v>65.2</v>
      </c>
      <c r="G483" s="167">
        <f t="shared" si="337"/>
        <v>100</v>
      </c>
      <c r="H483" s="167"/>
      <c r="I483" s="167"/>
      <c r="J483" s="167"/>
      <c r="K483" s="167"/>
      <c r="L483" s="167"/>
      <c r="M483" s="167"/>
      <c r="N483" s="167">
        <f>N484+N485+N486+N488+N489</f>
        <v>0</v>
      </c>
      <c r="O483" s="167">
        <f t="shared" ref="O483:AZ483" si="382">O484+O485+O486+O488+O489</f>
        <v>0</v>
      </c>
      <c r="P483" s="167"/>
      <c r="Q483" s="167">
        <f t="shared" si="382"/>
        <v>0</v>
      </c>
      <c r="R483" s="167">
        <f t="shared" si="382"/>
        <v>0</v>
      </c>
      <c r="S483" s="167"/>
      <c r="T483" s="167">
        <f t="shared" si="382"/>
        <v>0</v>
      </c>
      <c r="U483" s="167">
        <f t="shared" si="382"/>
        <v>0</v>
      </c>
      <c r="V483" s="167"/>
      <c r="W483" s="167">
        <f t="shared" si="382"/>
        <v>0</v>
      </c>
      <c r="X483" s="167">
        <f t="shared" si="382"/>
        <v>0</v>
      </c>
      <c r="Y483" s="167"/>
      <c r="Z483" s="167">
        <f t="shared" si="382"/>
        <v>0</v>
      </c>
      <c r="AA483" s="167">
        <f t="shared" si="382"/>
        <v>0</v>
      </c>
      <c r="AB483" s="167">
        <f t="shared" si="382"/>
        <v>0</v>
      </c>
      <c r="AC483" s="167">
        <f t="shared" si="382"/>
        <v>0</v>
      </c>
      <c r="AD483" s="167"/>
      <c r="AE483" s="167">
        <f t="shared" si="382"/>
        <v>0</v>
      </c>
      <c r="AF483" s="167">
        <f t="shared" si="382"/>
        <v>0</v>
      </c>
      <c r="AG483" s="167">
        <f t="shared" si="382"/>
        <v>0</v>
      </c>
      <c r="AH483" s="167">
        <f t="shared" si="382"/>
        <v>0</v>
      </c>
      <c r="AI483" s="167"/>
      <c r="AJ483" s="167">
        <f t="shared" si="382"/>
        <v>0</v>
      </c>
      <c r="AK483" s="167">
        <f t="shared" si="382"/>
        <v>0</v>
      </c>
      <c r="AL483" s="167">
        <f t="shared" si="382"/>
        <v>0</v>
      </c>
      <c r="AM483" s="167">
        <f t="shared" si="382"/>
        <v>0</v>
      </c>
      <c r="AN483" s="167"/>
      <c r="AO483" s="167">
        <f t="shared" si="382"/>
        <v>0</v>
      </c>
      <c r="AP483" s="167">
        <f t="shared" si="382"/>
        <v>0</v>
      </c>
      <c r="AQ483" s="167">
        <f t="shared" si="382"/>
        <v>0</v>
      </c>
      <c r="AR483" s="167">
        <f t="shared" si="382"/>
        <v>0</v>
      </c>
      <c r="AS483" s="167"/>
      <c r="AT483" s="167">
        <f t="shared" si="382"/>
        <v>0</v>
      </c>
      <c r="AU483" s="167">
        <f t="shared" si="382"/>
        <v>0</v>
      </c>
      <c r="AV483" s="167">
        <f t="shared" si="382"/>
        <v>0</v>
      </c>
      <c r="AW483" s="167">
        <f t="shared" si="382"/>
        <v>0</v>
      </c>
      <c r="AX483" s="167">
        <f t="shared" si="382"/>
        <v>0</v>
      </c>
      <c r="AY483" s="167">
        <f t="shared" si="382"/>
        <v>65.2</v>
      </c>
      <c r="AZ483" s="167">
        <f t="shared" si="382"/>
        <v>65.2</v>
      </c>
      <c r="BA483" s="167"/>
      <c r="BB483" s="167"/>
      <c r="BC483" s="178"/>
    </row>
    <row r="484" spans="1:55" ht="32.25" customHeight="1">
      <c r="A484" s="275"/>
      <c r="B484" s="276"/>
      <c r="C484" s="276"/>
      <c r="D484" s="151" t="s">
        <v>37</v>
      </c>
      <c r="E484" s="209">
        <f t="shared" si="380"/>
        <v>0</v>
      </c>
      <c r="F484" s="209">
        <f t="shared" si="381"/>
        <v>0</v>
      </c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78"/>
    </row>
    <row r="485" spans="1:55" ht="50.25" customHeight="1">
      <c r="A485" s="275"/>
      <c r="B485" s="276"/>
      <c r="C485" s="276"/>
      <c r="D485" s="176" t="s">
        <v>2</v>
      </c>
      <c r="E485" s="209">
        <f t="shared" si="380"/>
        <v>0</v>
      </c>
      <c r="F485" s="209">
        <f t="shared" si="381"/>
        <v>0</v>
      </c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78"/>
    </row>
    <row r="486" spans="1:55" ht="22.5" customHeight="1">
      <c r="A486" s="275"/>
      <c r="B486" s="276"/>
      <c r="C486" s="276"/>
      <c r="D486" s="221" t="s">
        <v>268</v>
      </c>
      <c r="E486" s="209">
        <f>H486+K486+N486+Q486+T486+W486+Z486+AE486+AJ486+AO486+AT486+AY486</f>
        <v>65.2</v>
      </c>
      <c r="F486" s="209">
        <f t="shared" si="381"/>
        <v>65.2</v>
      </c>
      <c r="G486" s="167">
        <f t="shared" si="337"/>
        <v>100</v>
      </c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>
        <v>65.2</v>
      </c>
      <c r="AZ486" s="167">
        <v>65.2</v>
      </c>
      <c r="BA486" s="167"/>
      <c r="BB486" s="167"/>
      <c r="BC486" s="178"/>
    </row>
    <row r="487" spans="1:55" ht="82.5" customHeight="1">
      <c r="A487" s="275"/>
      <c r="B487" s="276"/>
      <c r="C487" s="276"/>
      <c r="D487" s="221" t="s">
        <v>274</v>
      </c>
      <c r="E487" s="209">
        <f t="shared" ref="E487:E489" si="383">H487+K487+N487+Q487+T487+W487+Z487+AE487+AJ487+AO487+AT487+AY487</f>
        <v>0</v>
      </c>
      <c r="F487" s="209">
        <f t="shared" si="381"/>
        <v>0</v>
      </c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78"/>
    </row>
    <row r="488" spans="1:55" ht="22.5" customHeight="1">
      <c r="A488" s="275"/>
      <c r="B488" s="276"/>
      <c r="C488" s="276"/>
      <c r="D488" s="221" t="s">
        <v>269</v>
      </c>
      <c r="E488" s="209">
        <f t="shared" si="383"/>
        <v>0</v>
      </c>
      <c r="F488" s="209">
        <f t="shared" si="381"/>
        <v>0</v>
      </c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78"/>
    </row>
    <row r="489" spans="1:55" ht="31.2">
      <c r="A489" s="275"/>
      <c r="B489" s="276"/>
      <c r="C489" s="276"/>
      <c r="D489" s="224" t="s">
        <v>43</v>
      </c>
      <c r="E489" s="209">
        <f t="shared" si="383"/>
        <v>0</v>
      </c>
      <c r="F489" s="209">
        <f t="shared" si="381"/>
        <v>0</v>
      </c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78"/>
    </row>
    <row r="490" spans="1:55" ht="22.5" customHeight="1">
      <c r="A490" s="275" t="s">
        <v>345</v>
      </c>
      <c r="B490" s="276" t="s">
        <v>306</v>
      </c>
      <c r="C490" s="276" t="s">
        <v>308</v>
      </c>
      <c r="D490" s="153" t="s">
        <v>41</v>
      </c>
      <c r="E490" s="209">
        <f t="shared" ref="E490:E492" si="384">H490+K490+N490+Q490+T490+W490+Z490+AE490+AJ490+AO490+AT490+AY490</f>
        <v>680.00040000000013</v>
      </c>
      <c r="F490" s="209">
        <f t="shared" ref="F490:F496" si="385">I490+L490+O490+R490+U490+X490+AA490+AF490+AK490+AP490+AU490+AZ490</f>
        <v>499.25182999999998</v>
      </c>
      <c r="G490" s="167">
        <f t="shared" si="337"/>
        <v>73.419343576856704</v>
      </c>
      <c r="H490" s="167"/>
      <c r="I490" s="167"/>
      <c r="J490" s="167"/>
      <c r="K490" s="167"/>
      <c r="L490" s="167"/>
      <c r="M490" s="167"/>
      <c r="N490" s="167">
        <f>N491+N492+N493+N495+N496</f>
        <v>0</v>
      </c>
      <c r="O490" s="167">
        <f t="shared" ref="O490:AZ490" si="386">O491+O492+O493+O495+O496</f>
        <v>0</v>
      </c>
      <c r="P490" s="167"/>
      <c r="Q490" s="167">
        <f t="shared" si="386"/>
        <v>72.201250000000002</v>
      </c>
      <c r="R490" s="167">
        <f t="shared" si="386"/>
        <v>72.201250000000002</v>
      </c>
      <c r="S490" s="167"/>
      <c r="T490" s="167">
        <f t="shared" si="386"/>
        <v>67.388350000000003</v>
      </c>
      <c r="U490" s="167">
        <f t="shared" si="386"/>
        <v>67.388350000000003</v>
      </c>
      <c r="V490" s="167"/>
      <c r="W490" s="167">
        <f t="shared" si="386"/>
        <v>0</v>
      </c>
      <c r="X490" s="167">
        <f t="shared" si="386"/>
        <v>0</v>
      </c>
      <c r="Y490" s="167"/>
      <c r="Z490" s="167">
        <f t="shared" si="386"/>
        <v>0</v>
      </c>
      <c r="AA490" s="167">
        <f t="shared" si="386"/>
        <v>0</v>
      </c>
      <c r="AB490" s="167">
        <f t="shared" si="386"/>
        <v>0</v>
      </c>
      <c r="AC490" s="167">
        <f t="shared" si="386"/>
        <v>0</v>
      </c>
      <c r="AD490" s="167"/>
      <c r="AE490" s="167">
        <f t="shared" si="386"/>
        <v>0</v>
      </c>
      <c r="AF490" s="167">
        <f t="shared" si="386"/>
        <v>0</v>
      </c>
      <c r="AG490" s="167">
        <f t="shared" si="386"/>
        <v>0</v>
      </c>
      <c r="AH490" s="167">
        <f t="shared" si="386"/>
        <v>0</v>
      </c>
      <c r="AI490" s="167"/>
      <c r="AJ490" s="167">
        <f t="shared" si="386"/>
        <v>0</v>
      </c>
      <c r="AK490" s="167">
        <f t="shared" si="386"/>
        <v>0</v>
      </c>
      <c r="AL490" s="167">
        <f t="shared" si="386"/>
        <v>0</v>
      </c>
      <c r="AM490" s="167">
        <f t="shared" si="386"/>
        <v>0</v>
      </c>
      <c r="AN490" s="167"/>
      <c r="AO490" s="167">
        <f t="shared" si="386"/>
        <v>0</v>
      </c>
      <c r="AP490" s="167">
        <f t="shared" si="386"/>
        <v>0</v>
      </c>
      <c r="AQ490" s="167">
        <f t="shared" si="386"/>
        <v>0</v>
      </c>
      <c r="AR490" s="167">
        <f t="shared" si="386"/>
        <v>0</v>
      </c>
      <c r="AS490" s="167"/>
      <c r="AT490" s="167">
        <f t="shared" si="386"/>
        <v>13.1275</v>
      </c>
      <c r="AU490" s="167">
        <f t="shared" si="386"/>
        <v>13.1275</v>
      </c>
      <c r="AV490" s="167">
        <f t="shared" si="386"/>
        <v>0</v>
      </c>
      <c r="AW490" s="167">
        <f t="shared" si="386"/>
        <v>0</v>
      </c>
      <c r="AX490" s="167"/>
      <c r="AY490" s="167">
        <f t="shared" si="386"/>
        <v>527.28330000000005</v>
      </c>
      <c r="AZ490" s="167">
        <f t="shared" si="386"/>
        <v>346.53472999999997</v>
      </c>
      <c r="BA490" s="167"/>
      <c r="BB490" s="167"/>
      <c r="BC490" s="178"/>
    </row>
    <row r="491" spans="1:55" ht="32.25" customHeight="1">
      <c r="A491" s="275"/>
      <c r="B491" s="276"/>
      <c r="C491" s="276"/>
      <c r="D491" s="151" t="s">
        <v>37</v>
      </c>
      <c r="E491" s="209">
        <f t="shared" si="384"/>
        <v>0</v>
      </c>
      <c r="F491" s="209">
        <f t="shared" si="385"/>
        <v>0</v>
      </c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78"/>
    </row>
    <row r="492" spans="1:55" ht="50.25" customHeight="1">
      <c r="A492" s="275"/>
      <c r="B492" s="276"/>
      <c r="C492" s="276"/>
      <c r="D492" s="176" t="s">
        <v>2</v>
      </c>
      <c r="E492" s="209">
        <f t="shared" si="384"/>
        <v>340.00040000000001</v>
      </c>
      <c r="F492" s="209">
        <f t="shared" si="385"/>
        <v>340</v>
      </c>
      <c r="G492" s="167">
        <f t="shared" si="337"/>
        <v>99.999882353079585</v>
      </c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>
        <v>64.834400000000002</v>
      </c>
      <c r="U492" s="167">
        <v>64.834400000000002</v>
      </c>
      <c r="V492" s="167"/>
      <c r="W492" s="205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>
        <f>85+85-64.834+85+85</f>
        <v>275.166</v>
      </c>
      <c r="AZ492" s="167">
        <f>85+85-64.834+85+85-0.0004</f>
        <v>275.16559999999998</v>
      </c>
      <c r="BA492" s="167"/>
      <c r="BB492" s="167"/>
      <c r="BC492" s="178"/>
    </row>
    <row r="493" spans="1:55" ht="22.5" customHeight="1">
      <c r="A493" s="275"/>
      <c r="B493" s="276"/>
      <c r="C493" s="276"/>
      <c r="D493" s="221" t="s">
        <v>268</v>
      </c>
      <c r="E493" s="209">
        <f>H493+K493+N493+Q493+T493+W493+Z493+AE493+AJ493+AO493+AT493+AY493</f>
        <v>340</v>
      </c>
      <c r="F493" s="209">
        <f t="shared" si="385"/>
        <v>159.25182999999998</v>
      </c>
      <c r="G493" s="167">
        <f t="shared" si="337"/>
        <v>46.83877352941176</v>
      </c>
      <c r="H493" s="167"/>
      <c r="I493" s="167"/>
      <c r="J493" s="167"/>
      <c r="K493" s="167"/>
      <c r="L493" s="167"/>
      <c r="M493" s="167"/>
      <c r="N493" s="167"/>
      <c r="O493" s="167"/>
      <c r="P493" s="167"/>
      <c r="Q493" s="167">
        <v>72.201250000000002</v>
      </c>
      <c r="R493" s="167">
        <v>72.201250000000002</v>
      </c>
      <c r="S493" s="167"/>
      <c r="T493" s="167">
        <v>2.5539499999999999</v>
      </c>
      <c r="U493" s="167">
        <f>T493</f>
        <v>2.5539499999999999</v>
      </c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213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>
        <v>13.1275</v>
      </c>
      <c r="AU493" s="167">
        <v>13.1275</v>
      </c>
      <c r="AV493" s="167"/>
      <c r="AW493" s="167"/>
      <c r="AX493" s="167"/>
      <c r="AY493" s="167">
        <f>85+10.2448+85+85-13.1275</f>
        <v>252.1173</v>
      </c>
      <c r="AZ493" s="167">
        <v>71.369129999999998</v>
      </c>
      <c r="BA493" s="167"/>
      <c r="BB493" s="167"/>
      <c r="BC493" s="178"/>
    </row>
    <row r="494" spans="1:55" ht="82.5" customHeight="1">
      <c r="A494" s="275"/>
      <c r="B494" s="276"/>
      <c r="C494" s="276"/>
      <c r="D494" s="221" t="s">
        <v>274</v>
      </c>
      <c r="E494" s="209">
        <f t="shared" ref="E494:E499" si="387">H494+K494+N494+Q494+T494+W494+Z494+AE494+AJ494+AO494+AT494+AY494</f>
        <v>0</v>
      </c>
      <c r="F494" s="209">
        <f t="shared" si="385"/>
        <v>0</v>
      </c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78"/>
    </row>
    <row r="495" spans="1:55" ht="22.5" customHeight="1">
      <c r="A495" s="275"/>
      <c r="B495" s="276"/>
      <c r="C495" s="276"/>
      <c r="D495" s="221" t="s">
        <v>269</v>
      </c>
      <c r="E495" s="209">
        <f t="shared" si="387"/>
        <v>0</v>
      </c>
      <c r="F495" s="209">
        <f t="shared" si="385"/>
        <v>0</v>
      </c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78"/>
    </row>
    <row r="496" spans="1:55" ht="31.2">
      <c r="A496" s="275"/>
      <c r="B496" s="276"/>
      <c r="C496" s="276"/>
      <c r="D496" s="224" t="s">
        <v>43</v>
      </c>
      <c r="E496" s="209">
        <f t="shared" si="387"/>
        <v>0</v>
      </c>
      <c r="F496" s="209">
        <f t="shared" si="385"/>
        <v>0</v>
      </c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78"/>
    </row>
    <row r="497" spans="1:55" ht="22.5" customHeight="1">
      <c r="A497" s="275" t="s">
        <v>345</v>
      </c>
      <c r="B497" s="276" t="s">
        <v>563</v>
      </c>
      <c r="C497" s="276" t="s">
        <v>299</v>
      </c>
      <c r="D497" s="153" t="s">
        <v>41</v>
      </c>
      <c r="E497" s="209">
        <f t="shared" si="387"/>
        <v>303.02999999999997</v>
      </c>
      <c r="F497" s="209">
        <f t="shared" ref="F497:F503" si="388">I497+L497+O497+R497+U497+X497+AA497+AF497+AK497+AP497+AU497+AZ497</f>
        <v>0</v>
      </c>
      <c r="G497" s="167">
        <f t="shared" si="337"/>
        <v>0</v>
      </c>
      <c r="H497" s="167">
        <f>H499</f>
        <v>0</v>
      </c>
      <c r="I497" s="167"/>
      <c r="J497" s="167"/>
      <c r="K497" s="167"/>
      <c r="L497" s="167"/>
      <c r="M497" s="167"/>
      <c r="N497" s="167">
        <f>N498+N499+N500+N502+N503</f>
        <v>0</v>
      </c>
      <c r="O497" s="167">
        <f t="shared" ref="O497" si="389">O498+O499+O500+O502+O503</f>
        <v>0</v>
      </c>
      <c r="P497" s="167"/>
      <c r="Q497" s="167">
        <f t="shared" ref="Q497:R497" si="390">Q498+Q499+Q500+Q502+Q503</f>
        <v>0</v>
      </c>
      <c r="R497" s="167">
        <f t="shared" si="390"/>
        <v>0</v>
      </c>
      <c r="S497" s="167"/>
      <c r="T497" s="167">
        <f t="shared" ref="T497:U497" si="391">T498+T499+T500+T502+T503</f>
        <v>0</v>
      </c>
      <c r="U497" s="167">
        <f t="shared" si="391"/>
        <v>0</v>
      </c>
      <c r="V497" s="167"/>
      <c r="W497" s="167">
        <f t="shared" ref="W497:X497" si="392">W498+W499+W500+W502+W503</f>
        <v>0</v>
      </c>
      <c r="X497" s="167">
        <f t="shared" si="392"/>
        <v>0</v>
      </c>
      <c r="Y497" s="167"/>
      <c r="Z497" s="167">
        <f t="shared" ref="Z497:AC497" si="393">Z498+Z499+Z500+Z502+Z503</f>
        <v>0</v>
      </c>
      <c r="AA497" s="167">
        <f t="shared" si="393"/>
        <v>0</v>
      </c>
      <c r="AB497" s="167">
        <f t="shared" si="393"/>
        <v>0</v>
      </c>
      <c r="AC497" s="167">
        <f t="shared" si="393"/>
        <v>0</v>
      </c>
      <c r="AD497" s="167"/>
      <c r="AE497" s="167">
        <f t="shared" ref="AE497:AH497" si="394">AE498+AE499+AE500+AE502+AE503</f>
        <v>0</v>
      </c>
      <c r="AF497" s="167">
        <f t="shared" si="394"/>
        <v>0</v>
      </c>
      <c r="AG497" s="167">
        <f t="shared" si="394"/>
        <v>0</v>
      </c>
      <c r="AH497" s="167">
        <f t="shared" si="394"/>
        <v>0</v>
      </c>
      <c r="AI497" s="167"/>
      <c r="AJ497" s="167">
        <f t="shared" ref="AJ497:AM497" si="395">AJ498+AJ499+AJ500+AJ502+AJ503</f>
        <v>0</v>
      </c>
      <c r="AK497" s="167">
        <f t="shared" si="395"/>
        <v>0</v>
      </c>
      <c r="AL497" s="167">
        <f t="shared" si="395"/>
        <v>0</v>
      </c>
      <c r="AM497" s="167">
        <f t="shared" si="395"/>
        <v>0</v>
      </c>
      <c r="AN497" s="167"/>
      <c r="AO497" s="167">
        <f t="shared" ref="AO497:AR497" si="396">AO498+AO499+AO500+AO502+AO503</f>
        <v>0</v>
      </c>
      <c r="AP497" s="167">
        <f t="shared" si="396"/>
        <v>0</v>
      </c>
      <c r="AQ497" s="167">
        <f t="shared" si="396"/>
        <v>0</v>
      </c>
      <c r="AR497" s="167">
        <f t="shared" si="396"/>
        <v>0</v>
      </c>
      <c r="AS497" s="167"/>
      <c r="AT497" s="167">
        <f t="shared" ref="AT497:AW497" si="397">AT498+AT499+AT500+AT502+AT503</f>
        <v>0</v>
      </c>
      <c r="AU497" s="167">
        <f t="shared" si="397"/>
        <v>0</v>
      </c>
      <c r="AV497" s="167">
        <f t="shared" si="397"/>
        <v>0</v>
      </c>
      <c r="AW497" s="167">
        <f t="shared" si="397"/>
        <v>0</v>
      </c>
      <c r="AX497" s="167"/>
      <c r="AY497" s="167">
        <f t="shared" ref="AY497:AZ497" si="398">AY498+AY499+AY500+AY502+AY503</f>
        <v>303.02999999999997</v>
      </c>
      <c r="AZ497" s="167">
        <f t="shared" si="398"/>
        <v>0</v>
      </c>
      <c r="BA497" s="167"/>
      <c r="BB497" s="167"/>
      <c r="BC497" s="178"/>
    </row>
    <row r="498" spans="1:55" ht="32.25" customHeight="1">
      <c r="A498" s="275"/>
      <c r="B498" s="276"/>
      <c r="C498" s="276"/>
      <c r="D498" s="151" t="s">
        <v>37</v>
      </c>
      <c r="E498" s="209">
        <f t="shared" si="387"/>
        <v>0</v>
      </c>
      <c r="F498" s="209">
        <f t="shared" si="388"/>
        <v>0</v>
      </c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78"/>
    </row>
    <row r="499" spans="1:55" ht="50.25" customHeight="1">
      <c r="A499" s="275"/>
      <c r="B499" s="276"/>
      <c r="C499" s="276"/>
      <c r="D499" s="176" t="s">
        <v>2</v>
      </c>
      <c r="E499" s="209">
        <f t="shared" si="387"/>
        <v>300</v>
      </c>
      <c r="F499" s="209">
        <f t="shared" si="388"/>
        <v>0</v>
      </c>
      <c r="G499" s="167">
        <f t="shared" si="337"/>
        <v>0</v>
      </c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>
        <v>300</v>
      </c>
      <c r="AZ499" s="167"/>
      <c r="BA499" s="167"/>
      <c r="BB499" s="167"/>
      <c r="BC499" s="178"/>
    </row>
    <row r="500" spans="1:55" ht="22.5" customHeight="1">
      <c r="A500" s="275"/>
      <c r="B500" s="276"/>
      <c r="C500" s="276"/>
      <c r="D500" s="221" t="s">
        <v>268</v>
      </c>
      <c r="E500" s="209">
        <f>H500+K500+N500+Q500+T500+W500+Z500+AE500+AJ500+AO500+AT500+AY500</f>
        <v>3.03</v>
      </c>
      <c r="F500" s="209">
        <f t="shared" si="388"/>
        <v>0</v>
      </c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>
        <v>3.03</v>
      </c>
      <c r="AZ500" s="167"/>
      <c r="BA500" s="167"/>
      <c r="BB500" s="167"/>
      <c r="BC500" s="178"/>
    </row>
    <row r="501" spans="1:55" ht="82.5" customHeight="1">
      <c r="A501" s="275"/>
      <c r="B501" s="276"/>
      <c r="C501" s="276"/>
      <c r="D501" s="234" t="s">
        <v>274</v>
      </c>
      <c r="E501" s="209">
        <f t="shared" ref="E501:E506" si="399">H501+K501+N501+Q501+T501+W501+Z501+AE501+AJ501+AO501+AT501+AY501</f>
        <v>0</v>
      </c>
      <c r="F501" s="209">
        <f t="shared" si="388"/>
        <v>0</v>
      </c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235"/>
    </row>
    <row r="502" spans="1:55" ht="22.5" customHeight="1">
      <c r="A502" s="275"/>
      <c r="B502" s="276"/>
      <c r="C502" s="276"/>
      <c r="D502" s="234" t="s">
        <v>269</v>
      </c>
      <c r="E502" s="209">
        <f t="shared" si="399"/>
        <v>0</v>
      </c>
      <c r="F502" s="209">
        <f t="shared" si="388"/>
        <v>0</v>
      </c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235"/>
    </row>
    <row r="503" spans="1:55" ht="31.2">
      <c r="A503" s="275"/>
      <c r="B503" s="276"/>
      <c r="C503" s="276"/>
      <c r="D503" s="235" t="s">
        <v>43</v>
      </c>
      <c r="E503" s="209">
        <f t="shared" si="399"/>
        <v>0</v>
      </c>
      <c r="F503" s="209">
        <f t="shared" si="388"/>
        <v>0</v>
      </c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235"/>
    </row>
    <row r="504" spans="1:55" ht="22.5" customHeight="1">
      <c r="A504" s="275" t="s">
        <v>564</v>
      </c>
      <c r="B504" s="276" t="s">
        <v>565</v>
      </c>
      <c r="C504" s="276" t="s">
        <v>299</v>
      </c>
      <c r="D504" s="153" t="s">
        <v>41</v>
      </c>
      <c r="E504" s="209">
        <f t="shared" si="399"/>
        <v>101.01</v>
      </c>
      <c r="F504" s="209">
        <f t="shared" ref="F504:F510" si="400">I504+L504+O504+R504+U504+X504+AA504+AF504+AK504+AP504+AU504+AZ504</f>
        <v>0</v>
      </c>
      <c r="G504" s="167">
        <f t="shared" ref="G504" si="401">F504*100/E504</f>
        <v>0</v>
      </c>
      <c r="H504" s="167">
        <f>H506</f>
        <v>0</v>
      </c>
      <c r="I504" s="167"/>
      <c r="J504" s="167"/>
      <c r="K504" s="167"/>
      <c r="L504" s="167"/>
      <c r="M504" s="167"/>
      <c r="N504" s="167">
        <f>N505+N506+N507+N509+N510</f>
        <v>0</v>
      </c>
      <c r="O504" s="167">
        <f t="shared" ref="O504" si="402">O505+O506+O507+O509+O510</f>
        <v>0</v>
      </c>
      <c r="P504" s="167"/>
      <c r="Q504" s="167">
        <f t="shared" ref="Q504:R504" si="403">Q505+Q506+Q507+Q509+Q510</f>
        <v>0</v>
      </c>
      <c r="R504" s="167">
        <f t="shared" si="403"/>
        <v>0</v>
      </c>
      <c r="S504" s="167"/>
      <c r="T504" s="167">
        <f t="shared" ref="T504:U504" si="404">T505+T506+T507+T509+T510</f>
        <v>0</v>
      </c>
      <c r="U504" s="167">
        <f t="shared" si="404"/>
        <v>0</v>
      </c>
      <c r="V504" s="167"/>
      <c r="W504" s="167">
        <f t="shared" ref="W504:X504" si="405">W505+W506+W507+W509+W510</f>
        <v>0</v>
      </c>
      <c r="X504" s="167">
        <f t="shared" si="405"/>
        <v>0</v>
      </c>
      <c r="Y504" s="167"/>
      <c r="Z504" s="167">
        <f t="shared" ref="Z504:AC504" si="406">Z505+Z506+Z507+Z509+Z510</f>
        <v>0</v>
      </c>
      <c r="AA504" s="167">
        <f t="shared" si="406"/>
        <v>0</v>
      </c>
      <c r="AB504" s="167">
        <f t="shared" si="406"/>
        <v>0</v>
      </c>
      <c r="AC504" s="167">
        <f t="shared" si="406"/>
        <v>0</v>
      </c>
      <c r="AD504" s="167"/>
      <c r="AE504" s="167">
        <f t="shared" ref="AE504:AH504" si="407">AE505+AE506+AE507+AE509+AE510</f>
        <v>0</v>
      </c>
      <c r="AF504" s="167">
        <f t="shared" si="407"/>
        <v>0</v>
      </c>
      <c r="AG504" s="167">
        <f t="shared" si="407"/>
        <v>0</v>
      </c>
      <c r="AH504" s="167">
        <f t="shared" si="407"/>
        <v>0</v>
      </c>
      <c r="AI504" s="167"/>
      <c r="AJ504" s="167">
        <f t="shared" ref="AJ504:AM504" si="408">AJ505+AJ506+AJ507+AJ509+AJ510</f>
        <v>0</v>
      </c>
      <c r="AK504" s="167">
        <f t="shared" si="408"/>
        <v>0</v>
      </c>
      <c r="AL504" s="167">
        <f t="shared" si="408"/>
        <v>0</v>
      </c>
      <c r="AM504" s="167">
        <f t="shared" si="408"/>
        <v>0</v>
      </c>
      <c r="AN504" s="167"/>
      <c r="AO504" s="167">
        <f t="shared" ref="AO504:AR504" si="409">AO505+AO506+AO507+AO509+AO510</f>
        <v>0</v>
      </c>
      <c r="AP504" s="167">
        <f t="shared" si="409"/>
        <v>0</v>
      </c>
      <c r="AQ504" s="167">
        <f t="shared" si="409"/>
        <v>0</v>
      </c>
      <c r="AR504" s="167">
        <f t="shared" si="409"/>
        <v>0</v>
      </c>
      <c r="AS504" s="167"/>
      <c r="AT504" s="167">
        <f t="shared" ref="AT504:AW504" si="410">AT505+AT506+AT507+AT509+AT510</f>
        <v>0</v>
      </c>
      <c r="AU504" s="167">
        <f t="shared" si="410"/>
        <v>0</v>
      </c>
      <c r="AV504" s="167">
        <f t="shared" si="410"/>
        <v>0</v>
      </c>
      <c r="AW504" s="167">
        <f t="shared" si="410"/>
        <v>0</v>
      </c>
      <c r="AX504" s="167"/>
      <c r="AY504" s="167">
        <f t="shared" ref="AY504:AZ504" si="411">AY505+AY506+AY507+AY509+AY510</f>
        <v>101.01</v>
      </c>
      <c r="AZ504" s="167">
        <f t="shared" si="411"/>
        <v>0</v>
      </c>
      <c r="BA504" s="167"/>
      <c r="BB504" s="167"/>
      <c r="BC504" s="235"/>
    </row>
    <row r="505" spans="1:55" ht="32.25" customHeight="1">
      <c r="A505" s="275"/>
      <c r="B505" s="276"/>
      <c r="C505" s="276"/>
      <c r="D505" s="151" t="s">
        <v>37</v>
      </c>
      <c r="E505" s="209">
        <f t="shared" si="399"/>
        <v>0</v>
      </c>
      <c r="F505" s="209">
        <f t="shared" si="400"/>
        <v>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235"/>
    </row>
    <row r="506" spans="1:55" ht="50.25" customHeight="1">
      <c r="A506" s="275"/>
      <c r="B506" s="276"/>
      <c r="C506" s="276"/>
      <c r="D506" s="176" t="s">
        <v>2</v>
      </c>
      <c r="E506" s="209">
        <f t="shared" si="399"/>
        <v>100</v>
      </c>
      <c r="F506" s="209">
        <f t="shared" si="400"/>
        <v>0</v>
      </c>
      <c r="G506" s="167">
        <f t="shared" ref="G506" si="412">F506*100/E506</f>
        <v>0</v>
      </c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>
        <v>100</v>
      </c>
      <c r="AZ506" s="167"/>
      <c r="BA506" s="167"/>
      <c r="BB506" s="167"/>
      <c r="BC506" s="235"/>
    </row>
    <row r="507" spans="1:55" ht="22.5" customHeight="1">
      <c r="A507" s="275"/>
      <c r="B507" s="276"/>
      <c r="C507" s="276"/>
      <c r="D507" s="234" t="s">
        <v>268</v>
      </c>
      <c r="E507" s="209">
        <f>H507+K507+N507+Q507+T507+W507+Z507+AE507+AJ507+AO507+AT507+AY507</f>
        <v>1.01</v>
      </c>
      <c r="F507" s="209">
        <f t="shared" si="400"/>
        <v>0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>
        <v>1.01</v>
      </c>
      <c r="AZ507" s="167"/>
      <c r="BA507" s="167"/>
      <c r="BB507" s="167"/>
      <c r="BC507" s="235"/>
    </row>
    <row r="508" spans="1:55" ht="82.5" customHeight="1">
      <c r="A508" s="275"/>
      <c r="B508" s="276"/>
      <c r="C508" s="276"/>
      <c r="D508" s="234" t="s">
        <v>274</v>
      </c>
      <c r="E508" s="209">
        <f t="shared" ref="E508:E513" si="413">H508+K508+N508+Q508+T508+W508+Z508+AE508+AJ508+AO508+AT508+AY508</f>
        <v>0</v>
      </c>
      <c r="F508" s="209">
        <f t="shared" si="400"/>
        <v>0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235"/>
    </row>
    <row r="509" spans="1:55" ht="22.5" customHeight="1">
      <c r="A509" s="275"/>
      <c r="B509" s="276"/>
      <c r="C509" s="276"/>
      <c r="D509" s="234" t="s">
        <v>269</v>
      </c>
      <c r="E509" s="204">
        <f t="shared" si="413"/>
        <v>0</v>
      </c>
      <c r="F509" s="204">
        <f t="shared" si="400"/>
        <v>0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235"/>
    </row>
    <row r="510" spans="1:55" ht="31.2">
      <c r="A510" s="275"/>
      <c r="B510" s="276"/>
      <c r="C510" s="276"/>
      <c r="D510" s="235" t="s">
        <v>43</v>
      </c>
      <c r="E510" s="204">
        <f t="shared" si="413"/>
        <v>0</v>
      </c>
      <c r="F510" s="203">
        <f t="shared" si="400"/>
        <v>0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235"/>
    </row>
    <row r="511" spans="1:55" ht="22.5" customHeight="1">
      <c r="A511" s="275" t="s">
        <v>566</v>
      </c>
      <c r="B511" s="276" t="s">
        <v>567</v>
      </c>
      <c r="C511" s="276" t="s">
        <v>299</v>
      </c>
      <c r="D511" s="153" t="s">
        <v>41</v>
      </c>
      <c r="E511" s="209">
        <f t="shared" si="413"/>
        <v>101.01</v>
      </c>
      <c r="F511" s="209">
        <f t="shared" ref="F511:F517" si="414">I511+L511+O511+R511+U511+X511+AA511+AF511+AK511+AP511+AU511+AZ511</f>
        <v>99.995999999999995</v>
      </c>
      <c r="G511" s="167">
        <f t="shared" ref="G511" si="415">F511*100/E511</f>
        <v>98.996138996138995</v>
      </c>
      <c r="H511" s="167">
        <f>H513</f>
        <v>0</v>
      </c>
      <c r="I511" s="167"/>
      <c r="J511" s="167"/>
      <c r="K511" s="167"/>
      <c r="L511" s="167"/>
      <c r="M511" s="167"/>
      <c r="N511" s="167">
        <f>N512+N513+N514+N516+N517</f>
        <v>0</v>
      </c>
      <c r="O511" s="167">
        <f t="shared" ref="O511" si="416">O512+O513+O514+O516+O517</f>
        <v>0</v>
      </c>
      <c r="P511" s="167"/>
      <c r="Q511" s="167">
        <f t="shared" ref="Q511:R511" si="417">Q512+Q513+Q514+Q516+Q517</f>
        <v>0</v>
      </c>
      <c r="R511" s="167">
        <f t="shared" si="417"/>
        <v>0</v>
      </c>
      <c r="S511" s="167"/>
      <c r="T511" s="167">
        <f t="shared" ref="T511:U511" si="418">T512+T513+T514+T516+T517</f>
        <v>0</v>
      </c>
      <c r="U511" s="167">
        <f t="shared" si="418"/>
        <v>0</v>
      </c>
      <c r="V511" s="167"/>
      <c r="W511" s="167">
        <f t="shared" ref="W511:X511" si="419">W512+W513+W514+W516+W517</f>
        <v>0</v>
      </c>
      <c r="X511" s="167">
        <f t="shared" si="419"/>
        <v>0</v>
      </c>
      <c r="Y511" s="167"/>
      <c r="Z511" s="167">
        <f t="shared" ref="Z511:AC511" si="420">Z512+Z513+Z514+Z516+Z517</f>
        <v>0</v>
      </c>
      <c r="AA511" s="167">
        <f t="shared" si="420"/>
        <v>0</v>
      </c>
      <c r="AB511" s="167">
        <f t="shared" si="420"/>
        <v>0</v>
      </c>
      <c r="AC511" s="167">
        <f t="shared" si="420"/>
        <v>0</v>
      </c>
      <c r="AD511" s="167"/>
      <c r="AE511" s="167">
        <f t="shared" ref="AE511:AH511" si="421">AE512+AE513+AE514+AE516+AE517</f>
        <v>0</v>
      </c>
      <c r="AF511" s="167">
        <f t="shared" si="421"/>
        <v>0</v>
      </c>
      <c r="AG511" s="167">
        <f t="shared" si="421"/>
        <v>0</v>
      </c>
      <c r="AH511" s="167">
        <f t="shared" si="421"/>
        <v>0</v>
      </c>
      <c r="AI511" s="167"/>
      <c r="AJ511" s="167">
        <f t="shared" ref="AJ511:AM511" si="422">AJ512+AJ513+AJ514+AJ516+AJ517</f>
        <v>0</v>
      </c>
      <c r="AK511" s="167">
        <f t="shared" si="422"/>
        <v>0</v>
      </c>
      <c r="AL511" s="167">
        <f t="shared" si="422"/>
        <v>0</v>
      </c>
      <c r="AM511" s="167">
        <f t="shared" si="422"/>
        <v>0</v>
      </c>
      <c r="AN511" s="167"/>
      <c r="AO511" s="167">
        <f t="shared" ref="AO511:AR511" si="423">AO512+AO513+AO514+AO516+AO517</f>
        <v>0</v>
      </c>
      <c r="AP511" s="167">
        <f t="shared" si="423"/>
        <v>0</v>
      </c>
      <c r="AQ511" s="167">
        <f t="shared" si="423"/>
        <v>0</v>
      </c>
      <c r="AR511" s="167">
        <f t="shared" si="423"/>
        <v>0</v>
      </c>
      <c r="AS511" s="167"/>
      <c r="AT511" s="167">
        <f t="shared" ref="AT511:AW511" si="424">AT512+AT513+AT514+AT516+AT517</f>
        <v>0</v>
      </c>
      <c r="AU511" s="167">
        <f t="shared" si="424"/>
        <v>0</v>
      </c>
      <c r="AV511" s="167">
        <f t="shared" si="424"/>
        <v>0</v>
      </c>
      <c r="AW511" s="167">
        <f t="shared" si="424"/>
        <v>0</v>
      </c>
      <c r="AX511" s="167"/>
      <c r="AY511" s="167">
        <f t="shared" ref="AY511:AZ511" si="425">AY512+AY513+AY514+AY516+AY517</f>
        <v>101.01</v>
      </c>
      <c r="AZ511" s="167">
        <f t="shared" si="425"/>
        <v>99.995999999999995</v>
      </c>
      <c r="BA511" s="167"/>
      <c r="BB511" s="167"/>
      <c r="BC511" s="235"/>
    </row>
    <row r="512" spans="1:55" ht="32.25" customHeight="1">
      <c r="A512" s="275"/>
      <c r="B512" s="276"/>
      <c r="C512" s="276"/>
      <c r="D512" s="151" t="s">
        <v>37</v>
      </c>
      <c r="E512" s="209">
        <f t="shared" si="413"/>
        <v>0</v>
      </c>
      <c r="F512" s="209">
        <f t="shared" si="414"/>
        <v>0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235"/>
    </row>
    <row r="513" spans="1:55" ht="50.25" customHeight="1">
      <c r="A513" s="275"/>
      <c r="B513" s="276"/>
      <c r="C513" s="276"/>
      <c r="D513" s="176" t="s">
        <v>2</v>
      </c>
      <c r="E513" s="209">
        <f t="shared" si="413"/>
        <v>100</v>
      </c>
      <c r="F513" s="209">
        <f t="shared" si="414"/>
        <v>98.996039999999994</v>
      </c>
      <c r="G513" s="167">
        <f t="shared" ref="G513" si="426">F513*100/E513</f>
        <v>98.996039999999994</v>
      </c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>
        <v>100</v>
      </c>
      <c r="AZ513" s="167">
        <v>98.996039999999994</v>
      </c>
      <c r="BA513" s="167"/>
      <c r="BB513" s="167"/>
      <c r="BC513" s="235"/>
    </row>
    <row r="514" spans="1:55" ht="22.5" customHeight="1">
      <c r="A514" s="275"/>
      <c r="B514" s="276"/>
      <c r="C514" s="276"/>
      <c r="D514" s="234" t="s">
        <v>268</v>
      </c>
      <c r="E514" s="209">
        <f>H514+K514+N514+Q514+T514+W514+Z514+AE514+AJ514+AO514+AT514+AY514</f>
        <v>1.01</v>
      </c>
      <c r="F514" s="209">
        <f t="shared" si="414"/>
        <v>0.99995999999999996</v>
      </c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>
        <v>1.01</v>
      </c>
      <c r="AZ514" s="167">
        <v>0.99995999999999996</v>
      </c>
      <c r="BA514" s="167"/>
      <c r="BB514" s="167"/>
      <c r="BC514" s="235"/>
    </row>
    <row r="515" spans="1:55" ht="82.5" customHeight="1">
      <c r="A515" s="275"/>
      <c r="B515" s="276"/>
      <c r="C515" s="276"/>
      <c r="D515" s="234" t="s">
        <v>274</v>
      </c>
      <c r="E515" s="209">
        <f t="shared" ref="E515:E517" si="427">H515+K515+N515+Q515+T515+W515+Z515+AE515+AJ515+AO515+AT515+AY515</f>
        <v>0</v>
      </c>
      <c r="F515" s="209">
        <f t="shared" si="414"/>
        <v>0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235"/>
    </row>
    <row r="516" spans="1:55" ht="22.5" customHeight="1">
      <c r="A516" s="275"/>
      <c r="B516" s="276"/>
      <c r="C516" s="276"/>
      <c r="D516" s="234" t="s">
        <v>269</v>
      </c>
      <c r="E516" s="204">
        <f t="shared" si="427"/>
        <v>0</v>
      </c>
      <c r="F516" s="204">
        <f t="shared" si="414"/>
        <v>0</v>
      </c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235"/>
    </row>
    <row r="517" spans="1:55" ht="31.2">
      <c r="A517" s="275"/>
      <c r="B517" s="276"/>
      <c r="C517" s="276"/>
      <c r="D517" s="235" t="s">
        <v>43</v>
      </c>
      <c r="E517" s="204">
        <f t="shared" si="427"/>
        <v>0</v>
      </c>
      <c r="F517" s="203">
        <f t="shared" si="414"/>
        <v>0</v>
      </c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235"/>
    </row>
    <row r="518" spans="1:55" ht="22.5" customHeight="1">
      <c r="A518" s="275" t="s">
        <v>349</v>
      </c>
      <c r="B518" s="296"/>
      <c r="C518" s="296"/>
      <c r="D518" s="153" t="s">
        <v>41</v>
      </c>
      <c r="E518" s="209">
        <f>H518+K518+N518+Q518+T518+W518+Z518+AE518+AJ518+AO518+AT518+AY518</f>
        <v>2677.4063999999998</v>
      </c>
      <c r="F518" s="209">
        <f t="shared" ref="F518:F524" si="428">I518+L518+O518+R518+U518+X518+AA518+AF518+AK518+AP518+AU518+AZ518</f>
        <v>2022.4139700000001</v>
      </c>
      <c r="G518" s="167">
        <f t="shared" ref="G518" si="429">F518*100/E518</f>
        <v>75.536308944357501</v>
      </c>
      <c r="H518" s="167">
        <f>H519+H520+H521+H523+H524</f>
        <v>34.810020000000002</v>
      </c>
      <c r="I518" s="167">
        <f t="shared" ref="I518:J518" si="430">I519+I520+I521+I523+I524</f>
        <v>34.810020000000002</v>
      </c>
      <c r="J518" s="167">
        <f t="shared" si="430"/>
        <v>0</v>
      </c>
      <c r="K518" s="167">
        <f>K519+K520+K521+K523+K524</f>
        <v>176.14755</v>
      </c>
      <c r="L518" s="167">
        <f t="shared" ref="L518:AZ518" si="431">L519+L520+L521+L523+L524</f>
        <v>176.14755</v>
      </c>
      <c r="M518" s="167">
        <f t="shared" si="431"/>
        <v>0</v>
      </c>
      <c r="N518" s="167">
        <f t="shared" si="431"/>
        <v>101.41135</v>
      </c>
      <c r="O518" s="167">
        <f t="shared" si="431"/>
        <v>101.41135</v>
      </c>
      <c r="P518" s="167">
        <f t="shared" si="431"/>
        <v>0</v>
      </c>
      <c r="Q518" s="167">
        <f t="shared" si="431"/>
        <v>185.61361000000002</v>
      </c>
      <c r="R518" s="167">
        <f t="shared" si="431"/>
        <v>185.61361000000002</v>
      </c>
      <c r="S518" s="167">
        <f t="shared" si="431"/>
        <v>0</v>
      </c>
      <c r="T518" s="167">
        <f t="shared" si="431"/>
        <v>144.84557000000001</v>
      </c>
      <c r="U518" s="167">
        <f t="shared" si="431"/>
        <v>144.84557000000001</v>
      </c>
      <c r="V518" s="167">
        <f t="shared" si="431"/>
        <v>0</v>
      </c>
      <c r="W518" s="167">
        <f t="shared" si="431"/>
        <v>148.13981999999999</v>
      </c>
      <c r="X518" s="167">
        <f t="shared" si="431"/>
        <v>148.13981999999999</v>
      </c>
      <c r="Y518" s="167">
        <f t="shared" si="431"/>
        <v>0</v>
      </c>
      <c r="Z518" s="167">
        <f t="shared" si="431"/>
        <v>0</v>
      </c>
      <c r="AA518" s="167">
        <f t="shared" si="431"/>
        <v>0</v>
      </c>
      <c r="AB518" s="167">
        <f t="shared" si="431"/>
        <v>0</v>
      </c>
      <c r="AC518" s="167">
        <f t="shared" si="431"/>
        <v>0</v>
      </c>
      <c r="AD518" s="167">
        <f t="shared" si="431"/>
        <v>0</v>
      </c>
      <c r="AE518" s="167">
        <f t="shared" si="431"/>
        <v>84.343649999999997</v>
      </c>
      <c r="AF518" s="167">
        <f t="shared" si="431"/>
        <v>84.343649999999997</v>
      </c>
      <c r="AG518" s="167">
        <f t="shared" si="431"/>
        <v>0</v>
      </c>
      <c r="AH518" s="167">
        <f t="shared" si="431"/>
        <v>0</v>
      </c>
      <c r="AI518" s="167">
        <f t="shared" si="431"/>
        <v>0</v>
      </c>
      <c r="AJ518" s="167">
        <f t="shared" si="431"/>
        <v>121.63862</v>
      </c>
      <c r="AK518" s="167">
        <f t="shared" si="431"/>
        <v>121.63862</v>
      </c>
      <c r="AL518" s="167">
        <f t="shared" si="431"/>
        <v>0</v>
      </c>
      <c r="AM518" s="167">
        <f t="shared" si="431"/>
        <v>0</v>
      </c>
      <c r="AN518" s="167">
        <f t="shared" si="431"/>
        <v>0</v>
      </c>
      <c r="AO518" s="167">
        <f t="shared" si="431"/>
        <v>92.303570000000008</v>
      </c>
      <c r="AP518" s="167">
        <f t="shared" si="431"/>
        <v>92.303570000000008</v>
      </c>
      <c r="AQ518" s="167">
        <f t="shared" si="431"/>
        <v>0</v>
      </c>
      <c r="AR518" s="167">
        <f t="shared" si="431"/>
        <v>0</v>
      </c>
      <c r="AS518" s="167">
        <f t="shared" si="431"/>
        <v>0</v>
      </c>
      <c r="AT518" s="167">
        <f t="shared" si="431"/>
        <v>144.80375000000001</v>
      </c>
      <c r="AU518" s="167">
        <f t="shared" si="431"/>
        <v>144.80375000000001</v>
      </c>
      <c r="AV518" s="167">
        <f t="shared" si="431"/>
        <v>0</v>
      </c>
      <c r="AW518" s="167">
        <f t="shared" si="431"/>
        <v>0</v>
      </c>
      <c r="AX518" s="167">
        <f t="shared" si="431"/>
        <v>0</v>
      </c>
      <c r="AY518" s="167">
        <f t="shared" si="431"/>
        <v>1443.34889</v>
      </c>
      <c r="AZ518" s="167">
        <f t="shared" si="431"/>
        <v>788.35645999999997</v>
      </c>
      <c r="BA518" s="167"/>
      <c r="BB518" s="167"/>
      <c r="BC518" s="235"/>
    </row>
    <row r="519" spans="1:55" ht="32.25" customHeight="1">
      <c r="A519" s="275"/>
      <c r="B519" s="296"/>
      <c r="C519" s="296"/>
      <c r="D519" s="151" t="s">
        <v>37</v>
      </c>
      <c r="E519" s="209">
        <f t="shared" ref="E519" si="432">H519+K519+N519+Q519+T519+W519+Z519+AE519+AJ519+AO519+AT519+AY519</f>
        <v>0</v>
      </c>
      <c r="F519" s="209">
        <f t="shared" si="428"/>
        <v>0</v>
      </c>
      <c r="G519" s="167"/>
      <c r="H519" s="167">
        <f>H456+H463+H470+H477+H484+H491+H498+H505</f>
        <v>0</v>
      </c>
      <c r="I519" s="167">
        <f t="shared" ref="I519:AS519" si="433">I456+I463+I470+I477+I484+I491+I498+I505</f>
        <v>0</v>
      </c>
      <c r="J519" s="167">
        <f t="shared" si="433"/>
        <v>0</v>
      </c>
      <c r="K519" s="167">
        <f t="shared" si="433"/>
        <v>0</v>
      </c>
      <c r="L519" s="167">
        <f t="shared" si="433"/>
        <v>0</v>
      </c>
      <c r="M519" s="167">
        <f t="shared" si="433"/>
        <v>0</v>
      </c>
      <c r="N519" s="167">
        <f t="shared" si="433"/>
        <v>0</v>
      </c>
      <c r="O519" s="167">
        <f t="shared" si="433"/>
        <v>0</v>
      </c>
      <c r="P519" s="167">
        <f t="shared" si="433"/>
        <v>0</v>
      </c>
      <c r="Q519" s="167">
        <f t="shared" si="433"/>
        <v>0</v>
      </c>
      <c r="R519" s="167">
        <f t="shared" si="433"/>
        <v>0</v>
      </c>
      <c r="S519" s="167">
        <f t="shared" si="433"/>
        <v>0</v>
      </c>
      <c r="T519" s="167">
        <f t="shared" si="433"/>
        <v>0</v>
      </c>
      <c r="U519" s="167">
        <f t="shared" si="433"/>
        <v>0</v>
      </c>
      <c r="V519" s="167">
        <f t="shared" si="433"/>
        <v>0</v>
      </c>
      <c r="W519" s="167">
        <f t="shared" si="433"/>
        <v>0</v>
      </c>
      <c r="X519" s="167">
        <f t="shared" si="433"/>
        <v>0</v>
      </c>
      <c r="Y519" s="167">
        <f t="shared" si="433"/>
        <v>0</v>
      </c>
      <c r="Z519" s="167">
        <f t="shared" si="433"/>
        <v>0</v>
      </c>
      <c r="AA519" s="167">
        <f t="shared" si="433"/>
        <v>0</v>
      </c>
      <c r="AB519" s="167">
        <f t="shared" si="433"/>
        <v>0</v>
      </c>
      <c r="AC519" s="167">
        <f t="shared" si="433"/>
        <v>0</v>
      </c>
      <c r="AD519" s="167">
        <f t="shared" si="433"/>
        <v>0</v>
      </c>
      <c r="AE519" s="167">
        <f t="shared" si="433"/>
        <v>0</v>
      </c>
      <c r="AF519" s="167">
        <f t="shared" si="433"/>
        <v>0</v>
      </c>
      <c r="AG519" s="167">
        <f t="shared" si="433"/>
        <v>0</v>
      </c>
      <c r="AH519" s="167">
        <f t="shared" si="433"/>
        <v>0</v>
      </c>
      <c r="AI519" s="167">
        <f t="shared" si="433"/>
        <v>0</v>
      </c>
      <c r="AJ519" s="167">
        <f t="shared" si="433"/>
        <v>0</v>
      </c>
      <c r="AK519" s="167">
        <f t="shared" si="433"/>
        <v>0</v>
      </c>
      <c r="AL519" s="167">
        <f t="shared" si="433"/>
        <v>0</v>
      </c>
      <c r="AM519" s="167">
        <f t="shared" si="433"/>
        <v>0</v>
      </c>
      <c r="AN519" s="167">
        <f t="shared" si="433"/>
        <v>0</v>
      </c>
      <c r="AO519" s="167">
        <f t="shared" si="433"/>
        <v>0</v>
      </c>
      <c r="AP519" s="167">
        <f t="shared" si="433"/>
        <v>0</v>
      </c>
      <c r="AQ519" s="167">
        <f t="shared" si="433"/>
        <v>0</v>
      </c>
      <c r="AR519" s="167">
        <f t="shared" si="433"/>
        <v>0</v>
      </c>
      <c r="AS519" s="167">
        <f t="shared" si="433"/>
        <v>0</v>
      </c>
      <c r="AT519" s="167">
        <f>AT456+AT463+AT470+AT477+AT484+AT491+AT498+AT505+AT512</f>
        <v>0</v>
      </c>
      <c r="AU519" s="167">
        <f t="shared" ref="AU519:AZ519" si="434">AU456+AU463+AU470+AU477+AU484+AU491+AU498+AU505+AU512</f>
        <v>0</v>
      </c>
      <c r="AV519" s="167">
        <f t="shared" si="434"/>
        <v>0</v>
      </c>
      <c r="AW519" s="167">
        <f t="shared" si="434"/>
        <v>0</v>
      </c>
      <c r="AX519" s="167">
        <f t="shared" si="434"/>
        <v>0</v>
      </c>
      <c r="AY519" s="167">
        <f t="shared" si="434"/>
        <v>0</v>
      </c>
      <c r="AZ519" s="167">
        <f t="shared" si="434"/>
        <v>0</v>
      </c>
      <c r="BA519" s="167"/>
      <c r="BB519" s="167"/>
      <c r="BC519" s="178"/>
    </row>
    <row r="520" spans="1:55" ht="50.25" customHeight="1">
      <c r="A520" s="275"/>
      <c r="B520" s="296"/>
      <c r="C520" s="296"/>
      <c r="D520" s="176" t="s">
        <v>2</v>
      </c>
      <c r="E520" s="209">
        <f>H520+K520+N520+Q520+T520+W520+Z520+AE520+AJ520+AO520+AT520+AY520</f>
        <v>1286.9004</v>
      </c>
      <c r="F520" s="209">
        <f t="shared" si="428"/>
        <v>885.89603999999997</v>
      </c>
      <c r="G520" s="167"/>
      <c r="H520" s="167">
        <f t="shared" ref="H520:AS520" si="435">H457+H464+H471+H478+H485+H492+H499+H506</f>
        <v>0</v>
      </c>
      <c r="I520" s="167">
        <f t="shared" si="435"/>
        <v>0</v>
      </c>
      <c r="J520" s="167">
        <f t="shared" si="435"/>
        <v>0</v>
      </c>
      <c r="K520" s="167">
        <f t="shared" si="435"/>
        <v>110.99008000000001</v>
      </c>
      <c r="L520" s="167">
        <f t="shared" si="435"/>
        <v>110.99008000000001</v>
      </c>
      <c r="M520" s="167">
        <f t="shared" si="435"/>
        <v>0</v>
      </c>
      <c r="N520" s="167">
        <f t="shared" si="435"/>
        <v>0</v>
      </c>
      <c r="O520" s="167">
        <f t="shared" si="435"/>
        <v>0</v>
      </c>
      <c r="P520" s="167">
        <f t="shared" si="435"/>
        <v>0</v>
      </c>
      <c r="Q520" s="167">
        <f t="shared" si="435"/>
        <v>5.8081199999999997</v>
      </c>
      <c r="R520" s="167">
        <f t="shared" si="435"/>
        <v>5.8081199999999997</v>
      </c>
      <c r="S520" s="167">
        <f t="shared" si="435"/>
        <v>0</v>
      </c>
      <c r="T520" s="167">
        <f t="shared" si="435"/>
        <v>91.964960000000005</v>
      </c>
      <c r="U520" s="167">
        <f t="shared" si="435"/>
        <v>91.964960000000005</v>
      </c>
      <c r="V520" s="167">
        <f t="shared" si="435"/>
        <v>0</v>
      </c>
      <c r="W520" s="167">
        <f t="shared" si="435"/>
        <v>79.521240000000006</v>
      </c>
      <c r="X520" s="167">
        <f t="shared" si="435"/>
        <v>79.521240000000006</v>
      </c>
      <c r="Y520" s="167">
        <f t="shared" si="435"/>
        <v>0</v>
      </c>
      <c r="Z520" s="167">
        <f t="shared" si="435"/>
        <v>0</v>
      </c>
      <c r="AA520" s="167">
        <f t="shared" si="435"/>
        <v>0</v>
      </c>
      <c r="AB520" s="167">
        <f t="shared" si="435"/>
        <v>0</v>
      </c>
      <c r="AC520" s="167">
        <f t="shared" si="435"/>
        <v>0</v>
      </c>
      <c r="AD520" s="167">
        <f t="shared" si="435"/>
        <v>0</v>
      </c>
      <c r="AE520" s="167">
        <f t="shared" si="435"/>
        <v>55.176990000000004</v>
      </c>
      <c r="AF520" s="167">
        <f t="shared" si="435"/>
        <v>55.176990000000004</v>
      </c>
      <c r="AG520" s="167">
        <f t="shared" si="435"/>
        <v>0</v>
      </c>
      <c r="AH520" s="167">
        <f t="shared" si="435"/>
        <v>0</v>
      </c>
      <c r="AI520" s="167">
        <f t="shared" si="435"/>
        <v>0</v>
      </c>
      <c r="AJ520" s="167">
        <f t="shared" si="435"/>
        <v>55.176990000000004</v>
      </c>
      <c r="AK520" s="167">
        <f t="shared" si="435"/>
        <v>55.176990000000004</v>
      </c>
      <c r="AL520" s="167">
        <f t="shared" si="435"/>
        <v>0</v>
      </c>
      <c r="AM520" s="167">
        <f t="shared" si="435"/>
        <v>0</v>
      </c>
      <c r="AN520" s="167">
        <f t="shared" si="435"/>
        <v>0</v>
      </c>
      <c r="AO520" s="167">
        <f t="shared" si="435"/>
        <v>33.390059999999998</v>
      </c>
      <c r="AP520" s="167">
        <f t="shared" si="435"/>
        <v>33.390059999999998</v>
      </c>
      <c r="AQ520" s="167">
        <f t="shared" si="435"/>
        <v>0</v>
      </c>
      <c r="AR520" s="167">
        <f t="shared" si="435"/>
        <v>0</v>
      </c>
      <c r="AS520" s="167">
        <f t="shared" si="435"/>
        <v>0</v>
      </c>
      <c r="AT520" s="167">
        <f t="shared" ref="AT520:AZ520" si="436">AT457+AT464+AT471+AT478+AT485+AT492+AT499+AT506+AT513</f>
        <v>33.390059999999998</v>
      </c>
      <c r="AU520" s="167">
        <f t="shared" si="436"/>
        <v>33.390059999999998</v>
      </c>
      <c r="AV520" s="167">
        <f t="shared" si="436"/>
        <v>0</v>
      </c>
      <c r="AW520" s="167">
        <f t="shared" si="436"/>
        <v>0</v>
      </c>
      <c r="AX520" s="167">
        <f t="shared" si="436"/>
        <v>0</v>
      </c>
      <c r="AY520" s="167">
        <f t="shared" si="436"/>
        <v>821.4819</v>
      </c>
      <c r="AZ520" s="167">
        <f t="shared" si="436"/>
        <v>420.47753999999998</v>
      </c>
      <c r="BA520" s="167"/>
      <c r="BB520" s="167"/>
      <c r="BC520" s="178"/>
    </row>
    <row r="521" spans="1:55" ht="22.5" customHeight="1">
      <c r="A521" s="275"/>
      <c r="B521" s="296"/>
      <c r="C521" s="296"/>
      <c r="D521" s="221" t="s">
        <v>268</v>
      </c>
      <c r="E521" s="209">
        <f>H521+K521+N521+Q521+T521+W521+Z521+AE521+AJ521+AO521+AT521+AY521</f>
        <v>1390.5059999999999</v>
      </c>
      <c r="F521" s="209">
        <f t="shared" si="428"/>
        <v>1136.51793</v>
      </c>
      <c r="G521" s="167">
        <f t="shared" ref="G521" si="437">F521*100/E521</f>
        <v>81.734126282087246</v>
      </c>
      <c r="H521" s="167">
        <f t="shared" ref="H521:AS521" si="438">H458+H465+H472+H479+H486+H493+H500+H507</f>
        <v>34.810020000000002</v>
      </c>
      <c r="I521" s="167">
        <f t="shared" si="438"/>
        <v>34.810020000000002</v>
      </c>
      <c r="J521" s="167">
        <f t="shared" si="438"/>
        <v>0</v>
      </c>
      <c r="K521" s="167">
        <f t="shared" si="438"/>
        <v>65.157469999999989</v>
      </c>
      <c r="L521" s="167">
        <f t="shared" si="438"/>
        <v>65.157469999999989</v>
      </c>
      <c r="M521" s="167">
        <f t="shared" si="438"/>
        <v>0</v>
      </c>
      <c r="N521" s="167">
        <f t="shared" si="438"/>
        <v>101.41135</v>
      </c>
      <c r="O521" s="167">
        <f t="shared" si="438"/>
        <v>101.41135</v>
      </c>
      <c r="P521" s="167">
        <f t="shared" si="438"/>
        <v>0</v>
      </c>
      <c r="Q521" s="167">
        <f t="shared" si="438"/>
        <v>179.80549000000002</v>
      </c>
      <c r="R521" s="167">
        <f t="shared" si="438"/>
        <v>179.80549000000002</v>
      </c>
      <c r="S521" s="167">
        <f t="shared" si="438"/>
        <v>0</v>
      </c>
      <c r="T521" s="167">
        <f t="shared" si="438"/>
        <v>52.880610000000004</v>
      </c>
      <c r="U521" s="167">
        <f t="shared" si="438"/>
        <v>52.880610000000004</v>
      </c>
      <c r="V521" s="167">
        <f t="shared" si="438"/>
        <v>0</v>
      </c>
      <c r="W521" s="167">
        <f t="shared" si="438"/>
        <v>68.618579999999994</v>
      </c>
      <c r="X521" s="167">
        <f t="shared" si="438"/>
        <v>68.618579999999994</v>
      </c>
      <c r="Y521" s="167">
        <f t="shared" si="438"/>
        <v>0</v>
      </c>
      <c r="Z521" s="167">
        <f t="shared" si="438"/>
        <v>0</v>
      </c>
      <c r="AA521" s="167">
        <f t="shared" si="438"/>
        <v>0</v>
      </c>
      <c r="AB521" s="167">
        <f t="shared" si="438"/>
        <v>0</v>
      </c>
      <c r="AC521" s="167">
        <f t="shared" si="438"/>
        <v>0</v>
      </c>
      <c r="AD521" s="167">
        <f t="shared" si="438"/>
        <v>0</v>
      </c>
      <c r="AE521" s="167">
        <f t="shared" si="438"/>
        <v>29.16666</v>
      </c>
      <c r="AF521" s="167">
        <f t="shared" si="438"/>
        <v>29.16666</v>
      </c>
      <c r="AG521" s="167">
        <f t="shared" si="438"/>
        <v>0</v>
      </c>
      <c r="AH521" s="167">
        <f t="shared" si="438"/>
        <v>0</v>
      </c>
      <c r="AI521" s="167">
        <f t="shared" si="438"/>
        <v>0</v>
      </c>
      <c r="AJ521" s="167">
        <f t="shared" si="438"/>
        <v>66.46163</v>
      </c>
      <c r="AK521" s="167">
        <f t="shared" si="438"/>
        <v>66.46163</v>
      </c>
      <c r="AL521" s="167">
        <f t="shared" si="438"/>
        <v>0</v>
      </c>
      <c r="AM521" s="167">
        <f t="shared" si="438"/>
        <v>0</v>
      </c>
      <c r="AN521" s="167">
        <f t="shared" si="438"/>
        <v>0</v>
      </c>
      <c r="AO521" s="167">
        <f t="shared" si="438"/>
        <v>58.913510000000002</v>
      </c>
      <c r="AP521" s="167">
        <f t="shared" si="438"/>
        <v>58.913510000000002</v>
      </c>
      <c r="AQ521" s="167">
        <f t="shared" si="438"/>
        <v>0</v>
      </c>
      <c r="AR521" s="167">
        <f t="shared" si="438"/>
        <v>0</v>
      </c>
      <c r="AS521" s="167">
        <f t="shared" si="438"/>
        <v>0</v>
      </c>
      <c r="AT521" s="167">
        <f t="shared" ref="AT521:AZ521" si="439">AT458+AT465+AT472+AT479+AT486+AT493+AT500+AT507+AT514</f>
        <v>111.41369</v>
      </c>
      <c r="AU521" s="167">
        <f t="shared" si="439"/>
        <v>111.41369</v>
      </c>
      <c r="AV521" s="167">
        <f t="shared" si="439"/>
        <v>0</v>
      </c>
      <c r="AW521" s="167">
        <f t="shared" si="439"/>
        <v>0</v>
      </c>
      <c r="AX521" s="167">
        <f t="shared" si="439"/>
        <v>0</v>
      </c>
      <c r="AY521" s="167">
        <f t="shared" si="439"/>
        <v>621.86698999999999</v>
      </c>
      <c r="AZ521" s="167">
        <f t="shared" si="439"/>
        <v>367.87891999999999</v>
      </c>
      <c r="BA521" s="167"/>
      <c r="BB521" s="167"/>
      <c r="BC521" s="178"/>
    </row>
    <row r="522" spans="1:55" ht="82.5" customHeight="1">
      <c r="A522" s="275"/>
      <c r="B522" s="296"/>
      <c r="C522" s="296"/>
      <c r="D522" s="221" t="s">
        <v>274</v>
      </c>
      <c r="E522" s="209">
        <f t="shared" ref="E522:E524" si="440">H522+K522+N522+Q522+T522+W522+Z522+AE522+AJ522+AO522+AT522+AY522</f>
        <v>0</v>
      </c>
      <c r="F522" s="209">
        <f t="shared" si="428"/>
        <v>0</v>
      </c>
      <c r="G522" s="167"/>
      <c r="H522" s="167">
        <f t="shared" ref="H522:J522" si="441">H459+H466+H473+H480+H487+H494</f>
        <v>0</v>
      </c>
      <c r="I522" s="167">
        <f t="shared" si="441"/>
        <v>0</v>
      </c>
      <c r="J522" s="167">
        <f t="shared" si="441"/>
        <v>0</v>
      </c>
      <c r="K522" s="167">
        <f t="shared" ref="K522:AS522" si="442">K459+K466+K473+K480+K487+K494+K501</f>
        <v>0</v>
      </c>
      <c r="L522" s="167">
        <f t="shared" si="442"/>
        <v>0</v>
      </c>
      <c r="M522" s="167">
        <f t="shared" si="442"/>
        <v>0</v>
      </c>
      <c r="N522" s="167">
        <f t="shared" si="442"/>
        <v>0</v>
      </c>
      <c r="O522" s="167">
        <f t="shared" si="442"/>
        <v>0</v>
      </c>
      <c r="P522" s="167">
        <f t="shared" si="442"/>
        <v>0</v>
      </c>
      <c r="Q522" s="167">
        <f t="shared" si="442"/>
        <v>0</v>
      </c>
      <c r="R522" s="167">
        <f t="shared" si="442"/>
        <v>0</v>
      </c>
      <c r="S522" s="167">
        <f t="shared" si="442"/>
        <v>0</v>
      </c>
      <c r="T522" s="167">
        <f t="shared" si="442"/>
        <v>0</v>
      </c>
      <c r="U522" s="167">
        <f t="shared" si="442"/>
        <v>0</v>
      </c>
      <c r="V522" s="167">
        <f t="shared" si="442"/>
        <v>0</v>
      </c>
      <c r="W522" s="167">
        <f t="shared" si="442"/>
        <v>0</v>
      </c>
      <c r="X522" s="167">
        <f t="shared" si="442"/>
        <v>0</v>
      </c>
      <c r="Y522" s="167">
        <f t="shared" si="442"/>
        <v>0</v>
      </c>
      <c r="Z522" s="167">
        <f t="shared" si="442"/>
        <v>0</v>
      </c>
      <c r="AA522" s="167">
        <f t="shared" si="442"/>
        <v>0</v>
      </c>
      <c r="AB522" s="167">
        <f t="shared" si="442"/>
        <v>0</v>
      </c>
      <c r="AC522" s="167">
        <f t="shared" si="442"/>
        <v>0</v>
      </c>
      <c r="AD522" s="167">
        <f t="shared" si="442"/>
        <v>0</v>
      </c>
      <c r="AE522" s="167">
        <f t="shared" si="442"/>
        <v>0</v>
      </c>
      <c r="AF522" s="167">
        <f t="shared" si="442"/>
        <v>0</v>
      </c>
      <c r="AG522" s="167">
        <f t="shared" si="442"/>
        <v>0</v>
      </c>
      <c r="AH522" s="167">
        <f t="shared" si="442"/>
        <v>0</v>
      </c>
      <c r="AI522" s="167">
        <f t="shared" si="442"/>
        <v>0</v>
      </c>
      <c r="AJ522" s="167">
        <f t="shared" si="442"/>
        <v>0</v>
      </c>
      <c r="AK522" s="167">
        <f t="shared" si="442"/>
        <v>0</v>
      </c>
      <c r="AL522" s="167">
        <f t="shared" si="442"/>
        <v>0</v>
      </c>
      <c r="AM522" s="167">
        <f t="shared" si="442"/>
        <v>0</v>
      </c>
      <c r="AN522" s="167">
        <f t="shared" si="442"/>
        <v>0</v>
      </c>
      <c r="AO522" s="167">
        <f t="shared" si="442"/>
        <v>0</v>
      </c>
      <c r="AP522" s="167">
        <f t="shared" si="442"/>
        <v>0</v>
      </c>
      <c r="AQ522" s="167">
        <f t="shared" si="442"/>
        <v>0</v>
      </c>
      <c r="AR522" s="167">
        <f t="shared" si="442"/>
        <v>0</v>
      </c>
      <c r="AS522" s="167">
        <f t="shared" si="442"/>
        <v>0</v>
      </c>
      <c r="AT522" s="167">
        <f t="shared" ref="AT522:AZ522" si="443">AT459+AT466+AT473+AT480+AT487+AT494+AT501+AT508+AT515</f>
        <v>0</v>
      </c>
      <c r="AU522" s="167">
        <f t="shared" si="443"/>
        <v>0</v>
      </c>
      <c r="AV522" s="167">
        <f t="shared" si="443"/>
        <v>0</v>
      </c>
      <c r="AW522" s="167">
        <f t="shared" si="443"/>
        <v>0</v>
      </c>
      <c r="AX522" s="167">
        <f t="shared" si="443"/>
        <v>0</v>
      </c>
      <c r="AY522" s="167">
        <f t="shared" si="443"/>
        <v>0</v>
      </c>
      <c r="AZ522" s="167">
        <f t="shared" si="443"/>
        <v>0</v>
      </c>
      <c r="BA522" s="167"/>
      <c r="BB522" s="167"/>
      <c r="BC522" s="178"/>
    </row>
    <row r="523" spans="1:55" ht="22.5" customHeight="1">
      <c r="A523" s="275"/>
      <c r="B523" s="296"/>
      <c r="C523" s="296"/>
      <c r="D523" s="221" t="s">
        <v>269</v>
      </c>
      <c r="E523" s="204">
        <f t="shared" si="440"/>
        <v>0</v>
      </c>
      <c r="F523" s="204">
        <f t="shared" si="428"/>
        <v>0</v>
      </c>
      <c r="G523" s="167"/>
      <c r="H523" s="167">
        <f t="shared" ref="H523:J523" si="444">H460+H467+H474+H481+H488+H495</f>
        <v>0</v>
      </c>
      <c r="I523" s="167">
        <f t="shared" si="444"/>
        <v>0</v>
      </c>
      <c r="J523" s="167">
        <f t="shared" si="444"/>
        <v>0</v>
      </c>
      <c r="K523" s="167">
        <f t="shared" ref="K523:AS523" si="445">K460+K467+K474+K481+K488+K495+K502</f>
        <v>0</v>
      </c>
      <c r="L523" s="167">
        <f t="shared" si="445"/>
        <v>0</v>
      </c>
      <c r="M523" s="167">
        <f t="shared" si="445"/>
        <v>0</v>
      </c>
      <c r="N523" s="167">
        <f t="shared" si="445"/>
        <v>0</v>
      </c>
      <c r="O523" s="167">
        <f t="shared" si="445"/>
        <v>0</v>
      </c>
      <c r="P523" s="167">
        <f t="shared" si="445"/>
        <v>0</v>
      </c>
      <c r="Q523" s="167">
        <f t="shared" si="445"/>
        <v>0</v>
      </c>
      <c r="R523" s="167">
        <f t="shared" si="445"/>
        <v>0</v>
      </c>
      <c r="S523" s="167">
        <f t="shared" si="445"/>
        <v>0</v>
      </c>
      <c r="T523" s="167">
        <f t="shared" si="445"/>
        <v>0</v>
      </c>
      <c r="U523" s="167">
        <f t="shared" si="445"/>
        <v>0</v>
      </c>
      <c r="V523" s="167">
        <f t="shared" si="445"/>
        <v>0</v>
      </c>
      <c r="W523" s="167">
        <f t="shared" si="445"/>
        <v>0</v>
      </c>
      <c r="X523" s="167">
        <f t="shared" si="445"/>
        <v>0</v>
      </c>
      <c r="Y523" s="167">
        <f t="shared" si="445"/>
        <v>0</v>
      </c>
      <c r="Z523" s="167">
        <f t="shared" si="445"/>
        <v>0</v>
      </c>
      <c r="AA523" s="167">
        <f t="shared" si="445"/>
        <v>0</v>
      </c>
      <c r="AB523" s="167">
        <f t="shared" si="445"/>
        <v>0</v>
      </c>
      <c r="AC523" s="167">
        <f t="shared" si="445"/>
        <v>0</v>
      </c>
      <c r="AD523" s="167">
        <f t="shared" si="445"/>
        <v>0</v>
      </c>
      <c r="AE523" s="167">
        <f t="shared" si="445"/>
        <v>0</v>
      </c>
      <c r="AF523" s="167">
        <f t="shared" si="445"/>
        <v>0</v>
      </c>
      <c r="AG523" s="167">
        <f t="shared" si="445"/>
        <v>0</v>
      </c>
      <c r="AH523" s="167">
        <f t="shared" si="445"/>
        <v>0</v>
      </c>
      <c r="AI523" s="167">
        <f t="shared" si="445"/>
        <v>0</v>
      </c>
      <c r="AJ523" s="167">
        <f t="shared" si="445"/>
        <v>0</v>
      </c>
      <c r="AK523" s="167">
        <f t="shared" si="445"/>
        <v>0</v>
      </c>
      <c r="AL523" s="167">
        <f t="shared" si="445"/>
        <v>0</v>
      </c>
      <c r="AM523" s="167">
        <f t="shared" si="445"/>
        <v>0</v>
      </c>
      <c r="AN523" s="167">
        <f t="shared" si="445"/>
        <v>0</v>
      </c>
      <c r="AO523" s="167">
        <f t="shared" si="445"/>
        <v>0</v>
      </c>
      <c r="AP523" s="167">
        <f t="shared" si="445"/>
        <v>0</v>
      </c>
      <c r="AQ523" s="167">
        <f t="shared" si="445"/>
        <v>0</v>
      </c>
      <c r="AR523" s="167">
        <f t="shared" si="445"/>
        <v>0</v>
      </c>
      <c r="AS523" s="167">
        <f t="shared" si="445"/>
        <v>0</v>
      </c>
      <c r="AT523" s="167">
        <f t="shared" ref="AT523:AZ523" si="446">AT460+AT467+AT474+AT481+AT488+AT495+AT502+AT509+AT516</f>
        <v>0</v>
      </c>
      <c r="AU523" s="167">
        <f t="shared" si="446"/>
        <v>0</v>
      </c>
      <c r="AV523" s="167">
        <f t="shared" si="446"/>
        <v>0</v>
      </c>
      <c r="AW523" s="167">
        <f t="shared" si="446"/>
        <v>0</v>
      </c>
      <c r="AX523" s="167">
        <f t="shared" si="446"/>
        <v>0</v>
      </c>
      <c r="AY523" s="167">
        <f t="shared" si="446"/>
        <v>0</v>
      </c>
      <c r="AZ523" s="167">
        <f t="shared" si="446"/>
        <v>0</v>
      </c>
      <c r="BA523" s="167"/>
      <c r="BB523" s="167"/>
      <c r="BC523" s="178"/>
    </row>
    <row r="524" spans="1:55" ht="31.2">
      <c r="A524" s="275"/>
      <c r="B524" s="296"/>
      <c r="C524" s="296"/>
      <c r="D524" s="224" t="s">
        <v>43</v>
      </c>
      <c r="E524" s="167">
        <f t="shared" si="440"/>
        <v>0</v>
      </c>
      <c r="F524" s="167">
        <f t="shared" si="428"/>
        <v>0</v>
      </c>
      <c r="G524" s="167"/>
      <c r="H524" s="167">
        <f t="shared" ref="H524:J524" si="447">H461+H468+H475+H482+H489+H496</f>
        <v>0</v>
      </c>
      <c r="I524" s="167">
        <f t="shared" si="447"/>
        <v>0</v>
      </c>
      <c r="J524" s="167">
        <f t="shared" si="447"/>
        <v>0</v>
      </c>
      <c r="K524" s="167">
        <f t="shared" ref="K524:AZ524" si="448">K461+K468+K475+K482+K489+K496+K503</f>
        <v>0</v>
      </c>
      <c r="L524" s="167">
        <f t="shared" si="448"/>
        <v>0</v>
      </c>
      <c r="M524" s="167">
        <f t="shared" si="448"/>
        <v>0</v>
      </c>
      <c r="N524" s="167">
        <f t="shared" si="448"/>
        <v>0</v>
      </c>
      <c r="O524" s="167">
        <f t="shared" si="448"/>
        <v>0</v>
      </c>
      <c r="P524" s="167">
        <f t="shared" si="448"/>
        <v>0</v>
      </c>
      <c r="Q524" s="167">
        <f t="shared" si="448"/>
        <v>0</v>
      </c>
      <c r="R524" s="167">
        <f t="shared" si="448"/>
        <v>0</v>
      </c>
      <c r="S524" s="167">
        <f t="shared" si="448"/>
        <v>0</v>
      </c>
      <c r="T524" s="167">
        <f t="shared" si="448"/>
        <v>0</v>
      </c>
      <c r="U524" s="167">
        <f t="shared" si="448"/>
        <v>0</v>
      </c>
      <c r="V524" s="167">
        <f t="shared" si="448"/>
        <v>0</v>
      </c>
      <c r="W524" s="167">
        <f t="shared" si="448"/>
        <v>0</v>
      </c>
      <c r="X524" s="167">
        <f t="shared" si="448"/>
        <v>0</v>
      </c>
      <c r="Y524" s="167">
        <f t="shared" si="448"/>
        <v>0</v>
      </c>
      <c r="Z524" s="167">
        <f t="shared" si="448"/>
        <v>0</v>
      </c>
      <c r="AA524" s="167">
        <f t="shared" si="448"/>
        <v>0</v>
      </c>
      <c r="AB524" s="167">
        <f t="shared" si="448"/>
        <v>0</v>
      </c>
      <c r="AC524" s="167">
        <f t="shared" si="448"/>
        <v>0</v>
      </c>
      <c r="AD524" s="167">
        <f t="shared" si="448"/>
        <v>0</v>
      </c>
      <c r="AE524" s="167">
        <f t="shared" si="448"/>
        <v>0</v>
      </c>
      <c r="AF524" s="167">
        <f t="shared" si="448"/>
        <v>0</v>
      </c>
      <c r="AG524" s="167">
        <f t="shared" si="448"/>
        <v>0</v>
      </c>
      <c r="AH524" s="167">
        <f t="shared" si="448"/>
        <v>0</v>
      </c>
      <c r="AI524" s="167">
        <f t="shared" si="448"/>
        <v>0</v>
      </c>
      <c r="AJ524" s="167">
        <f t="shared" si="448"/>
        <v>0</v>
      </c>
      <c r="AK524" s="167">
        <f t="shared" si="448"/>
        <v>0</v>
      </c>
      <c r="AL524" s="167">
        <f t="shared" si="448"/>
        <v>0</v>
      </c>
      <c r="AM524" s="167">
        <f t="shared" si="448"/>
        <v>0</v>
      </c>
      <c r="AN524" s="167">
        <f t="shared" si="448"/>
        <v>0</v>
      </c>
      <c r="AO524" s="167">
        <f t="shared" si="448"/>
        <v>0</v>
      </c>
      <c r="AP524" s="167">
        <f t="shared" si="448"/>
        <v>0</v>
      </c>
      <c r="AQ524" s="167">
        <f t="shared" si="448"/>
        <v>0</v>
      </c>
      <c r="AR524" s="167">
        <f t="shared" si="448"/>
        <v>0</v>
      </c>
      <c r="AS524" s="167">
        <f t="shared" si="448"/>
        <v>0</v>
      </c>
      <c r="AT524" s="167">
        <f t="shared" si="448"/>
        <v>0</v>
      </c>
      <c r="AU524" s="167">
        <f t="shared" si="448"/>
        <v>0</v>
      </c>
      <c r="AV524" s="167">
        <f t="shared" si="448"/>
        <v>0</v>
      </c>
      <c r="AW524" s="167">
        <f t="shared" si="448"/>
        <v>0</v>
      </c>
      <c r="AX524" s="167">
        <f t="shared" si="448"/>
        <v>0</v>
      </c>
      <c r="AY524" s="167">
        <f t="shared" si="448"/>
        <v>0</v>
      </c>
      <c r="AZ524" s="167">
        <f t="shared" si="448"/>
        <v>0</v>
      </c>
      <c r="BA524" s="167"/>
      <c r="BB524" s="167"/>
      <c r="BC524" s="178"/>
    </row>
    <row r="525" spans="1:55" ht="17.25" customHeight="1">
      <c r="A525" s="292"/>
      <c r="B525" s="381"/>
      <c r="C525" s="381"/>
      <c r="D525" s="381"/>
      <c r="E525" s="381"/>
      <c r="F525" s="381"/>
      <c r="G525" s="381"/>
      <c r="H525" s="381"/>
      <c r="I525" s="381"/>
      <c r="J525" s="381"/>
      <c r="K525" s="381"/>
      <c r="L525" s="381"/>
      <c r="M525" s="381"/>
      <c r="N525" s="381"/>
      <c r="O525" s="381"/>
      <c r="P525" s="381"/>
      <c r="Q525" s="381"/>
      <c r="R525" s="381"/>
      <c r="S525" s="381"/>
      <c r="T525" s="381"/>
      <c r="U525" s="381"/>
      <c r="V525" s="381"/>
      <c r="W525" s="381"/>
      <c r="X525" s="381"/>
      <c r="Y525" s="381"/>
      <c r="Z525" s="381"/>
      <c r="AA525" s="381"/>
      <c r="AB525" s="381"/>
      <c r="AC525" s="381"/>
      <c r="AD525" s="381"/>
      <c r="AE525" s="381"/>
      <c r="AF525" s="381"/>
      <c r="AG525" s="381"/>
      <c r="AH525" s="381"/>
      <c r="AI525" s="381"/>
      <c r="AJ525" s="381"/>
      <c r="AK525" s="381"/>
      <c r="AL525" s="381"/>
      <c r="AM525" s="381"/>
      <c r="AN525" s="381"/>
      <c r="AO525" s="381"/>
      <c r="AP525" s="381"/>
      <c r="AQ525" s="381"/>
      <c r="AR525" s="381"/>
      <c r="AS525" s="381"/>
      <c r="AT525" s="381"/>
      <c r="AU525" s="381"/>
      <c r="AV525" s="381"/>
      <c r="AW525" s="381"/>
      <c r="AX525" s="381"/>
      <c r="AY525" s="381"/>
      <c r="AZ525" s="381"/>
      <c r="BA525" s="381"/>
      <c r="BB525" s="381"/>
      <c r="BC525" s="381"/>
    </row>
    <row r="526" spans="1:55" ht="22.5" customHeight="1">
      <c r="A526" s="275" t="s">
        <v>5</v>
      </c>
      <c r="B526" s="276" t="s">
        <v>346</v>
      </c>
      <c r="C526" s="276"/>
      <c r="D526" s="153" t="s">
        <v>41</v>
      </c>
      <c r="E526" s="167">
        <f t="shared" ref="E526:E528" si="449">H526+K526+N526+Q526+T526+W526+Z526+AE526+AJ526+AO526+AT526+AY526</f>
        <v>185071.61000000002</v>
      </c>
      <c r="F526" s="167">
        <f t="shared" ref="F526:F532" si="450">I526+L526+O526+R526+U526+X526+AA526+AF526+AK526+AP526+AU526+AZ526</f>
        <v>185070.89</v>
      </c>
      <c r="G526" s="167">
        <f t="shared" ref="G526" si="451">F526*100/E526</f>
        <v>99.999610961400279</v>
      </c>
      <c r="H526" s="167">
        <f>H527+H528+H529+H531+H532</f>
        <v>73271.039999999994</v>
      </c>
      <c r="I526" s="167">
        <f t="shared" ref="I526" si="452">I527+I528+I529+I531+I532</f>
        <v>73271.039999999994</v>
      </c>
      <c r="J526" s="167"/>
      <c r="K526" s="167">
        <f t="shared" ref="K526:L526" si="453">K527+K528+K529+K531+K532</f>
        <v>18028.080000000002</v>
      </c>
      <c r="L526" s="167">
        <f t="shared" si="453"/>
        <v>18028.080000000002</v>
      </c>
      <c r="M526" s="167"/>
      <c r="N526" s="167">
        <f t="shared" ref="N526:O526" si="454">N527+N528+N529+N531+N532</f>
        <v>0</v>
      </c>
      <c r="O526" s="167">
        <f t="shared" si="454"/>
        <v>0</v>
      </c>
      <c r="P526" s="167"/>
      <c r="Q526" s="167">
        <f t="shared" ref="Q526:R526" si="455">Q527+Q528+Q529+Q531+Q532</f>
        <v>6586.5999999999985</v>
      </c>
      <c r="R526" s="167">
        <f t="shared" si="455"/>
        <v>6586.5999999999985</v>
      </c>
      <c r="S526" s="167"/>
      <c r="T526" s="167">
        <f t="shared" ref="T526:U526" si="456">T527+T528+T529+T531+T532</f>
        <v>0</v>
      </c>
      <c r="U526" s="167">
        <f t="shared" si="456"/>
        <v>0</v>
      </c>
      <c r="V526" s="167"/>
      <c r="W526" s="167">
        <f t="shared" ref="W526:X526" si="457">W527+W528+W529+W531+W532</f>
        <v>13107.819</v>
      </c>
      <c r="X526" s="167">
        <f t="shared" si="457"/>
        <v>13107.819</v>
      </c>
      <c r="Y526" s="167"/>
      <c r="Z526" s="167">
        <f t="shared" ref="Z526:AC526" si="458">Z527+Z528+Z529+Z531+Z532</f>
        <v>27520.15</v>
      </c>
      <c r="AA526" s="167">
        <f t="shared" si="458"/>
        <v>27520.15</v>
      </c>
      <c r="AB526" s="167">
        <f t="shared" si="458"/>
        <v>0</v>
      </c>
      <c r="AC526" s="167">
        <f t="shared" si="458"/>
        <v>0</v>
      </c>
      <c r="AD526" s="167"/>
      <c r="AE526" s="167">
        <f t="shared" ref="AE526:AH526" si="459">AE527+AE528+AE529+AE531+AE532</f>
        <v>9420.7739999999994</v>
      </c>
      <c r="AF526" s="167">
        <f t="shared" si="459"/>
        <v>9420.7739999999994</v>
      </c>
      <c r="AG526" s="167">
        <f t="shared" si="459"/>
        <v>0</v>
      </c>
      <c r="AH526" s="167">
        <f t="shared" si="459"/>
        <v>0</v>
      </c>
      <c r="AI526" s="167"/>
      <c r="AJ526" s="167">
        <f>AJ527+AJ528+AJ529+AJ531+AJ532</f>
        <v>0</v>
      </c>
      <c r="AK526" s="167">
        <f t="shared" ref="AK526:AM526" si="460">AK527+AK528+AK529+AK531+AK532</f>
        <v>0</v>
      </c>
      <c r="AL526" s="167">
        <f t="shared" si="460"/>
        <v>0</v>
      </c>
      <c r="AM526" s="167">
        <f t="shared" si="460"/>
        <v>0</v>
      </c>
      <c r="AN526" s="167"/>
      <c r="AO526" s="167">
        <f t="shared" ref="AO526:AR526" si="461">AO527+AO528+AO529+AO531+AO532</f>
        <v>26883.526999999998</v>
      </c>
      <c r="AP526" s="167">
        <f t="shared" si="461"/>
        <v>26883.526999999998</v>
      </c>
      <c r="AQ526" s="167">
        <f t="shared" si="461"/>
        <v>0</v>
      </c>
      <c r="AR526" s="167">
        <f t="shared" si="461"/>
        <v>0</v>
      </c>
      <c r="AS526" s="167"/>
      <c r="AT526" s="167">
        <f t="shared" ref="AT526:AW526" si="462">AT527+AT528+AT529+AT531+AT532</f>
        <v>0.01</v>
      </c>
      <c r="AU526" s="167">
        <f t="shared" si="462"/>
        <v>0</v>
      </c>
      <c r="AV526" s="167">
        <f t="shared" si="462"/>
        <v>0</v>
      </c>
      <c r="AW526" s="167">
        <f t="shared" si="462"/>
        <v>0</v>
      </c>
      <c r="AX526" s="167"/>
      <c r="AY526" s="167">
        <f t="shared" ref="AY526:AZ526" si="463">AY527+AY528+AY529+AY531+AY532</f>
        <v>10253.609999999999</v>
      </c>
      <c r="AZ526" s="167">
        <f t="shared" si="463"/>
        <v>10252.9</v>
      </c>
      <c r="BA526" s="167"/>
      <c r="BB526" s="285" t="s">
        <v>430</v>
      </c>
      <c r="BC526" s="178"/>
    </row>
    <row r="527" spans="1:55" ht="32.25" customHeight="1">
      <c r="A527" s="275"/>
      <c r="B527" s="276"/>
      <c r="C527" s="276"/>
      <c r="D527" s="151" t="s">
        <v>37</v>
      </c>
      <c r="E527" s="167">
        <f t="shared" si="449"/>
        <v>0</v>
      </c>
      <c r="F527" s="167">
        <f t="shared" si="450"/>
        <v>0</v>
      </c>
      <c r="G527" s="167"/>
      <c r="H527" s="167">
        <f>H534+H604</f>
        <v>0</v>
      </c>
      <c r="I527" s="167">
        <f t="shared" ref="I527:BA527" si="464">I534+I604</f>
        <v>0</v>
      </c>
      <c r="J527" s="167">
        <f t="shared" si="464"/>
        <v>0</v>
      </c>
      <c r="K527" s="167">
        <f t="shared" si="464"/>
        <v>0</v>
      </c>
      <c r="L527" s="167">
        <f t="shared" si="464"/>
        <v>0</v>
      </c>
      <c r="M527" s="167">
        <f t="shared" si="464"/>
        <v>0</v>
      </c>
      <c r="N527" s="167">
        <f t="shared" si="464"/>
        <v>0</v>
      </c>
      <c r="O527" s="167">
        <f t="shared" si="464"/>
        <v>0</v>
      </c>
      <c r="P527" s="167">
        <f t="shared" si="464"/>
        <v>0</v>
      </c>
      <c r="Q527" s="167">
        <f t="shared" si="464"/>
        <v>0</v>
      </c>
      <c r="R527" s="167">
        <f t="shared" si="464"/>
        <v>0</v>
      </c>
      <c r="S527" s="167">
        <f t="shared" si="464"/>
        <v>0</v>
      </c>
      <c r="T527" s="167">
        <f t="shared" si="464"/>
        <v>0</v>
      </c>
      <c r="U527" s="167">
        <f t="shared" si="464"/>
        <v>0</v>
      </c>
      <c r="V527" s="167">
        <f t="shared" si="464"/>
        <v>0</v>
      </c>
      <c r="W527" s="167">
        <f t="shared" si="464"/>
        <v>0</v>
      </c>
      <c r="X527" s="167">
        <f t="shared" si="464"/>
        <v>0</v>
      </c>
      <c r="Y527" s="167">
        <f t="shared" si="464"/>
        <v>0</v>
      </c>
      <c r="Z527" s="167">
        <f t="shared" si="464"/>
        <v>0</v>
      </c>
      <c r="AA527" s="167">
        <f t="shared" si="464"/>
        <v>0</v>
      </c>
      <c r="AB527" s="167">
        <f t="shared" si="464"/>
        <v>0</v>
      </c>
      <c r="AC527" s="167">
        <f t="shared" si="464"/>
        <v>0</v>
      </c>
      <c r="AD527" s="167">
        <f t="shared" si="464"/>
        <v>0</v>
      </c>
      <c r="AE527" s="167">
        <f t="shared" si="464"/>
        <v>0</v>
      </c>
      <c r="AF527" s="167">
        <f t="shared" si="464"/>
        <v>0</v>
      </c>
      <c r="AG527" s="167">
        <f t="shared" si="464"/>
        <v>0</v>
      </c>
      <c r="AH527" s="167">
        <f t="shared" si="464"/>
        <v>0</v>
      </c>
      <c r="AI527" s="167">
        <f t="shared" si="464"/>
        <v>0</v>
      </c>
      <c r="AJ527" s="167">
        <f>AJ534+AJ604</f>
        <v>0</v>
      </c>
      <c r="AK527" s="167">
        <f t="shared" si="464"/>
        <v>0</v>
      </c>
      <c r="AL527" s="167">
        <f t="shared" si="464"/>
        <v>0</v>
      </c>
      <c r="AM527" s="167">
        <f t="shared" si="464"/>
        <v>0</v>
      </c>
      <c r="AN527" s="167">
        <f t="shared" si="464"/>
        <v>0</v>
      </c>
      <c r="AO527" s="167">
        <f t="shared" si="464"/>
        <v>0</v>
      </c>
      <c r="AP527" s="167">
        <f t="shared" si="464"/>
        <v>0</v>
      </c>
      <c r="AQ527" s="167">
        <f t="shared" si="464"/>
        <v>0</v>
      </c>
      <c r="AR527" s="167">
        <f t="shared" si="464"/>
        <v>0</v>
      </c>
      <c r="AS527" s="167">
        <f t="shared" si="464"/>
        <v>0</v>
      </c>
      <c r="AT527" s="167">
        <f t="shared" si="464"/>
        <v>0</v>
      </c>
      <c r="AU527" s="167">
        <f t="shared" si="464"/>
        <v>0</v>
      </c>
      <c r="AV527" s="167">
        <f t="shared" si="464"/>
        <v>0</v>
      </c>
      <c r="AW527" s="167">
        <f t="shared" si="464"/>
        <v>0</v>
      </c>
      <c r="AX527" s="167">
        <f t="shared" si="464"/>
        <v>0</v>
      </c>
      <c r="AY527" s="167">
        <f t="shared" si="464"/>
        <v>0</v>
      </c>
      <c r="AZ527" s="167">
        <f t="shared" si="464"/>
        <v>0</v>
      </c>
      <c r="BA527" s="167">
        <f t="shared" si="464"/>
        <v>0</v>
      </c>
      <c r="BB527" s="286"/>
      <c r="BC527" s="178"/>
    </row>
    <row r="528" spans="1:55" ht="50.25" customHeight="1">
      <c r="A528" s="275"/>
      <c r="B528" s="276"/>
      <c r="C528" s="276"/>
      <c r="D528" s="176" t="s">
        <v>2</v>
      </c>
      <c r="E528" s="167">
        <f t="shared" si="449"/>
        <v>0</v>
      </c>
      <c r="F528" s="167">
        <f t="shared" si="450"/>
        <v>0</v>
      </c>
      <c r="G528" s="167"/>
      <c r="H528" s="167">
        <f t="shared" ref="H528:BA528" si="465">H535+H605</f>
        <v>0</v>
      </c>
      <c r="I528" s="167">
        <f t="shared" si="465"/>
        <v>0</v>
      </c>
      <c r="J528" s="167">
        <f t="shared" si="465"/>
        <v>0</v>
      </c>
      <c r="K528" s="167">
        <f t="shared" si="465"/>
        <v>0</v>
      </c>
      <c r="L528" s="167">
        <f t="shared" si="465"/>
        <v>0</v>
      </c>
      <c r="M528" s="167">
        <f t="shared" si="465"/>
        <v>0</v>
      </c>
      <c r="N528" s="167">
        <f t="shared" si="465"/>
        <v>0</v>
      </c>
      <c r="O528" s="167">
        <f t="shared" si="465"/>
        <v>0</v>
      </c>
      <c r="P528" s="167">
        <f t="shared" si="465"/>
        <v>0</v>
      </c>
      <c r="Q528" s="167">
        <f t="shared" si="465"/>
        <v>0</v>
      </c>
      <c r="R528" s="167">
        <f t="shared" si="465"/>
        <v>0</v>
      </c>
      <c r="S528" s="167">
        <f t="shared" si="465"/>
        <v>0</v>
      </c>
      <c r="T528" s="167">
        <f t="shared" si="465"/>
        <v>0</v>
      </c>
      <c r="U528" s="167">
        <f t="shared" si="465"/>
        <v>0</v>
      </c>
      <c r="V528" s="167">
        <f t="shared" si="465"/>
        <v>0</v>
      </c>
      <c r="W528" s="167">
        <f t="shared" si="465"/>
        <v>0</v>
      </c>
      <c r="X528" s="167">
        <f t="shared" si="465"/>
        <v>0</v>
      </c>
      <c r="Y528" s="167">
        <f t="shared" si="465"/>
        <v>0</v>
      </c>
      <c r="Z528" s="167">
        <f t="shared" si="465"/>
        <v>0</v>
      </c>
      <c r="AA528" s="167">
        <f t="shared" si="465"/>
        <v>0</v>
      </c>
      <c r="AB528" s="167">
        <f t="shared" si="465"/>
        <v>0</v>
      </c>
      <c r="AC528" s="167">
        <f t="shared" si="465"/>
        <v>0</v>
      </c>
      <c r="AD528" s="167">
        <f t="shared" si="465"/>
        <v>0</v>
      </c>
      <c r="AE528" s="167">
        <f t="shared" si="465"/>
        <v>0</v>
      </c>
      <c r="AF528" s="167">
        <f t="shared" si="465"/>
        <v>0</v>
      </c>
      <c r="AG528" s="167">
        <f t="shared" si="465"/>
        <v>0</v>
      </c>
      <c r="AH528" s="167">
        <f t="shared" si="465"/>
        <v>0</v>
      </c>
      <c r="AI528" s="167">
        <f t="shared" si="465"/>
        <v>0</v>
      </c>
      <c r="AJ528" s="167">
        <f t="shared" si="465"/>
        <v>0</v>
      </c>
      <c r="AK528" s="167">
        <f t="shared" si="465"/>
        <v>0</v>
      </c>
      <c r="AL528" s="167">
        <f t="shared" si="465"/>
        <v>0</v>
      </c>
      <c r="AM528" s="167">
        <f t="shared" si="465"/>
        <v>0</v>
      </c>
      <c r="AN528" s="167">
        <f t="shared" si="465"/>
        <v>0</v>
      </c>
      <c r="AO528" s="167">
        <f t="shared" si="465"/>
        <v>0</v>
      </c>
      <c r="AP528" s="167">
        <f t="shared" si="465"/>
        <v>0</v>
      </c>
      <c r="AQ528" s="167">
        <f t="shared" si="465"/>
        <v>0</v>
      </c>
      <c r="AR528" s="167">
        <f t="shared" si="465"/>
        <v>0</v>
      </c>
      <c r="AS528" s="167">
        <f t="shared" si="465"/>
        <v>0</v>
      </c>
      <c r="AT528" s="167">
        <f t="shared" si="465"/>
        <v>0</v>
      </c>
      <c r="AU528" s="167">
        <f t="shared" si="465"/>
        <v>0</v>
      </c>
      <c r="AV528" s="167">
        <f t="shared" si="465"/>
        <v>0</v>
      </c>
      <c r="AW528" s="167">
        <f t="shared" si="465"/>
        <v>0</v>
      </c>
      <c r="AX528" s="167">
        <f t="shared" si="465"/>
        <v>0</v>
      </c>
      <c r="AY528" s="167">
        <f t="shared" si="465"/>
        <v>0</v>
      </c>
      <c r="AZ528" s="167">
        <f t="shared" si="465"/>
        <v>0</v>
      </c>
      <c r="BA528" s="167">
        <f t="shared" si="465"/>
        <v>0</v>
      </c>
      <c r="BB528" s="286"/>
      <c r="BC528" s="166"/>
    </row>
    <row r="529" spans="1:55" ht="22.5" customHeight="1">
      <c r="A529" s="275"/>
      <c r="B529" s="276"/>
      <c r="C529" s="276"/>
      <c r="D529" s="221" t="s">
        <v>268</v>
      </c>
      <c r="E529" s="167">
        <f>H529+K529+N529+Q529+T529+W529+Z529+AE529+AJ529+AO529+AT529+AY529</f>
        <v>185071.61000000002</v>
      </c>
      <c r="F529" s="167">
        <f t="shared" si="450"/>
        <v>185070.89</v>
      </c>
      <c r="G529" s="167">
        <f t="shared" ref="G529" si="466">F529*100/E529</f>
        <v>99.999610961400279</v>
      </c>
      <c r="H529" s="167">
        <f t="shared" ref="H529:BA529" si="467">H536+H606</f>
        <v>73271.039999999994</v>
      </c>
      <c r="I529" s="167">
        <f t="shared" si="467"/>
        <v>73271.039999999994</v>
      </c>
      <c r="J529" s="167">
        <f t="shared" si="467"/>
        <v>0</v>
      </c>
      <c r="K529" s="167">
        <f t="shared" si="467"/>
        <v>18028.080000000002</v>
      </c>
      <c r="L529" s="167">
        <f t="shared" si="467"/>
        <v>18028.080000000002</v>
      </c>
      <c r="M529" s="167">
        <f t="shared" si="467"/>
        <v>0</v>
      </c>
      <c r="N529" s="167">
        <f t="shared" si="467"/>
        <v>0</v>
      </c>
      <c r="O529" s="167">
        <f t="shared" si="467"/>
        <v>0</v>
      </c>
      <c r="P529" s="167">
        <f t="shared" si="467"/>
        <v>0</v>
      </c>
      <c r="Q529" s="167">
        <f t="shared" si="467"/>
        <v>6586.5999999999985</v>
      </c>
      <c r="R529" s="167">
        <f t="shared" si="467"/>
        <v>6586.5999999999985</v>
      </c>
      <c r="S529" s="167">
        <f t="shared" si="467"/>
        <v>0</v>
      </c>
      <c r="T529" s="167">
        <f t="shared" si="467"/>
        <v>0</v>
      </c>
      <c r="U529" s="167">
        <f t="shared" si="467"/>
        <v>0</v>
      </c>
      <c r="V529" s="167">
        <f t="shared" si="467"/>
        <v>0</v>
      </c>
      <c r="W529" s="167">
        <f t="shared" si="467"/>
        <v>13107.819</v>
      </c>
      <c r="X529" s="167">
        <f t="shared" si="467"/>
        <v>13107.819</v>
      </c>
      <c r="Y529" s="167">
        <f t="shared" si="467"/>
        <v>0</v>
      </c>
      <c r="Z529" s="167">
        <f t="shared" si="467"/>
        <v>27520.15</v>
      </c>
      <c r="AA529" s="167">
        <f t="shared" si="467"/>
        <v>27520.15</v>
      </c>
      <c r="AB529" s="167">
        <f t="shared" si="467"/>
        <v>0</v>
      </c>
      <c r="AC529" s="167">
        <f t="shared" si="467"/>
        <v>0</v>
      </c>
      <c r="AD529" s="167">
        <f t="shared" si="467"/>
        <v>0</v>
      </c>
      <c r="AE529" s="167">
        <f t="shared" si="467"/>
        <v>9420.7739999999994</v>
      </c>
      <c r="AF529" s="167">
        <f t="shared" si="467"/>
        <v>9420.7739999999994</v>
      </c>
      <c r="AG529" s="167">
        <f t="shared" si="467"/>
        <v>0</v>
      </c>
      <c r="AH529" s="167">
        <f t="shared" si="467"/>
        <v>0</v>
      </c>
      <c r="AI529" s="167">
        <f t="shared" si="467"/>
        <v>0</v>
      </c>
      <c r="AJ529" s="167">
        <f t="shared" si="467"/>
        <v>0</v>
      </c>
      <c r="AK529" s="167">
        <f t="shared" si="467"/>
        <v>0</v>
      </c>
      <c r="AL529" s="167">
        <f t="shared" si="467"/>
        <v>0</v>
      </c>
      <c r="AM529" s="167">
        <f t="shared" si="467"/>
        <v>0</v>
      </c>
      <c r="AN529" s="167">
        <f t="shared" si="467"/>
        <v>0</v>
      </c>
      <c r="AO529" s="167">
        <f t="shared" si="467"/>
        <v>26883.526999999998</v>
      </c>
      <c r="AP529" s="167">
        <f t="shared" si="467"/>
        <v>26883.526999999998</v>
      </c>
      <c r="AQ529" s="167">
        <f t="shared" si="467"/>
        <v>0</v>
      </c>
      <c r="AR529" s="167">
        <f t="shared" si="467"/>
        <v>0</v>
      </c>
      <c r="AS529" s="167">
        <f t="shared" si="467"/>
        <v>0</v>
      </c>
      <c r="AT529" s="167">
        <f t="shared" si="467"/>
        <v>0.01</v>
      </c>
      <c r="AU529" s="167">
        <f t="shared" si="467"/>
        <v>0</v>
      </c>
      <c r="AV529" s="167">
        <f t="shared" si="467"/>
        <v>0</v>
      </c>
      <c r="AW529" s="167">
        <f t="shared" si="467"/>
        <v>0</v>
      </c>
      <c r="AX529" s="167">
        <f t="shared" si="467"/>
        <v>0</v>
      </c>
      <c r="AY529" s="167">
        <f t="shared" si="467"/>
        <v>10253.609999999999</v>
      </c>
      <c r="AZ529" s="167">
        <f t="shared" si="467"/>
        <v>10252.9</v>
      </c>
      <c r="BA529" s="167">
        <f t="shared" si="467"/>
        <v>0</v>
      </c>
      <c r="BB529" s="286"/>
      <c r="BC529" s="166"/>
    </row>
    <row r="530" spans="1:55" ht="82.5" customHeight="1">
      <c r="A530" s="275"/>
      <c r="B530" s="276"/>
      <c r="C530" s="276"/>
      <c r="D530" s="221" t="s">
        <v>274</v>
      </c>
      <c r="E530" s="167">
        <f t="shared" ref="E530:E532" si="468">H530+K530+N530+Q530+T530+W530+Z530+AE530+AJ530+AO530+AT530+AY530</f>
        <v>25000</v>
      </c>
      <c r="F530" s="167">
        <f t="shared" si="450"/>
        <v>25000</v>
      </c>
      <c r="G530" s="167"/>
      <c r="H530" s="167">
        <f t="shared" ref="H530:BA530" si="469">H537+H607</f>
        <v>0</v>
      </c>
      <c r="I530" s="167">
        <f t="shared" si="469"/>
        <v>0</v>
      </c>
      <c r="J530" s="167">
        <f t="shared" si="469"/>
        <v>0</v>
      </c>
      <c r="K530" s="167">
        <f t="shared" si="469"/>
        <v>0</v>
      </c>
      <c r="L530" s="167">
        <f t="shared" si="469"/>
        <v>0</v>
      </c>
      <c r="M530" s="167">
        <f t="shared" si="469"/>
        <v>0</v>
      </c>
      <c r="N530" s="167">
        <f t="shared" si="469"/>
        <v>0</v>
      </c>
      <c r="O530" s="167">
        <f t="shared" si="469"/>
        <v>0</v>
      </c>
      <c r="P530" s="167">
        <f t="shared" si="469"/>
        <v>0</v>
      </c>
      <c r="Q530" s="167">
        <f t="shared" si="469"/>
        <v>0</v>
      </c>
      <c r="R530" s="167">
        <f t="shared" si="469"/>
        <v>0</v>
      </c>
      <c r="S530" s="167">
        <f t="shared" si="469"/>
        <v>0</v>
      </c>
      <c r="T530" s="167">
        <f t="shared" si="469"/>
        <v>0</v>
      </c>
      <c r="U530" s="167">
        <f t="shared" si="469"/>
        <v>0</v>
      </c>
      <c r="V530" s="167">
        <f t="shared" si="469"/>
        <v>0</v>
      </c>
      <c r="W530" s="167">
        <f t="shared" si="469"/>
        <v>0</v>
      </c>
      <c r="X530" s="167">
        <f t="shared" si="469"/>
        <v>0</v>
      </c>
      <c r="Y530" s="167">
        <f t="shared" si="469"/>
        <v>0</v>
      </c>
      <c r="Z530" s="167">
        <f t="shared" si="469"/>
        <v>25000</v>
      </c>
      <c r="AA530" s="167">
        <f t="shared" si="469"/>
        <v>25000</v>
      </c>
      <c r="AB530" s="167">
        <f t="shared" si="469"/>
        <v>0</v>
      </c>
      <c r="AC530" s="167">
        <f t="shared" si="469"/>
        <v>0</v>
      </c>
      <c r="AD530" s="167">
        <f t="shared" si="469"/>
        <v>0</v>
      </c>
      <c r="AE530" s="167">
        <f t="shared" si="469"/>
        <v>0</v>
      </c>
      <c r="AF530" s="167">
        <f t="shared" si="469"/>
        <v>0</v>
      </c>
      <c r="AG530" s="167">
        <f t="shared" si="469"/>
        <v>0</v>
      </c>
      <c r="AH530" s="167">
        <f t="shared" si="469"/>
        <v>0</v>
      </c>
      <c r="AI530" s="167">
        <f t="shared" si="469"/>
        <v>0</v>
      </c>
      <c r="AJ530" s="167">
        <f t="shared" si="469"/>
        <v>0</v>
      </c>
      <c r="AK530" s="167">
        <f t="shared" si="469"/>
        <v>0</v>
      </c>
      <c r="AL530" s="167">
        <f t="shared" si="469"/>
        <v>0</v>
      </c>
      <c r="AM530" s="167">
        <f t="shared" si="469"/>
        <v>0</v>
      </c>
      <c r="AN530" s="167">
        <f t="shared" si="469"/>
        <v>0</v>
      </c>
      <c r="AO530" s="167">
        <f t="shared" si="469"/>
        <v>0</v>
      </c>
      <c r="AP530" s="167">
        <f t="shared" si="469"/>
        <v>0</v>
      </c>
      <c r="AQ530" s="167">
        <f t="shared" si="469"/>
        <v>0</v>
      </c>
      <c r="AR530" s="167">
        <f t="shared" si="469"/>
        <v>0</v>
      </c>
      <c r="AS530" s="167">
        <f t="shared" si="469"/>
        <v>0</v>
      </c>
      <c r="AT530" s="167">
        <f t="shared" si="469"/>
        <v>0</v>
      </c>
      <c r="AU530" s="167">
        <f t="shared" si="469"/>
        <v>0</v>
      </c>
      <c r="AV530" s="167">
        <f t="shared" si="469"/>
        <v>0</v>
      </c>
      <c r="AW530" s="167">
        <f t="shared" si="469"/>
        <v>0</v>
      </c>
      <c r="AX530" s="167">
        <f t="shared" si="469"/>
        <v>0</v>
      </c>
      <c r="AY530" s="167">
        <f t="shared" si="469"/>
        <v>0</v>
      </c>
      <c r="AZ530" s="167">
        <f t="shared" si="469"/>
        <v>0</v>
      </c>
      <c r="BA530" s="167">
        <f t="shared" si="469"/>
        <v>0</v>
      </c>
      <c r="BB530" s="286"/>
      <c r="BC530" s="166"/>
    </row>
    <row r="531" spans="1:55" ht="22.5" customHeight="1">
      <c r="A531" s="275"/>
      <c r="B531" s="276"/>
      <c r="C531" s="276"/>
      <c r="D531" s="221" t="s">
        <v>269</v>
      </c>
      <c r="E531" s="167">
        <f t="shared" si="468"/>
        <v>0</v>
      </c>
      <c r="F531" s="167">
        <f t="shared" si="450"/>
        <v>0</v>
      </c>
      <c r="G531" s="167"/>
      <c r="H531" s="167">
        <f t="shared" ref="H531:BA531" si="470">H538+H608</f>
        <v>0</v>
      </c>
      <c r="I531" s="167">
        <f t="shared" si="470"/>
        <v>0</v>
      </c>
      <c r="J531" s="167">
        <f t="shared" si="470"/>
        <v>0</v>
      </c>
      <c r="K531" s="167">
        <f t="shared" si="470"/>
        <v>0</v>
      </c>
      <c r="L531" s="167">
        <f t="shared" si="470"/>
        <v>0</v>
      </c>
      <c r="M531" s="167">
        <f t="shared" si="470"/>
        <v>0</v>
      </c>
      <c r="N531" s="167">
        <f t="shared" si="470"/>
        <v>0</v>
      </c>
      <c r="O531" s="167">
        <f t="shared" si="470"/>
        <v>0</v>
      </c>
      <c r="P531" s="167">
        <f t="shared" si="470"/>
        <v>0</v>
      </c>
      <c r="Q531" s="167">
        <f t="shared" si="470"/>
        <v>0</v>
      </c>
      <c r="R531" s="167">
        <f t="shared" si="470"/>
        <v>0</v>
      </c>
      <c r="S531" s="167">
        <f t="shared" si="470"/>
        <v>0</v>
      </c>
      <c r="T531" s="167">
        <f t="shared" si="470"/>
        <v>0</v>
      </c>
      <c r="U531" s="167">
        <f t="shared" si="470"/>
        <v>0</v>
      </c>
      <c r="V531" s="167">
        <f t="shared" si="470"/>
        <v>0</v>
      </c>
      <c r="W531" s="167">
        <f t="shared" si="470"/>
        <v>0</v>
      </c>
      <c r="X531" s="167">
        <f t="shared" si="470"/>
        <v>0</v>
      </c>
      <c r="Y531" s="167">
        <f t="shared" si="470"/>
        <v>0</v>
      </c>
      <c r="Z531" s="167">
        <f t="shared" si="470"/>
        <v>0</v>
      </c>
      <c r="AA531" s="167">
        <f t="shared" si="470"/>
        <v>0</v>
      </c>
      <c r="AB531" s="167">
        <f t="shared" si="470"/>
        <v>0</v>
      </c>
      <c r="AC531" s="167">
        <f t="shared" si="470"/>
        <v>0</v>
      </c>
      <c r="AD531" s="167">
        <f t="shared" si="470"/>
        <v>0</v>
      </c>
      <c r="AE531" s="167">
        <f t="shared" si="470"/>
        <v>0</v>
      </c>
      <c r="AF531" s="167">
        <f t="shared" si="470"/>
        <v>0</v>
      </c>
      <c r="AG531" s="167">
        <f t="shared" si="470"/>
        <v>0</v>
      </c>
      <c r="AH531" s="167">
        <f t="shared" si="470"/>
        <v>0</v>
      </c>
      <c r="AI531" s="167">
        <f t="shared" si="470"/>
        <v>0</v>
      </c>
      <c r="AJ531" s="167">
        <f t="shared" si="470"/>
        <v>0</v>
      </c>
      <c r="AK531" s="167">
        <f t="shared" si="470"/>
        <v>0</v>
      </c>
      <c r="AL531" s="167">
        <f t="shared" si="470"/>
        <v>0</v>
      </c>
      <c r="AM531" s="167">
        <f t="shared" si="470"/>
        <v>0</v>
      </c>
      <c r="AN531" s="167">
        <f t="shared" si="470"/>
        <v>0</v>
      </c>
      <c r="AO531" s="167">
        <f t="shared" si="470"/>
        <v>0</v>
      </c>
      <c r="AP531" s="167">
        <f t="shared" si="470"/>
        <v>0</v>
      </c>
      <c r="AQ531" s="167">
        <f t="shared" si="470"/>
        <v>0</v>
      </c>
      <c r="AR531" s="167">
        <f t="shared" si="470"/>
        <v>0</v>
      </c>
      <c r="AS531" s="167">
        <f t="shared" si="470"/>
        <v>0</v>
      </c>
      <c r="AT531" s="167">
        <f t="shared" si="470"/>
        <v>0</v>
      </c>
      <c r="AU531" s="167">
        <f t="shared" si="470"/>
        <v>0</v>
      </c>
      <c r="AV531" s="167">
        <f t="shared" si="470"/>
        <v>0</v>
      </c>
      <c r="AW531" s="167">
        <f t="shared" si="470"/>
        <v>0</v>
      </c>
      <c r="AX531" s="167">
        <f t="shared" si="470"/>
        <v>0</v>
      </c>
      <c r="AY531" s="167">
        <f t="shared" si="470"/>
        <v>0</v>
      </c>
      <c r="AZ531" s="167">
        <f t="shared" si="470"/>
        <v>0</v>
      </c>
      <c r="BA531" s="167">
        <f t="shared" si="470"/>
        <v>0</v>
      </c>
      <c r="BB531" s="286"/>
      <c r="BC531" s="166"/>
    </row>
    <row r="532" spans="1:55" ht="31.2">
      <c r="A532" s="275"/>
      <c r="B532" s="276"/>
      <c r="C532" s="276"/>
      <c r="D532" s="224" t="s">
        <v>43</v>
      </c>
      <c r="E532" s="167">
        <f t="shared" si="468"/>
        <v>0</v>
      </c>
      <c r="F532" s="167">
        <f t="shared" si="450"/>
        <v>0</v>
      </c>
      <c r="G532" s="167"/>
      <c r="H532" s="167">
        <f t="shared" ref="H532:BA532" si="471">H539+H609</f>
        <v>0</v>
      </c>
      <c r="I532" s="167">
        <f t="shared" si="471"/>
        <v>0</v>
      </c>
      <c r="J532" s="167">
        <f t="shared" si="471"/>
        <v>0</v>
      </c>
      <c r="K532" s="167">
        <f t="shared" si="471"/>
        <v>0</v>
      </c>
      <c r="L532" s="167">
        <f t="shared" si="471"/>
        <v>0</v>
      </c>
      <c r="M532" s="167">
        <f t="shared" si="471"/>
        <v>0</v>
      </c>
      <c r="N532" s="167">
        <f t="shared" si="471"/>
        <v>0</v>
      </c>
      <c r="O532" s="167">
        <f t="shared" si="471"/>
        <v>0</v>
      </c>
      <c r="P532" s="167">
        <f t="shared" si="471"/>
        <v>0</v>
      </c>
      <c r="Q532" s="167">
        <f t="shared" si="471"/>
        <v>0</v>
      </c>
      <c r="R532" s="167">
        <f t="shared" si="471"/>
        <v>0</v>
      </c>
      <c r="S532" s="167">
        <f t="shared" si="471"/>
        <v>0</v>
      </c>
      <c r="T532" s="167">
        <f t="shared" si="471"/>
        <v>0</v>
      </c>
      <c r="U532" s="167">
        <f t="shared" si="471"/>
        <v>0</v>
      </c>
      <c r="V532" s="167">
        <f t="shared" si="471"/>
        <v>0</v>
      </c>
      <c r="W532" s="167">
        <f t="shared" si="471"/>
        <v>0</v>
      </c>
      <c r="X532" s="167">
        <f t="shared" si="471"/>
        <v>0</v>
      </c>
      <c r="Y532" s="167">
        <f t="shared" si="471"/>
        <v>0</v>
      </c>
      <c r="Z532" s="167">
        <f t="shared" si="471"/>
        <v>0</v>
      </c>
      <c r="AA532" s="167">
        <f t="shared" si="471"/>
        <v>0</v>
      </c>
      <c r="AB532" s="167">
        <f t="shared" si="471"/>
        <v>0</v>
      </c>
      <c r="AC532" s="167">
        <f t="shared" si="471"/>
        <v>0</v>
      </c>
      <c r="AD532" s="167">
        <f t="shared" si="471"/>
        <v>0</v>
      </c>
      <c r="AE532" s="167">
        <f t="shared" si="471"/>
        <v>0</v>
      </c>
      <c r="AF532" s="167">
        <f t="shared" si="471"/>
        <v>0</v>
      </c>
      <c r="AG532" s="167">
        <f t="shared" si="471"/>
        <v>0</v>
      </c>
      <c r="AH532" s="167">
        <f t="shared" si="471"/>
        <v>0</v>
      </c>
      <c r="AI532" s="167">
        <f t="shared" si="471"/>
        <v>0</v>
      </c>
      <c r="AJ532" s="167">
        <f t="shared" si="471"/>
        <v>0</v>
      </c>
      <c r="AK532" s="167">
        <f t="shared" si="471"/>
        <v>0</v>
      </c>
      <c r="AL532" s="167">
        <f t="shared" si="471"/>
        <v>0</v>
      </c>
      <c r="AM532" s="167">
        <f t="shared" si="471"/>
        <v>0</v>
      </c>
      <c r="AN532" s="167">
        <f t="shared" si="471"/>
        <v>0</v>
      </c>
      <c r="AO532" s="167">
        <f t="shared" si="471"/>
        <v>0</v>
      </c>
      <c r="AP532" s="167">
        <f t="shared" si="471"/>
        <v>0</v>
      </c>
      <c r="AQ532" s="167">
        <f t="shared" si="471"/>
        <v>0</v>
      </c>
      <c r="AR532" s="167">
        <f t="shared" si="471"/>
        <v>0</v>
      </c>
      <c r="AS532" s="167">
        <f t="shared" si="471"/>
        <v>0</v>
      </c>
      <c r="AT532" s="167">
        <f t="shared" si="471"/>
        <v>0</v>
      </c>
      <c r="AU532" s="167">
        <f t="shared" si="471"/>
        <v>0</v>
      </c>
      <c r="AV532" s="167">
        <f t="shared" si="471"/>
        <v>0</v>
      </c>
      <c r="AW532" s="167">
        <f t="shared" si="471"/>
        <v>0</v>
      </c>
      <c r="AX532" s="167">
        <f t="shared" si="471"/>
        <v>0</v>
      </c>
      <c r="AY532" s="167">
        <f t="shared" si="471"/>
        <v>0</v>
      </c>
      <c r="AZ532" s="167">
        <f t="shared" si="471"/>
        <v>0</v>
      </c>
      <c r="BA532" s="167">
        <f t="shared" si="471"/>
        <v>0</v>
      </c>
      <c r="BB532" s="287"/>
      <c r="BC532" s="166"/>
    </row>
    <row r="533" spans="1:55" ht="22.5" customHeight="1">
      <c r="A533" s="275" t="s">
        <v>347</v>
      </c>
      <c r="B533" s="276" t="s">
        <v>348</v>
      </c>
      <c r="C533" s="276" t="s">
        <v>308</v>
      </c>
      <c r="D533" s="153" t="s">
        <v>41</v>
      </c>
      <c r="E533" s="167">
        <f t="shared" ref="E533:E535" si="472">H533+K533+N533+Q533+T533+W533+Z533+AE533+AJ533+AO533+AT533+AY533</f>
        <v>60699.86</v>
      </c>
      <c r="F533" s="167">
        <f t="shared" ref="F533:F539" si="473">I533+L533+O533+R533+U533+X533+AA533+AF533+AK533+AP533+AU533+AZ533</f>
        <v>60699.14</v>
      </c>
      <c r="G533" s="167">
        <f t="shared" ref="G533" si="474">F533*100/E533</f>
        <v>99.998813835814445</v>
      </c>
      <c r="H533" s="167">
        <f>H534+H535+H536+H538+H539</f>
        <v>31339.499999999996</v>
      </c>
      <c r="I533" s="167">
        <f t="shared" ref="I533:AZ533" si="475">I534+I535+I536+I538+I539</f>
        <v>31339.499999999996</v>
      </c>
      <c r="J533" s="167"/>
      <c r="K533" s="167">
        <f t="shared" si="475"/>
        <v>0</v>
      </c>
      <c r="L533" s="167">
        <f t="shared" si="475"/>
        <v>0</v>
      </c>
      <c r="M533" s="167"/>
      <c r="N533" s="167">
        <f t="shared" si="475"/>
        <v>0</v>
      </c>
      <c r="O533" s="167">
        <f t="shared" si="475"/>
        <v>0</v>
      </c>
      <c r="P533" s="167"/>
      <c r="Q533" s="167">
        <f t="shared" si="475"/>
        <v>6586.5999999999985</v>
      </c>
      <c r="R533" s="167">
        <f t="shared" si="475"/>
        <v>6586.5999999999985</v>
      </c>
      <c r="S533" s="167"/>
      <c r="T533" s="167">
        <f t="shared" si="475"/>
        <v>0</v>
      </c>
      <c r="U533" s="167">
        <f t="shared" si="475"/>
        <v>0</v>
      </c>
      <c r="V533" s="167"/>
      <c r="W533" s="167">
        <f t="shared" si="475"/>
        <v>13107.819</v>
      </c>
      <c r="X533" s="167">
        <f t="shared" si="475"/>
        <v>13107.819</v>
      </c>
      <c r="Y533" s="167"/>
      <c r="Z533" s="167">
        <f t="shared" si="475"/>
        <v>12520.15</v>
      </c>
      <c r="AA533" s="167">
        <f t="shared" si="475"/>
        <v>12520.15</v>
      </c>
      <c r="AB533" s="167">
        <f t="shared" si="475"/>
        <v>0</v>
      </c>
      <c r="AC533" s="167">
        <f t="shared" si="475"/>
        <v>0</v>
      </c>
      <c r="AD533" s="167"/>
      <c r="AE533" s="167">
        <f t="shared" si="475"/>
        <v>0</v>
      </c>
      <c r="AF533" s="167">
        <f t="shared" si="475"/>
        <v>0</v>
      </c>
      <c r="AG533" s="167">
        <f t="shared" si="475"/>
        <v>0</v>
      </c>
      <c r="AH533" s="167">
        <f t="shared" si="475"/>
        <v>0</v>
      </c>
      <c r="AI533" s="167"/>
      <c r="AJ533" s="167">
        <f t="shared" si="475"/>
        <v>-13107.828999999998</v>
      </c>
      <c r="AK533" s="167">
        <f t="shared" si="475"/>
        <v>-13107.828999999998</v>
      </c>
      <c r="AL533" s="167">
        <f t="shared" si="475"/>
        <v>0</v>
      </c>
      <c r="AM533" s="167">
        <f t="shared" si="475"/>
        <v>0</v>
      </c>
      <c r="AN533" s="167"/>
      <c r="AO533" s="167">
        <f t="shared" si="475"/>
        <v>0</v>
      </c>
      <c r="AP533" s="167">
        <f t="shared" si="475"/>
        <v>0</v>
      </c>
      <c r="AQ533" s="167">
        <f t="shared" si="475"/>
        <v>0</v>
      </c>
      <c r="AR533" s="167">
        <f t="shared" si="475"/>
        <v>0</v>
      </c>
      <c r="AS533" s="167"/>
      <c r="AT533" s="167">
        <f t="shared" si="475"/>
        <v>0.01</v>
      </c>
      <c r="AU533" s="167">
        <f t="shared" si="475"/>
        <v>0</v>
      </c>
      <c r="AV533" s="167">
        <f t="shared" si="475"/>
        <v>0</v>
      </c>
      <c r="AW533" s="167">
        <f t="shared" si="475"/>
        <v>0</v>
      </c>
      <c r="AX533" s="167"/>
      <c r="AY533" s="167">
        <f t="shared" si="475"/>
        <v>10253.609999999999</v>
      </c>
      <c r="AZ533" s="167">
        <f t="shared" si="475"/>
        <v>10252.9</v>
      </c>
      <c r="BA533" s="167"/>
      <c r="BB533" s="164"/>
      <c r="BC533" s="178"/>
    </row>
    <row r="534" spans="1:55" ht="32.25" customHeight="1">
      <c r="A534" s="275"/>
      <c r="B534" s="276"/>
      <c r="C534" s="276"/>
      <c r="D534" s="151" t="s">
        <v>37</v>
      </c>
      <c r="E534" s="167">
        <f t="shared" si="472"/>
        <v>0</v>
      </c>
      <c r="F534" s="167">
        <f t="shared" si="473"/>
        <v>0</v>
      </c>
      <c r="G534" s="167"/>
      <c r="H534" s="167">
        <f>H541+H548+H555+H562+H569+H576+H583+H590+H597</f>
        <v>0</v>
      </c>
      <c r="I534" s="167">
        <f t="shared" ref="I534:BA534" si="476">I541+I548+I555+I562+I569+I576+I583+I590+I597</f>
        <v>0</v>
      </c>
      <c r="J534" s="167">
        <f t="shared" si="476"/>
        <v>0</v>
      </c>
      <c r="K534" s="167">
        <f t="shared" si="476"/>
        <v>0</v>
      </c>
      <c r="L534" s="167">
        <f t="shared" si="476"/>
        <v>0</v>
      </c>
      <c r="M534" s="167">
        <f t="shared" si="476"/>
        <v>0</v>
      </c>
      <c r="N534" s="167">
        <f t="shared" si="476"/>
        <v>0</v>
      </c>
      <c r="O534" s="167">
        <f t="shared" si="476"/>
        <v>0</v>
      </c>
      <c r="P534" s="167">
        <f t="shared" si="476"/>
        <v>0</v>
      </c>
      <c r="Q534" s="167">
        <f t="shared" si="476"/>
        <v>0</v>
      </c>
      <c r="R534" s="167">
        <f t="shared" si="476"/>
        <v>0</v>
      </c>
      <c r="S534" s="167">
        <f t="shared" si="476"/>
        <v>0</v>
      </c>
      <c r="T534" s="167">
        <f t="shared" si="476"/>
        <v>0</v>
      </c>
      <c r="U534" s="167">
        <f t="shared" si="476"/>
        <v>0</v>
      </c>
      <c r="V534" s="167">
        <f t="shared" si="476"/>
        <v>0</v>
      </c>
      <c r="W534" s="167">
        <f t="shared" si="476"/>
        <v>0</v>
      </c>
      <c r="X534" s="167">
        <f t="shared" si="476"/>
        <v>0</v>
      </c>
      <c r="Y534" s="167">
        <f t="shared" si="476"/>
        <v>0</v>
      </c>
      <c r="Z534" s="167">
        <f t="shared" si="476"/>
        <v>0</v>
      </c>
      <c r="AA534" s="167">
        <f t="shared" si="476"/>
        <v>0</v>
      </c>
      <c r="AB534" s="167">
        <f t="shared" si="476"/>
        <v>0</v>
      </c>
      <c r="AC534" s="167">
        <f t="shared" si="476"/>
        <v>0</v>
      </c>
      <c r="AD534" s="167">
        <f t="shared" si="476"/>
        <v>0</v>
      </c>
      <c r="AE534" s="167">
        <f t="shared" si="476"/>
        <v>0</v>
      </c>
      <c r="AF534" s="167">
        <f t="shared" si="476"/>
        <v>0</v>
      </c>
      <c r="AG534" s="167">
        <f t="shared" si="476"/>
        <v>0</v>
      </c>
      <c r="AH534" s="167">
        <f t="shared" si="476"/>
        <v>0</v>
      </c>
      <c r="AI534" s="167">
        <f t="shared" si="476"/>
        <v>0</v>
      </c>
      <c r="AJ534" s="167">
        <f t="shared" si="476"/>
        <v>0</v>
      </c>
      <c r="AK534" s="167">
        <f t="shared" si="476"/>
        <v>0</v>
      </c>
      <c r="AL534" s="167">
        <f t="shared" si="476"/>
        <v>0</v>
      </c>
      <c r="AM534" s="167">
        <f t="shared" si="476"/>
        <v>0</v>
      </c>
      <c r="AN534" s="167">
        <f t="shared" si="476"/>
        <v>0</v>
      </c>
      <c r="AO534" s="167">
        <f t="shared" si="476"/>
        <v>0</v>
      </c>
      <c r="AP534" s="167">
        <f t="shared" si="476"/>
        <v>0</v>
      </c>
      <c r="AQ534" s="167">
        <f t="shared" si="476"/>
        <v>0</v>
      </c>
      <c r="AR534" s="167">
        <f t="shared" si="476"/>
        <v>0</v>
      </c>
      <c r="AS534" s="167">
        <f t="shared" si="476"/>
        <v>0</v>
      </c>
      <c r="AT534" s="167">
        <f t="shared" si="476"/>
        <v>0</v>
      </c>
      <c r="AU534" s="167">
        <f t="shared" si="476"/>
        <v>0</v>
      </c>
      <c r="AV534" s="167">
        <f t="shared" si="476"/>
        <v>0</v>
      </c>
      <c r="AW534" s="167">
        <f t="shared" si="476"/>
        <v>0</v>
      </c>
      <c r="AX534" s="167">
        <f t="shared" si="476"/>
        <v>0</v>
      </c>
      <c r="AY534" s="167">
        <f t="shared" si="476"/>
        <v>0</v>
      </c>
      <c r="AZ534" s="167">
        <f t="shared" si="476"/>
        <v>0</v>
      </c>
      <c r="BA534" s="167">
        <f t="shared" si="476"/>
        <v>0</v>
      </c>
      <c r="BB534" s="164"/>
      <c r="BC534" s="178"/>
    </row>
    <row r="535" spans="1:55" ht="50.25" customHeight="1">
      <c r="A535" s="275"/>
      <c r="B535" s="276"/>
      <c r="C535" s="276"/>
      <c r="D535" s="176" t="s">
        <v>2</v>
      </c>
      <c r="E535" s="167">
        <f t="shared" si="472"/>
        <v>0</v>
      </c>
      <c r="F535" s="167">
        <f t="shared" si="473"/>
        <v>0</v>
      </c>
      <c r="G535" s="167"/>
      <c r="H535" s="167">
        <f t="shared" ref="H535:BA535" si="477">H542+H549+H556+H563+H570+H577+H584+H591+H598</f>
        <v>0</v>
      </c>
      <c r="I535" s="167">
        <f t="shared" si="477"/>
        <v>0</v>
      </c>
      <c r="J535" s="167">
        <f t="shared" si="477"/>
        <v>0</v>
      </c>
      <c r="K535" s="167">
        <f t="shared" si="477"/>
        <v>0</v>
      </c>
      <c r="L535" s="167">
        <f t="shared" si="477"/>
        <v>0</v>
      </c>
      <c r="M535" s="167">
        <f t="shared" si="477"/>
        <v>0</v>
      </c>
      <c r="N535" s="167">
        <f t="shared" si="477"/>
        <v>0</v>
      </c>
      <c r="O535" s="167">
        <f t="shared" si="477"/>
        <v>0</v>
      </c>
      <c r="P535" s="167">
        <f t="shared" si="477"/>
        <v>0</v>
      </c>
      <c r="Q535" s="167">
        <f t="shared" si="477"/>
        <v>0</v>
      </c>
      <c r="R535" s="167">
        <f t="shared" si="477"/>
        <v>0</v>
      </c>
      <c r="S535" s="167">
        <f t="shared" si="477"/>
        <v>0</v>
      </c>
      <c r="T535" s="167">
        <f t="shared" si="477"/>
        <v>0</v>
      </c>
      <c r="U535" s="167">
        <f t="shared" si="477"/>
        <v>0</v>
      </c>
      <c r="V535" s="167">
        <f t="shared" si="477"/>
        <v>0</v>
      </c>
      <c r="W535" s="167">
        <f t="shared" si="477"/>
        <v>0</v>
      </c>
      <c r="X535" s="167">
        <f t="shared" si="477"/>
        <v>0</v>
      </c>
      <c r="Y535" s="167">
        <f t="shared" si="477"/>
        <v>0</v>
      </c>
      <c r="Z535" s="167">
        <f t="shared" si="477"/>
        <v>0</v>
      </c>
      <c r="AA535" s="167">
        <f t="shared" si="477"/>
        <v>0</v>
      </c>
      <c r="AB535" s="167">
        <f t="shared" si="477"/>
        <v>0</v>
      </c>
      <c r="AC535" s="167">
        <f t="shared" si="477"/>
        <v>0</v>
      </c>
      <c r="AD535" s="167">
        <f t="shared" si="477"/>
        <v>0</v>
      </c>
      <c r="AE535" s="167">
        <f t="shared" si="477"/>
        <v>0</v>
      </c>
      <c r="AF535" s="167">
        <f t="shared" si="477"/>
        <v>0</v>
      </c>
      <c r="AG535" s="167">
        <f t="shared" si="477"/>
        <v>0</v>
      </c>
      <c r="AH535" s="167">
        <f t="shared" si="477"/>
        <v>0</v>
      </c>
      <c r="AI535" s="167">
        <f t="shared" si="477"/>
        <v>0</v>
      </c>
      <c r="AJ535" s="167">
        <f t="shared" si="477"/>
        <v>0</v>
      </c>
      <c r="AK535" s="167">
        <f t="shared" si="477"/>
        <v>0</v>
      </c>
      <c r="AL535" s="167">
        <f t="shared" si="477"/>
        <v>0</v>
      </c>
      <c r="AM535" s="167">
        <f t="shared" si="477"/>
        <v>0</v>
      </c>
      <c r="AN535" s="167">
        <f t="shared" si="477"/>
        <v>0</v>
      </c>
      <c r="AO535" s="167">
        <f t="shared" si="477"/>
        <v>0</v>
      </c>
      <c r="AP535" s="167">
        <f t="shared" si="477"/>
        <v>0</v>
      </c>
      <c r="AQ535" s="167">
        <f t="shared" si="477"/>
        <v>0</v>
      </c>
      <c r="AR535" s="167">
        <f t="shared" si="477"/>
        <v>0</v>
      </c>
      <c r="AS535" s="167">
        <f t="shared" si="477"/>
        <v>0</v>
      </c>
      <c r="AT535" s="167">
        <f t="shared" si="477"/>
        <v>0</v>
      </c>
      <c r="AU535" s="167">
        <f t="shared" si="477"/>
        <v>0</v>
      </c>
      <c r="AV535" s="167">
        <f t="shared" si="477"/>
        <v>0</v>
      </c>
      <c r="AW535" s="167">
        <f t="shared" si="477"/>
        <v>0</v>
      </c>
      <c r="AX535" s="167">
        <f t="shared" si="477"/>
        <v>0</v>
      </c>
      <c r="AY535" s="167">
        <f t="shared" si="477"/>
        <v>0</v>
      </c>
      <c r="AZ535" s="167">
        <f t="shared" si="477"/>
        <v>0</v>
      </c>
      <c r="BA535" s="167">
        <f t="shared" si="477"/>
        <v>0</v>
      </c>
      <c r="BB535" s="164"/>
      <c r="BC535" s="166"/>
    </row>
    <row r="536" spans="1:55" ht="22.5" customHeight="1">
      <c r="A536" s="275"/>
      <c r="B536" s="276"/>
      <c r="C536" s="276"/>
      <c r="D536" s="221" t="s">
        <v>268</v>
      </c>
      <c r="E536" s="205">
        <f>H536+K536+N536+Q536+T536+W536+Z536+AE536+AJ536+AO536+AT536+AY536</f>
        <v>60699.86</v>
      </c>
      <c r="F536" s="205">
        <f t="shared" si="473"/>
        <v>60699.14</v>
      </c>
      <c r="G536" s="167">
        <f t="shared" ref="G536" si="478">F536*100/E536</f>
        <v>99.998813835814445</v>
      </c>
      <c r="H536" s="167">
        <f t="shared" ref="H536:BA536" si="479">H543+H550+H557+H564+H571+H578+H585+H592+H599</f>
        <v>31339.499999999996</v>
      </c>
      <c r="I536" s="167">
        <f t="shared" si="479"/>
        <v>31339.499999999996</v>
      </c>
      <c r="J536" s="167">
        <f t="shared" si="479"/>
        <v>0</v>
      </c>
      <c r="K536" s="167">
        <f t="shared" si="479"/>
        <v>0</v>
      </c>
      <c r="L536" s="167">
        <f t="shared" si="479"/>
        <v>0</v>
      </c>
      <c r="M536" s="167">
        <f t="shared" si="479"/>
        <v>0</v>
      </c>
      <c r="N536" s="167">
        <f t="shared" si="479"/>
        <v>0</v>
      </c>
      <c r="O536" s="167">
        <f t="shared" si="479"/>
        <v>0</v>
      </c>
      <c r="P536" s="167">
        <f t="shared" si="479"/>
        <v>0</v>
      </c>
      <c r="Q536" s="167">
        <f t="shared" si="479"/>
        <v>6586.5999999999985</v>
      </c>
      <c r="R536" s="167">
        <f t="shared" si="479"/>
        <v>6586.5999999999985</v>
      </c>
      <c r="S536" s="167">
        <f t="shared" si="479"/>
        <v>0</v>
      </c>
      <c r="T536" s="167">
        <f t="shared" si="479"/>
        <v>0</v>
      </c>
      <c r="U536" s="167">
        <f t="shared" si="479"/>
        <v>0</v>
      </c>
      <c r="V536" s="167">
        <f t="shared" si="479"/>
        <v>0</v>
      </c>
      <c r="W536" s="167">
        <f t="shared" si="479"/>
        <v>13107.819</v>
      </c>
      <c r="X536" s="167">
        <f t="shared" si="479"/>
        <v>13107.819</v>
      </c>
      <c r="Y536" s="167">
        <f t="shared" si="479"/>
        <v>0</v>
      </c>
      <c r="Z536" s="167">
        <f t="shared" si="479"/>
        <v>12520.15</v>
      </c>
      <c r="AA536" s="167">
        <f t="shared" si="479"/>
        <v>12520.15</v>
      </c>
      <c r="AB536" s="167">
        <f t="shared" si="479"/>
        <v>0</v>
      </c>
      <c r="AC536" s="167">
        <f t="shared" si="479"/>
        <v>0</v>
      </c>
      <c r="AD536" s="167">
        <f t="shared" si="479"/>
        <v>0</v>
      </c>
      <c r="AE536" s="167">
        <f t="shared" si="479"/>
        <v>0</v>
      </c>
      <c r="AF536" s="167">
        <f t="shared" si="479"/>
        <v>0</v>
      </c>
      <c r="AG536" s="167">
        <f t="shared" si="479"/>
        <v>0</v>
      </c>
      <c r="AH536" s="167">
        <f t="shared" si="479"/>
        <v>0</v>
      </c>
      <c r="AI536" s="167">
        <f t="shared" si="479"/>
        <v>0</v>
      </c>
      <c r="AJ536" s="167">
        <f t="shared" si="479"/>
        <v>-13107.828999999998</v>
      </c>
      <c r="AK536" s="167">
        <f t="shared" si="479"/>
        <v>-13107.828999999998</v>
      </c>
      <c r="AL536" s="167">
        <f t="shared" si="479"/>
        <v>0</v>
      </c>
      <c r="AM536" s="167">
        <f t="shared" si="479"/>
        <v>0</v>
      </c>
      <c r="AN536" s="167">
        <f t="shared" si="479"/>
        <v>0</v>
      </c>
      <c r="AO536" s="167">
        <f t="shared" si="479"/>
        <v>0</v>
      </c>
      <c r="AP536" s="167">
        <f t="shared" si="479"/>
        <v>0</v>
      </c>
      <c r="AQ536" s="167">
        <f t="shared" si="479"/>
        <v>0</v>
      </c>
      <c r="AR536" s="167">
        <f t="shared" si="479"/>
        <v>0</v>
      </c>
      <c r="AS536" s="167">
        <f t="shared" si="479"/>
        <v>0</v>
      </c>
      <c r="AT536" s="167">
        <f t="shared" si="479"/>
        <v>0.01</v>
      </c>
      <c r="AU536" s="167">
        <f t="shared" si="479"/>
        <v>0</v>
      </c>
      <c r="AV536" s="167">
        <f t="shared" si="479"/>
        <v>0</v>
      </c>
      <c r="AW536" s="167">
        <f t="shared" si="479"/>
        <v>0</v>
      </c>
      <c r="AX536" s="167">
        <f t="shared" si="479"/>
        <v>0</v>
      </c>
      <c r="AY536" s="167">
        <f t="shared" si="479"/>
        <v>10253.609999999999</v>
      </c>
      <c r="AZ536" s="167">
        <f t="shared" si="479"/>
        <v>10252.9</v>
      </c>
      <c r="BA536" s="167">
        <f t="shared" si="479"/>
        <v>0</v>
      </c>
      <c r="BB536" s="164"/>
      <c r="BC536" s="166"/>
    </row>
    <row r="537" spans="1:55" ht="82.5" customHeight="1">
      <c r="A537" s="275"/>
      <c r="B537" s="276"/>
      <c r="C537" s="276"/>
      <c r="D537" s="221" t="s">
        <v>274</v>
      </c>
      <c r="E537" s="167">
        <f t="shared" ref="E537:E539" si="480">H537+K537+N537+Q537+T537+W537+Z537+AE537+AJ537+AO537+AT537+AY537</f>
        <v>10000</v>
      </c>
      <c r="F537" s="167">
        <f t="shared" si="473"/>
        <v>10000</v>
      </c>
      <c r="G537" s="167"/>
      <c r="H537" s="167">
        <f t="shared" ref="H537:BA537" si="481">H544+H551+H558+H565+H572+H579+H586+H593+H600</f>
        <v>0</v>
      </c>
      <c r="I537" s="167">
        <f t="shared" si="481"/>
        <v>0</v>
      </c>
      <c r="J537" s="167">
        <f t="shared" si="481"/>
        <v>0</v>
      </c>
      <c r="K537" s="167">
        <f t="shared" si="481"/>
        <v>0</v>
      </c>
      <c r="L537" s="167">
        <f t="shared" si="481"/>
        <v>0</v>
      </c>
      <c r="M537" s="167">
        <f t="shared" si="481"/>
        <v>0</v>
      </c>
      <c r="N537" s="167">
        <f t="shared" si="481"/>
        <v>0</v>
      </c>
      <c r="O537" s="167">
        <f t="shared" si="481"/>
        <v>0</v>
      </c>
      <c r="P537" s="167">
        <f t="shared" si="481"/>
        <v>0</v>
      </c>
      <c r="Q537" s="167">
        <f t="shared" si="481"/>
        <v>0</v>
      </c>
      <c r="R537" s="167">
        <f t="shared" si="481"/>
        <v>0</v>
      </c>
      <c r="S537" s="167">
        <f t="shared" si="481"/>
        <v>0</v>
      </c>
      <c r="T537" s="167">
        <f t="shared" si="481"/>
        <v>0</v>
      </c>
      <c r="U537" s="167">
        <f t="shared" si="481"/>
        <v>0</v>
      </c>
      <c r="V537" s="167">
        <f t="shared" si="481"/>
        <v>0</v>
      </c>
      <c r="W537" s="167">
        <f t="shared" si="481"/>
        <v>0</v>
      </c>
      <c r="X537" s="167">
        <f t="shared" si="481"/>
        <v>0</v>
      </c>
      <c r="Y537" s="167">
        <f t="shared" si="481"/>
        <v>0</v>
      </c>
      <c r="Z537" s="167">
        <f t="shared" si="481"/>
        <v>10000</v>
      </c>
      <c r="AA537" s="167">
        <f t="shared" si="481"/>
        <v>10000</v>
      </c>
      <c r="AB537" s="167">
        <f t="shared" si="481"/>
        <v>0</v>
      </c>
      <c r="AC537" s="167">
        <f t="shared" si="481"/>
        <v>0</v>
      </c>
      <c r="AD537" s="167">
        <f t="shared" si="481"/>
        <v>0</v>
      </c>
      <c r="AE537" s="167">
        <f t="shared" si="481"/>
        <v>0</v>
      </c>
      <c r="AF537" s="167">
        <f t="shared" si="481"/>
        <v>0</v>
      </c>
      <c r="AG537" s="167">
        <f t="shared" si="481"/>
        <v>0</v>
      </c>
      <c r="AH537" s="167">
        <f t="shared" si="481"/>
        <v>0</v>
      </c>
      <c r="AI537" s="167">
        <f t="shared" si="481"/>
        <v>0</v>
      </c>
      <c r="AJ537" s="167">
        <f t="shared" si="481"/>
        <v>0</v>
      </c>
      <c r="AK537" s="167">
        <f t="shared" si="481"/>
        <v>0</v>
      </c>
      <c r="AL537" s="167">
        <f t="shared" si="481"/>
        <v>0</v>
      </c>
      <c r="AM537" s="167">
        <f t="shared" si="481"/>
        <v>0</v>
      </c>
      <c r="AN537" s="167">
        <f t="shared" si="481"/>
        <v>0</v>
      </c>
      <c r="AO537" s="167">
        <f t="shared" si="481"/>
        <v>0</v>
      </c>
      <c r="AP537" s="167">
        <f t="shared" si="481"/>
        <v>0</v>
      </c>
      <c r="AQ537" s="167">
        <f t="shared" si="481"/>
        <v>0</v>
      </c>
      <c r="AR537" s="167">
        <f t="shared" si="481"/>
        <v>0</v>
      </c>
      <c r="AS537" s="167">
        <f t="shared" si="481"/>
        <v>0</v>
      </c>
      <c r="AT537" s="167">
        <f t="shared" si="481"/>
        <v>0</v>
      </c>
      <c r="AU537" s="167">
        <f t="shared" si="481"/>
        <v>0</v>
      </c>
      <c r="AV537" s="167">
        <f t="shared" si="481"/>
        <v>0</v>
      </c>
      <c r="AW537" s="167">
        <f t="shared" si="481"/>
        <v>0</v>
      </c>
      <c r="AX537" s="167">
        <f t="shared" si="481"/>
        <v>0</v>
      </c>
      <c r="AY537" s="167">
        <f t="shared" si="481"/>
        <v>0</v>
      </c>
      <c r="AZ537" s="167">
        <f t="shared" si="481"/>
        <v>0</v>
      </c>
      <c r="BA537" s="167">
        <f t="shared" si="481"/>
        <v>0</v>
      </c>
      <c r="BB537" s="164"/>
      <c r="BC537" s="166"/>
    </row>
    <row r="538" spans="1:55" ht="22.5" customHeight="1">
      <c r="A538" s="275"/>
      <c r="B538" s="276"/>
      <c r="C538" s="276"/>
      <c r="D538" s="221" t="s">
        <v>269</v>
      </c>
      <c r="E538" s="167">
        <f t="shared" si="480"/>
        <v>0</v>
      </c>
      <c r="F538" s="167">
        <f t="shared" si="473"/>
        <v>0</v>
      </c>
      <c r="G538" s="167"/>
      <c r="H538" s="167">
        <f t="shared" ref="H538:BA538" si="482">H545+H552+H559+H566+H573+H580+H587+H594+H601</f>
        <v>0</v>
      </c>
      <c r="I538" s="167">
        <f t="shared" si="482"/>
        <v>0</v>
      </c>
      <c r="J538" s="167">
        <f t="shared" si="482"/>
        <v>0</v>
      </c>
      <c r="K538" s="167">
        <f t="shared" si="482"/>
        <v>0</v>
      </c>
      <c r="L538" s="167">
        <f t="shared" si="482"/>
        <v>0</v>
      </c>
      <c r="M538" s="167">
        <f t="shared" si="482"/>
        <v>0</v>
      </c>
      <c r="N538" s="167">
        <f t="shared" si="482"/>
        <v>0</v>
      </c>
      <c r="O538" s="167">
        <f t="shared" si="482"/>
        <v>0</v>
      </c>
      <c r="P538" s="167">
        <f t="shared" si="482"/>
        <v>0</v>
      </c>
      <c r="Q538" s="167">
        <f t="shared" si="482"/>
        <v>0</v>
      </c>
      <c r="R538" s="167">
        <f t="shared" si="482"/>
        <v>0</v>
      </c>
      <c r="S538" s="167">
        <f t="shared" si="482"/>
        <v>0</v>
      </c>
      <c r="T538" s="167">
        <f t="shared" si="482"/>
        <v>0</v>
      </c>
      <c r="U538" s="167">
        <f t="shared" si="482"/>
        <v>0</v>
      </c>
      <c r="V538" s="167">
        <f t="shared" si="482"/>
        <v>0</v>
      </c>
      <c r="W538" s="167">
        <f t="shared" si="482"/>
        <v>0</v>
      </c>
      <c r="X538" s="167">
        <f t="shared" si="482"/>
        <v>0</v>
      </c>
      <c r="Y538" s="167">
        <f t="shared" si="482"/>
        <v>0</v>
      </c>
      <c r="Z538" s="167">
        <f t="shared" si="482"/>
        <v>0</v>
      </c>
      <c r="AA538" s="167">
        <f t="shared" si="482"/>
        <v>0</v>
      </c>
      <c r="AB538" s="167">
        <f t="shared" si="482"/>
        <v>0</v>
      </c>
      <c r="AC538" s="167">
        <f t="shared" si="482"/>
        <v>0</v>
      </c>
      <c r="AD538" s="167">
        <f t="shared" si="482"/>
        <v>0</v>
      </c>
      <c r="AE538" s="167">
        <f t="shared" si="482"/>
        <v>0</v>
      </c>
      <c r="AF538" s="167">
        <f t="shared" si="482"/>
        <v>0</v>
      </c>
      <c r="AG538" s="167">
        <f t="shared" si="482"/>
        <v>0</v>
      </c>
      <c r="AH538" s="167">
        <f t="shared" si="482"/>
        <v>0</v>
      </c>
      <c r="AI538" s="167">
        <f t="shared" si="482"/>
        <v>0</v>
      </c>
      <c r="AJ538" s="167">
        <f t="shared" si="482"/>
        <v>0</v>
      </c>
      <c r="AK538" s="167">
        <f t="shared" si="482"/>
        <v>0</v>
      </c>
      <c r="AL538" s="167">
        <f t="shared" si="482"/>
        <v>0</v>
      </c>
      <c r="AM538" s="167">
        <f t="shared" si="482"/>
        <v>0</v>
      </c>
      <c r="AN538" s="167">
        <f t="shared" si="482"/>
        <v>0</v>
      </c>
      <c r="AO538" s="167">
        <f t="shared" si="482"/>
        <v>0</v>
      </c>
      <c r="AP538" s="167">
        <f t="shared" si="482"/>
        <v>0</v>
      </c>
      <c r="AQ538" s="167">
        <f t="shared" si="482"/>
        <v>0</v>
      </c>
      <c r="AR538" s="167">
        <f t="shared" si="482"/>
        <v>0</v>
      </c>
      <c r="AS538" s="167">
        <f t="shared" si="482"/>
        <v>0</v>
      </c>
      <c r="AT538" s="167">
        <f t="shared" si="482"/>
        <v>0</v>
      </c>
      <c r="AU538" s="167">
        <f t="shared" si="482"/>
        <v>0</v>
      </c>
      <c r="AV538" s="167">
        <f t="shared" si="482"/>
        <v>0</v>
      </c>
      <c r="AW538" s="167">
        <f t="shared" si="482"/>
        <v>0</v>
      </c>
      <c r="AX538" s="167">
        <f t="shared" si="482"/>
        <v>0</v>
      </c>
      <c r="AY538" s="167">
        <f t="shared" si="482"/>
        <v>0</v>
      </c>
      <c r="AZ538" s="167">
        <f t="shared" si="482"/>
        <v>0</v>
      </c>
      <c r="BA538" s="167">
        <f t="shared" si="482"/>
        <v>0</v>
      </c>
      <c r="BB538" s="164"/>
      <c r="BC538" s="166"/>
    </row>
    <row r="539" spans="1:55" ht="31.2">
      <c r="A539" s="275"/>
      <c r="B539" s="276"/>
      <c r="C539" s="276"/>
      <c r="D539" s="224" t="s">
        <v>43</v>
      </c>
      <c r="E539" s="167">
        <f t="shared" si="480"/>
        <v>0</v>
      </c>
      <c r="F539" s="167">
        <f t="shared" si="473"/>
        <v>0</v>
      </c>
      <c r="G539" s="167"/>
      <c r="H539" s="167">
        <f t="shared" ref="H539:BA539" si="483">H546+H553+H560+H567+H574+H581+H588+H595+H602</f>
        <v>0</v>
      </c>
      <c r="I539" s="167">
        <f t="shared" si="483"/>
        <v>0</v>
      </c>
      <c r="J539" s="167">
        <f t="shared" si="483"/>
        <v>0</v>
      </c>
      <c r="K539" s="167">
        <f t="shared" si="483"/>
        <v>0</v>
      </c>
      <c r="L539" s="167">
        <f t="shared" si="483"/>
        <v>0</v>
      </c>
      <c r="M539" s="167">
        <f t="shared" si="483"/>
        <v>0</v>
      </c>
      <c r="N539" s="167">
        <f t="shared" si="483"/>
        <v>0</v>
      </c>
      <c r="O539" s="167">
        <f t="shared" si="483"/>
        <v>0</v>
      </c>
      <c r="P539" s="167">
        <f t="shared" si="483"/>
        <v>0</v>
      </c>
      <c r="Q539" s="167">
        <f t="shared" si="483"/>
        <v>0</v>
      </c>
      <c r="R539" s="167">
        <f t="shared" si="483"/>
        <v>0</v>
      </c>
      <c r="S539" s="167">
        <f t="shared" si="483"/>
        <v>0</v>
      </c>
      <c r="T539" s="167">
        <f t="shared" si="483"/>
        <v>0</v>
      </c>
      <c r="U539" s="167">
        <f t="shared" si="483"/>
        <v>0</v>
      </c>
      <c r="V539" s="167">
        <f t="shared" si="483"/>
        <v>0</v>
      </c>
      <c r="W539" s="167">
        <f t="shared" si="483"/>
        <v>0</v>
      </c>
      <c r="X539" s="167">
        <f t="shared" si="483"/>
        <v>0</v>
      </c>
      <c r="Y539" s="167">
        <f t="shared" si="483"/>
        <v>0</v>
      </c>
      <c r="Z539" s="167">
        <f t="shared" si="483"/>
        <v>0</v>
      </c>
      <c r="AA539" s="167">
        <f t="shared" si="483"/>
        <v>0</v>
      </c>
      <c r="AB539" s="167">
        <f t="shared" si="483"/>
        <v>0</v>
      </c>
      <c r="AC539" s="167">
        <f t="shared" si="483"/>
        <v>0</v>
      </c>
      <c r="AD539" s="167">
        <f t="shared" si="483"/>
        <v>0</v>
      </c>
      <c r="AE539" s="167">
        <f t="shared" si="483"/>
        <v>0</v>
      </c>
      <c r="AF539" s="167">
        <f t="shared" si="483"/>
        <v>0</v>
      </c>
      <c r="AG539" s="167">
        <f t="shared" si="483"/>
        <v>0</v>
      </c>
      <c r="AH539" s="167">
        <f t="shared" si="483"/>
        <v>0</v>
      </c>
      <c r="AI539" s="167">
        <f t="shared" si="483"/>
        <v>0</v>
      </c>
      <c r="AJ539" s="167">
        <f t="shared" si="483"/>
        <v>0</v>
      </c>
      <c r="AK539" s="167">
        <f t="shared" si="483"/>
        <v>0</v>
      </c>
      <c r="AL539" s="167">
        <f t="shared" si="483"/>
        <v>0</v>
      </c>
      <c r="AM539" s="167">
        <f t="shared" si="483"/>
        <v>0</v>
      </c>
      <c r="AN539" s="167">
        <f t="shared" si="483"/>
        <v>0</v>
      </c>
      <c r="AO539" s="167">
        <f t="shared" si="483"/>
        <v>0</v>
      </c>
      <c r="AP539" s="167">
        <f t="shared" si="483"/>
        <v>0</v>
      </c>
      <c r="AQ539" s="167">
        <f t="shared" si="483"/>
        <v>0</v>
      </c>
      <c r="AR539" s="167">
        <f t="shared" si="483"/>
        <v>0</v>
      </c>
      <c r="AS539" s="167">
        <f t="shared" si="483"/>
        <v>0</v>
      </c>
      <c r="AT539" s="167">
        <f t="shared" si="483"/>
        <v>0</v>
      </c>
      <c r="AU539" s="167">
        <f t="shared" si="483"/>
        <v>0</v>
      </c>
      <c r="AV539" s="167">
        <f t="shared" si="483"/>
        <v>0</v>
      </c>
      <c r="AW539" s="167">
        <f t="shared" si="483"/>
        <v>0</v>
      </c>
      <c r="AX539" s="167">
        <f t="shared" si="483"/>
        <v>0</v>
      </c>
      <c r="AY539" s="167">
        <f t="shared" si="483"/>
        <v>0</v>
      </c>
      <c r="AZ539" s="167">
        <f t="shared" si="483"/>
        <v>0</v>
      </c>
      <c r="BA539" s="167">
        <f t="shared" si="483"/>
        <v>0</v>
      </c>
      <c r="BB539" s="164"/>
      <c r="BC539" s="166"/>
    </row>
    <row r="540" spans="1:55" ht="22.5" customHeight="1">
      <c r="A540" s="275"/>
      <c r="B540" s="276" t="s">
        <v>309</v>
      </c>
      <c r="C540" s="276" t="s">
        <v>308</v>
      </c>
      <c r="D540" s="153" t="s">
        <v>41</v>
      </c>
      <c r="E540" s="205">
        <f t="shared" ref="E540:E542" si="484">H540+K540+N540+Q540+T540+W540+Z540+AE540+AJ540+AO540+AT540+AY540</f>
        <v>14805.109999999999</v>
      </c>
      <c r="F540" s="210">
        <f t="shared" ref="F540:F546" si="485">I540+L540+O540+R540+U540+X540+AA540+AF540+AK540+AP540+AU540+AZ540</f>
        <v>14804.4</v>
      </c>
      <c r="G540" s="167">
        <f t="shared" ref="G540:G603" si="486">F540*100/E540</f>
        <v>99.995204358495144</v>
      </c>
      <c r="H540" s="167">
        <f>H541+H542+H543+H545+H546</f>
        <v>4551.5</v>
      </c>
      <c r="I540" s="167">
        <f t="shared" ref="I540:AZ540" si="487">I541+I542+I543+I545+I546</f>
        <v>4551.5</v>
      </c>
      <c r="J540" s="167"/>
      <c r="K540" s="167">
        <f t="shared" si="487"/>
        <v>0</v>
      </c>
      <c r="L540" s="167">
        <f t="shared" si="487"/>
        <v>0</v>
      </c>
      <c r="M540" s="167"/>
      <c r="N540" s="167">
        <f t="shared" si="487"/>
        <v>0</v>
      </c>
      <c r="O540" s="167">
        <f t="shared" si="487"/>
        <v>0</v>
      </c>
      <c r="P540" s="167"/>
      <c r="Q540" s="167">
        <f t="shared" si="487"/>
        <v>0</v>
      </c>
      <c r="R540" s="167">
        <f t="shared" si="487"/>
        <v>0</v>
      </c>
      <c r="S540" s="167">
        <f t="shared" si="487"/>
        <v>0</v>
      </c>
      <c r="T540" s="167">
        <f t="shared" si="487"/>
        <v>0</v>
      </c>
      <c r="U540" s="167">
        <f t="shared" si="487"/>
        <v>0</v>
      </c>
      <c r="V540" s="167"/>
      <c r="W540" s="167">
        <f t="shared" si="487"/>
        <v>0</v>
      </c>
      <c r="X540" s="167">
        <f t="shared" si="487"/>
        <v>0</v>
      </c>
      <c r="Y540" s="167"/>
      <c r="Z540" s="167">
        <f t="shared" si="487"/>
        <v>0</v>
      </c>
      <c r="AA540" s="167">
        <f t="shared" si="487"/>
        <v>0</v>
      </c>
      <c r="AB540" s="167">
        <f t="shared" si="487"/>
        <v>0</v>
      </c>
      <c r="AC540" s="167">
        <f t="shared" si="487"/>
        <v>0</v>
      </c>
      <c r="AD540" s="167"/>
      <c r="AE540" s="167">
        <f t="shared" si="487"/>
        <v>0</v>
      </c>
      <c r="AF540" s="167">
        <f t="shared" si="487"/>
        <v>0</v>
      </c>
      <c r="AG540" s="167">
        <f t="shared" si="487"/>
        <v>0</v>
      </c>
      <c r="AH540" s="167">
        <f t="shared" si="487"/>
        <v>0</v>
      </c>
      <c r="AI540" s="167"/>
      <c r="AJ540" s="167">
        <f t="shared" si="487"/>
        <v>0</v>
      </c>
      <c r="AK540" s="167">
        <f t="shared" si="487"/>
        <v>0</v>
      </c>
      <c r="AL540" s="167">
        <f t="shared" si="487"/>
        <v>0</v>
      </c>
      <c r="AM540" s="167">
        <f t="shared" si="487"/>
        <v>0</v>
      </c>
      <c r="AN540" s="167"/>
      <c r="AO540" s="167">
        <f t="shared" si="487"/>
        <v>0</v>
      </c>
      <c r="AP540" s="167">
        <f t="shared" si="487"/>
        <v>0</v>
      </c>
      <c r="AQ540" s="167">
        <f t="shared" si="487"/>
        <v>0</v>
      </c>
      <c r="AR540" s="167">
        <f t="shared" si="487"/>
        <v>0</v>
      </c>
      <c r="AS540" s="167"/>
      <c r="AT540" s="167">
        <f t="shared" si="487"/>
        <v>0</v>
      </c>
      <c r="AU540" s="167">
        <f t="shared" si="487"/>
        <v>0</v>
      </c>
      <c r="AV540" s="167">
        <f t="shared" si="487"/>
        <v>0</v>
      </c>
      <c r="AW540" s="167">
        <f t="shared" si="487"/>
        <v>0</v>
      </c>
      <c r="AX540" s="167"/>
      <c r="AY540" s="167">
        <f t="shared" si="487"/>
        <v>10253.609999999999</v>
      </c>
      <c r="AZ540" s="167">
        <f t="shared" si="487"/>
        <v>10252.9</v>
      </c>
      <c r="BA540" s="167"/>
      <c r="BB540" s="164"/>
      <c r="BC540" s="166"/>
    </row>
    <row r="541" spans="1:55" ht="32.25" customHeight="1">
      <c r="A541" s="275"/>
      <c r="B541" s="276"/>
      <c r="C541" s="276"/>
      <c r="D541" s="151" t="s">
        <v>37</v>
      </c>
      <c r="E541" s="167">
        <f t="shared" si="484"/>
        <v>0</v>
      </c>
      <c r="F541" s="167">
        <f t="shared" si="485"/>
        <v>0</v>
      </c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4"/>
      <c r="BC541" s="166"/>
    </row>
    <row r="542" spans="1:55" ht="50.25" customHeight="1">
      <c r="A542" s="275"/>
      <c r="B542" s="276"/>
      <c r="C542" s="276"/>
      <c r="D542" s="176" t="s">
        <v>2</v>
      </c>
      <c r="E542" s="167">
        <f t="shared" si="484"/>
        <v>0</v>
      </c>
      <c r="F542" s="167">
        <f t="shared" si="485"/>
        <v>0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4"/>
      <c r="BC542" s="166"/>
    </row>
    <row r="543" spans="1:55" ht="22.5" customHeight="1">
      <c r="A543" s="275"/>
      <c r="B543" s="276"/>
      <c r="C543" s="276"/>
      <c r="D543" s="221" t="s">
        <v>268</v>
      </c>
      <c r="E543" s="167">
        <f>H543+K543+N543+Q543+T543+W543+Z543+AE543+AJ543+AO543+AT543+AY543</f>
        <v>14805.109999999999</v>
      </c>
      <c r="F543" s="167">
        <f t="shared" si="485"/>
        <v>14804.4</v>
      </c>
      <c r="G543" s="167">
        <f t="shared" si="486"/>
        <v>99.995204358495144</v>
      </c>
      <c r="H543" s="167">
        <v>4551.5</v>
      </c>
      <c r="I543" s="167">
        <v>4551.5</v>
      </c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>
        <f>60.8+10252.9-60.09</f>
        <v>10253.609999999999</v>
      </c>
      <c r="AZ543" s="167">
        <f>10252.9</f>
        <v>10252.9</v>
      </c>
      <c r="BA543" s="167"/>
      <c r="BB543" s="164"/>
      <c r="BC543" s="166"/>
    </row>
    <row r="544" spans="1:55" ht="82.5" customHeight="1">
      <c r="A544" s="275"/>
      <c r="B544" s="276"/>
      <c r="C544" s="276"/>
      <c r="D544" s="221" t="s">
        <v>274</v>
      </c>
      <c r="E544" s="167">
        <f t="shared" ref="E544:E546" si="488">H544+K544+N544+Q544+T544+W544+Z544+AE544+AJ544+AO544+AT544+AY544</f>
        <v>0</v>
      </c>
      <c r="F544" s="167">
        <f t="shared" si="485"/>
        <v>0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4"/>
      <c r="BC544" s="166"/>
    </row>
    <row r="545" spans="1:55" ht="22.5" customHeight="1">
      <c r="A545" s="275"/>
      <c r="B545" s="276"/>
      <c r="C545" s="276"/>
      <c r="D545" s="221" t="s">
        <v>269</v>
      </c>
      <c r="E545" s="167">
        <f t="shared" si="488"/>
        <v>0</v>
      </c>
      <c r="F545" s="167">
        <f t="shared" si="485"/>
        <v>0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4"/>
      <c r="BC545" s="166"/>
    </row>
    <row r="546" spans="1:55" ht="31.2">
      <c r="A546" s="275"/>
      <c r="B546" s="276"/>
      <c r="C546" s="276"/>
      <c r="D546" s="224" t="s">
        <v>43</v>
      </c>
      <c r="E546" s="167">
        <f t="shared" si="488"/>
        <v>0</v>
      </c>
      <c r="F546" s="167">
        <f t="shared" si="485"/>
        <v>0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4"/>
      <c r="BC546" s="166"/>
    </row>
    <row r="547" spans="1:55" ht="22.5" customHeight="1">
      <c r="A547" s="275"/>
      <c r="B547" s="276" t="s">
        <v>310</v>
      </c>
      <c r="C547" s="276" t="s">
        <v>308</v>
      </c>
      <c r="D547" s="153" t="s">
        <v>41</v>
      </c>
      <c r="E547" s="167">
        <f t="shared" ref="E547:E549" si="489">H547+K547+N547+Q547+T547+W547+Z547+AE547+AJ547+AO547+AT547+AY547</f>
        <v>3563.5000000000005</v>
      </c>
      <c r="F547" s="167">
        <f t="shared" ref="F547:F553" si="490">I547+L547+O547+R547+U547+X547+AA547+AF547+AK547+AP547+AU547+AZ547</f>
        <v>3563.5000000000005</v>
      </c>
      <c r="G547" s="167">
        <f t="shared" si="486"/>
        <v>100</v>
      </c>
      <c r="H547" s="167">
        <f>H548+H549+H550+H2997</f>
        <v>1967.09</v>
      </c>
      <c r="I547" s="167">
        <f>I548+I549+I550+I2997</f>
        <v>1967.09</v>
      </c>
      <c r="J547" s="167"/>
      <c r="K547" s="167">
        <f>K548+K549+K550+K2997</f>
        <v>0</v>
      </c>
      <c r="L547" s="167">
        <f>L548+L549+L550+L2997</f>
        <v>0</v>
      </c>
      <c r="M547" s="167"/>
      <c r="N547" s="167">
        <f>N548+N549+N550+N2997</f>
        <v>0</v>
      </c>
      <c r="O547" s="167">
        <f>O548+O549+O550+O2997</f>
        <v>0</v>
      </c>
      <c r="P547" s="167"/>
      <c r="Q547" s="167">
        <f>Q548+Q549+Q550+Q2997</f>
        <v>702.31000000000017</v>
      </c>
      <c r="R547" s="167">
        <f>R548+R549+R550+R2997</f>
        <v>702.31000000000017</v>
      </c>
      <c r="S547" s="167"/>
      <c r="T547" s="167">
        <f>T548+T549+T550+T2997</f>
        <v>0</v>
      </c>
      <c r="U547" s="167">
        <f>U548+U549+U550+U2997</f>
        <v>0</v>
      </c>
      <c r="V547" s="167"/>
      <c r="W547" s="167">
        <f>W548+W549+W550+W2997</f>
        <v>2316.3470000000002</v>
      </c>
      <c r="X547" s="167">
        <f>X548+X549+X550+X2997</f>
        <v>2316.3470000000002</v>
      </c>
      <c r="Y547" s="167"/>
      <c r="Z547" s="167">
        <f>Z548+Z549+Z550+Z2997</f>
        <v>894.1</v>
      </c>
      <c r="AA547" s="167">
        <f>AA548+AA549+AA550+AA2997</f>
        <v>894.1</v>
      </c>
      <c r="AB547" s="167">
        <f>AB548+AB549+AB550+AB2997</f>
        <v>0</v>
      </c>
      <c r="AC547" s="167">
        <f>AC548+AC549+AC550+AC2997</f>
        <v>0</v>
      </c>
      <c r="AD547" s="167"/>
      <c r="AE547" s="167">
        <f>AE548+AE549+AE550+AE2997</f>
        <v>0</v>
      </c>
      <c r="AF547" s="167">
        <f>AF548+AF549+AF550+AF2997</f>
        <v>0</v>
      </c>
      <c r="AG547" s="167">
        <f>AG548+AG549+AG550+AG2997</f>
        <v>0</v>
      </c>
      <c r="AH547" s="167">
        <f>AH548+AH549+AH550+AH2997</f>
        <v>0</v>
      </c>
      <c r="AI547" s="167"/>
      <c r="AJ547" s="167">
        <f>AJ548+AJ549+AJ550+AJ2997</f>
        <v>-2316.3470000000002</v>
      </c>
      <c r="AK547" s="167">
        <f>AK548+AK549+AK550+AK2997</f>
        <v>-2316.3470000000002</v>
      </c>
      <c r="AL547" s="167">
        <f>AL548+AL549+AL550+AL2997</f>
        <v>0</v>
      </c>
      <c r="AM547" s="167">
        <f>AM548+AM549+AM550+AM2997</f>
        <v>0</v>
      </c>
      <c r="AN547" s="167"/>
      <c r="AO547" s="167">
        <f>AO548+AO549+AO550+AO2997</f>
        <v>0</v>
      </c>
      <c r="AP547" s="167">
        <f>AP548+AP549+AP550+AP2997</f>
        <v>0</v>
      </c>
      <c r="AQ547" s="167">
        <f>AQ548+AQ549+AQ550+AQ2997</f>
        <v>0</v>
      </c>
      <c r="AR547" s="167">
        <f>AR548+AR549+AR550+AR2997</f>
        <v>0</v>
      </c>
      <c r="AS547" s="167"/>
      <c r="AT547" s="167">
        <f t="shared" ref="AT547:AZ547" si="491">AT548+AT549+AT550+AT2997</f>
        <v>0</v>
      </c>
      <c r="AU547" s="167">
        <f t="shared" si="491"/>
        <v>0</v>
      </c>
      <c r="AV547" s="167">
        <f t="shared" si="491"/>
        <v>0</v>
      </c>
      <c r="AW547" s="167">
        <f t="shared" si="491"/>
        <v>0</v>
      </c>
      <c r="AX547" s="167">
        <f t="shared" si="491"/>
        <v>0</v>
      </c>
      <c r="AY547" s="167">
        <f t="shared" si="491"/>
        <v>0</v>
      </c>
      <c r="AZ547" s="167">
        <f t="shared" si="491"/>
        <v>0</v>
      </c>
      <c r="BA547" s="167"/>
      <c r="BB547" s="164"/>
      <c r="BC547" s="166"/>
    </row>
    <row r="548" spans="1:55" ht="32.25" customHeight="1">
      <c r="A548" s="275"/>
      <c r="B548" s="276"/>
      <c r="C548" s="276"/>
      <c r="D548" s="151" t="s">
        <v>37</v>
      </c>
      <c r="E548" s="167">
        <f t="shared" si="489"/>
        <v>0</v>
      </c>
      <c r="F548" s="167">
        <f t="shared" si="490"/>
        <v>0</v>
      </c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4"/>
      <c r="BC548" s="166"/>
    </row>
    <row r="549" spans="1:55" ht="50.25" customHeight="1">
      <c r="A549" s="275"/>
      <c r="B549" s="276"/>
      <c r="C549" s="276"/>
      <c r="D549" s="176" t="s">
        <v>2</v>
      </c>
      <c r="E549" s="167">
        <f t="shared" si="489"/>
        <v>0</v>
      </c>
      <c r="F549" s="167">
        <f t="shared" si="490"/>
        <v>0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4"/>
      <c r="BC549" s="166"/>
    </row>
    <row r="550" spans="1:55" ht="22.5" customHeight="1">
      <c r="A550" s="275"/>
      <c r="B550" s="276"/>
      <c r="C550" s="276"/>
      <c r="D550" s="221" t="s">
        <v>268</v>
      </c>
      <c r="E550" s="167">
        <f>H550+K550+N550+Q550+T550+W550+Z550+AE550+AJ550+AO550+AT550+AY550</f>
        <v>3563.5000000000005</v>
      </c>
      <c r="F550" s="167">
        <f t="shared" si="490"/>
        <v>3563.5000000000005</v>
      </c>
      <c r="G550" s="167">
        <f t="shared" si="486"/>
        <v>100</v>
      </c>
      <c r="H550" s="167">
        <v>1967.09</v>
      </c>
      <c r="I550" s="167">
        <v>1967.09</v>
      </c>
      <c r="J550" s="167"/>
      <c r="K550" s="167"/>
      <c r="L550" s="167"/>
      <c r="M550" s="167"/>
      <c r="N550" s="167"/>
      <c r="O550" s="167"/>
      <c r="P550" s="167"/>
      <c r="Q550" s="167">
        <f>2669.4-1967.09</f>
        <v>702.31000000000017</v>
      </c>
      <c r="R550" s="167">
        <f>2669.4-1967.09</f>
        <v>702.31000000000017</v>
      </c>
      <c r="S550" s="167"/>
      <c r="T550" s="167"/>
      <c r="U550" s="167"/>
      <c r="V550" s="167"/>
      <c r="W550" s="167">
        <v>2316.3470000000002</v>
      </c>
      <c r="X550" s="167">
        <v>2316.3470000000002</v>
      </c>
      <c r="Y550" s="167"/>
      <c r="Z550" s="167">
        <v>894.1</v>
      </c>
      <c r="AA550" s="167">
        <v>894.1</v>
      </c>
      <c r="AB550" s="167"/>
      <c r="AC550" s="167"/>
      <c r="AD550" s="167"/>
      <c r="AE550" s="167"/>
      <c r="AF550" s="167"/>
      <c r="AG550" s="167"/>
      <c r="AH550" s="167"/>
      <c r="AI550" s="167"/>
      <c r="AJ550" s="167">
        <v>-2316.3470000000002</v>
      </c>
      <c r="AK550" s="167">
        <v>-2316.3470000000002</v>
      </c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4"/>
      <c r="BC550" s="166"/>
    </row>
    <row r="551" spans="1:55" ht="82.5" customHeight="1">
      <c r="A551" s="275"/>
      <c r="B551" s="276"/>
      <c r="C551" s="276"/>
      <c r="D551" s="221" t="s">
        <v>274</v>
      </c>
      <c r="E551" s="167">
        <f t="shared" ref="E551:E553" si="492">H551+K551+N551+Q551+T551+W551+Z551+AE551+AJ551+AO551+AT551+AY551</f>
        <v>894.1</v>
      </c>
      <c r="F551" s="167">
        <f t="shared" si="490"/>
        <v>894.1</v>
      </c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>
        <v>894.1</v>
      </c>
      <c r="AA551" s="167">
        <v>894.1</v>
      </c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4"/>
      <c r="BC551" s="166"/>
    </row>
    <row r="552" spans="1:55" ht="22.5" customHeight="1">
      <c r="A552" s="275"/>
      <c r="B552" s="276"/>
      <c r="C552" s="276"/>
      <c r="D552" s="221" t="s">
        <v>269</v>
      </c>
      <c r="E552" s="167">
        <f t="shared" si="492"/>
        <v>0</v>
      </c>
      <c r="F552" s="167">
        <f t="shared" si="490"/>
        <v>0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4"/>
      <c r="BC552" s="166"/>
    </row>
    <row r="553" spans="1:55" ht="31.2">
      <c r="A553" s="275"/>
      <c r="B553" s="276"/>
      <c r="C553" s="276"/>
      <c r="D553" s="224" t="s">
        <v>43</v>
      </c>
      <c r="E553" s="167">
        <f t="shared" si="492"/>
        <v>0</v>
      </c>
      <c r="F553" s="167">
        <f t="shared" si="490"/>
        <v>0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4"/>
      <c r="BC553" s="166"/>
    </row>
    <row r="554" spans="1:55" ht="22.5" customHeight="1">
      <c r="A554" s="275"/>
      <c r="B554" s="276" t="s">
        <v>311</v>
      </c>
      <c r="C554" s="276" t="s">
        <v>308</v>
      </c>
      <c r="D554" s="153" t="s">
        <v>41</v>
      </c>
      <c r="E554" s="167">
        <f t="shared" ref="E554:E556" si="493">H554+K554+N554+Q554+T554+W554+Z554+AE554+AJ554+AO554+AT554+AY554</f>
        <v>4084.1</v>
      </c>
      <c r="F554" s="167">
        <f t="shared" ref="F554:F560" si="494">I554+L554+O554+R554+U554+X554+AA554+AF554+AK554+AP554+AU554+AZ554</f>
        <v>4084.0899999999997</v>
      </c>
      <c r="G554" s="167">
        <f t="shared" si="486"/>
        <v>99.999755148013008</v>
      </c>
      <c r="H554" s="167">
        <f>H555+H556+H557+H559+H560</f>
        <v>2406.42</v>
      </c>
      <c r="I554" s="167">
        <f t="shared" ref="I554:AZ554" si="495">I555+I556+I557+I559+I560</f>
        <v>2406.42</v>
      </c>
      <c r="J554" s="167"/>
      <c r="K554" s="167">
        <f t="shared" si="495"/>
        <v>0</v>
      </c>
      <c r="L554" s="167">
        <f t="shared" si="495"/>
        <v>0</v>
      </c>
      <c r="M554" s="167"/>
      <c r="N554" s="167">
        <f t="shared" si="495"/>
        <v>0</v>
      </c>
      <c r="O554" s="167">
        <f t="shared" si="495"/>
        <v>0</v>
      </c>
      <c r="P554" s="167"/>
      <c r="Q554" s="167">
        <f t="shared" si="495"/>
        <v>720.67999999999984</v>
      </c>
      <c r="R554" s="167">
        <f t="shared" si="495"/>
        <v>720.67999999999984</v>
      </c>
      <c r="S554" s="167"/>
      <c r="T554" s="167">
        <f t="shared" si="495"/>
        <v>0</v>
      </c>
      <c r="U554" s="167">
        <f t="shared" si="495"/>
        <v>0</v>
      </c>
      <c r="V554" s="167"/>
      <c r="W554" s="167">
        <f t="shared" si="495"/>
        <v>1343.4159999999999</v>
      </c>
      <c r="X554" s="167">
        <f t="shared" si="495"/>
        <v>1343.4159999999999</v>
      </c>
      <c r="Y554" s="167"/>
      <c r="Z554" s="167">
        <f t="shared" si="495"/>
        <v>957</v>
      </c>
      <c r="AA554" s="167">
        <f t="shared" si="495"/>
        <v>957</v>
      </c>
      <c r="AB554" s="167">
        <f t="shared" si="495"/>
        <v>0</v>
      </c>
      <c r="AC554" s="167">
        <f t="shared" si="495"/>
        <v>0</v>
      </c>
      <c r="AD554" s="167"/>
      <c r="AE554" s="167">
        <f t="shared" si="495"/>
        <v>0</v>
      </c>
      <c r="AF554" s="167">
        <f t="shared" si="495"/>
        <v>0</v>
      </c>
      <c r="AG554" s="167">
        <f t="shared" si="495"/>
        <v>0</v>
      </c>
      <c r="AH554" s="167">
        <f t="shared" si="495"/>
        <v>0</v>
      </c>
      <c r="AI554" s="167"/>
      <c r="AJ554" s="167">
        <f t="shared" si="495"/>
        <v>-1343.4259999999999</v>
      </c>
      <c r="AK554" s="167">
        <f t="shared" si="495"/>
        <v>-1343.4259999999999</v>
      </c>
      <c r="AL554" s="167">
        <f t="shared" si="495"/>
        <v>0</v>
      </c>
      <c r="AM554" s="167">
        <f t="shared" si="495"/>
        <v>0</v>
      </c>
      <c r="AN554" s="167"/>
      <c r="AO554" s="167">
        <f t="shared" si="495"/>
        <v>0</v>
      </c>
      <c r="AP554" s="167">
        <f t="shared" si="495"/>
        <v>0</v>
      </c>
      <c r="AQ554" s="167">
        <f t="shared" si="495"/>
        <v>0</v>
      </c>
      <c r="AR554" s="167">
        <f t="shared" si="495"/>
        <v>0</v>
      </c>
      <c r="AS554" s="167"/>
      <c r="AT554" s="167">
        <f t="shared" si="495"/>
        <v>0.01</v>
      </c>
      <c r="AU554" s="167">
        <f t="shared" si="495"/>
        <v>0</v>
      </c>
      <c r="AV554" s="167">
        <f t="shared" si="495"/>
        <v>0</v>
      </c>
      <c r="AW554" s="167">
        <f t="shared" si="495"/>
        <v>0</v>
      </c>
      <c r="AX554" s="167"/>
      <c r="AY554" s="167">
        <f t="shared" si="495"/>
        <v>0</v>
      </c>
      <c r="AZ554" s="167">
        <f t="shared" si="495"/>
        <v>0</v>
      </c>
      <c r="BA554" s="167"/>
      <c r="BB554" s="164"/>
      <c r="BC554" s="166"/>
    </row>
    <row r="555" spans="1:55" ht="32.25" customHeight="1">
      <c r="A555" s="275"/>
      <c r="B555" s="276"/>
      <c r="C555" s="276"/>
      <c r="D555" s="151" t="s">
        <v>37</v>
      </c>
      <c r="E555" s="167">
        <f t="shared" si="493"/>
        <v>0</v>
      </c>
      <c r="F555" s="167">
        <f t="shared" si="494"/>
        <v>0</v>
      </c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4"/>
      <c r="BC555" s="166"/>
    </row>
    <row r="556" spans="1:55" ht="50.25" customHeight="1">
      <c r="A556" s="275"/>
      <c r="B556" s="276"/>
      <c r="C556" s="276"/>
      <c r="D556" s="176" t="s">
        <v>2</v>
      </c>
      <c r="E556" s="167">
        <f t="shared" si="493"/>
        <v>0</v>
      </c>
      <c r="F556" s="167">
        <f t="shared" si="494"/>
        <v>0</v>
      </c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4"/>
      <c r="BC556" s="166"/>
    </row>
    <row r="557" spans="1:55" ht="22.5" customHeight="1">
      <c r="A557" s="275"/>
      <c r="B557" s="276"/>
      <c r="C557" s="276"/>
      <c r="D557" s="221" t="s">
        <v>268</v>
      </c>
      <c r="E557" s="167">
        <f>H557+K557+N557+Q557+T557+W557+Z557+AE557+AJ557+AO557+AT557+AY557</f>
        <v>4084.1</v>
      </c>
      <c r="F557" s="205">
        <f t="shared" si="494"/>
        <v>4084.0899999999997</v>
      </c>
      <c r="G557" s="167">
        <f t="shared" si="486"/>
        <v>99.999755148013008</v>
      </c>
      <c r="H557" s="167">
        <v>2406.42</v>
      </c>
      <c r="I557" s="167">
        <v>2406.42</v>
      </c>
      <c r="J557" s="167"/>
      <c r="K557" s="167"/>
      <c r="L557" s="167"/>
      <c r="M557" s="167"/>
      <c r="N557" s="167"/>
      <c r="O557" s="167"/>
      <c r="P557" s="167"/>
      <c r="Q557" s="167">
        <f>3127.1-2406.42</f>
        <v>720.67999999999984</v>
      </c>
      <c r="R557" s="167">
        <f>3127.1-2406.42</f>
        <v>720.67999999999984</v>
      </c>
      <c r="S557" s="167"/>
      <c r="T557" s="167"/>
      <c r="U557" s="167"/>
      <c r="V557" s="167"/>
      <c r="W557" s="167">
        <f>1343.426-0.01</f>
        <v>1343.4159999999999</v>
      </c>
      <c r="X557" s="167">
        <f>1343.426-0.01</f>
        <v>1343.4159999999999</v>
      </c>
      <c r="Y557" s="167"/>
      <c r="Z557" s="167">
        <v>957</v>
      </c>
      <c r="AA557" s="167">
        <v>957</v>
      </c>
      <c r="AB557" s="167"/>
      <c r="AC557" s="167"/>
      <c r="AD557" s="167"/>
      <c r="AE557" s="167"/>
      <c r="AF557" s="167"/>
      <c r="AG557" s="167"/>
      <c r="AH557" s="167"/>
      <c r="AI557" s="167"/>
      <c r="AJ557" s="167">
        <v>-1343.4259999999999</v>
      </c>
      <c r="AK557" s="167">
        <v>-1343.4259999999999</v>
      </c>
      <c r="AL557" s="167"/>
      <c r="AM557" s="167"/>
      <c r="AN557" s="167"/>
      <c r="AO557" s="167"/>
      <c r="AP557" s="167"/>
      <c r="AQ557" s="167"/>
      <c r="AR557" s="167"/>
      <c r="AS557" s="167"/>
      <c r="AT557" s="167">
        <v>0.01</v>
      </c>
      <c r="AU557" s="167"/>
      <c r="AV557" s="167"/>
      <c r="AW557" s="167"/>
      <c r="AX557" s="167"/>
      <c r="AY557" s="167"/>
      <c r="AZ557" s="167"/>
      <c r="BA557" s="167"/>
      <c r="BB557" s="164"/>
      <c r="BC557" s="166"/>
    </row>
    <row r="558" spans="1:55" ht="82.5" customHeight="1">
      <c r="A558" s="275"/>
      <c r="B558" s="276"/>
      <c r="C558" s="276"/>
      <c r="D558" s="221" t="s">
        <v>274</v>
      </c>
      <c r="E558" s="167">
        <f t="shared" ref="E558:E563" si="496">H558+K558+N558+Q558+T558+W558+Z558+AE558+AJ558+AO558+AT558+AY558</f>
        <v>957</v>
      </c>
      <c r="F558" s="167">
        <f t="shared" si="494"/>
        <v>957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>
        <v>957</v>
      </c>
      <c r="AA558" s="167">
        <v>957</v>
      </c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4"/>
      <c r="BC558" s="166"/>
    </row>
    <row r="559" spans="1:55" ht="22.5" customHeight="1">
      <c r="A559" s="275"/>
      <c r="B559" s="276"/>
      <c r="C559" s="276"/>
      <c r="D559" s="221" t="s">
        <v>269</v>
      </c>
      <c r="E559" s="167">
        <f t="shared" si="496"/>
        <v>0</v>
      </c>
      <c r="F559" s="167">
        <f t="shared" si="494"/>
        <v>0</v>
      </c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  <c r="AR559" s="167"/>
      <c r="AS559" s="167"/>
      <c r="AT559" s="167"/>
      <c r="AU559" s="167"/>
      <c r="AV559" s="167"/>
      <c r="AW559" s="167"/>
      <c r="AX559" s="167"/>
      <c r="AY559" s="167"/>
      <c r="AZ559" s="167"/>
      <c r="BA559" s="167"/>
      <c r="BB559" s="164"/>
      <c r="BC559" s="166"/>
    </row>
    <row r="560" spans="1:55" ht="31.2">
      <c r="A560" s="275"/>
      <c r="B560" s="276"/>
      <c r="C560" s="276"/>
      <c r="D560" s="224" t="s">
        <v>43</v>
      </c>
      <c r="E560" s="167">
        <f t="shared" si="496"/>
        <v>0</v>
      </c>
      <c r="F560" s="167">
        <f t="shared" si="494"/>
        <v>0</v>
      </c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4"/>
      <c r="BC560" s="166"/>
    </row>
    <row r="561" spans="1:55" ht="22.5" customHeight="1">
      <c r="A561" s="275"/>
      <c r="B561" s="276" t="s">
        <v>312</v>
      </c>
      <c r="C561" s="276"/>
      <c r="D561" s="153" t="s">
        <v>41</v>
      </c>
      <c r="E561" s="167">
        <f t="shared" si="496"/>
        <v>592.4</v>
      </c>
      <c r="F561" s="167">
        <f t="shared" ref="F561:F567" si="497">I561+L561+O561+R561+U561+X561+AA561+AF561+AK561+AP561+AU561+AZ561</f>
        <v>592.4</v>
      </c>
      <c r="G561" s="167">
        <f t="shared" si="486"/>
        <v>100</v>
      </c>
      <c r="H561" s="167">
        <f>H562+H563+H564+H566+H567</f>
        <v>313.51</v>
      </c>
      <c r="I561" s="167">
        <f t="shared" ref="I561:AZ561" si="498">I562+I563+I564+I566+I567</f>
        <v>313.51</v>
      </c>
      <c r="J561" s="167"/>
      <c r="K561" s="167">
        <f t="shared" si="498"/>
        <v>0</v>
      </c>
      <c r="L561" s="167">
        <f t="shared" si="498"/>
        <v>0</v>
      </c>
      <c r="M561" s="167"/>
      <c r="N561" s="167">
        <f t="shared" si="498"/>
        <v>0</v>
      </c>
      <c r="O561" s="167">
        <f t="shared" si="498"/>
        <v>0</v>
      </c>
      <c r="P561" s="167"/>
      <c r="Q561" s="167">
        <f t="shared" si="498"/>
        <v>153.88999999999999</v>
      </c>
      <c r="R561" s="167">
        <f t="shared" si="498"/>
        <v>153.88999999999999</v>
      </c>
      <c r="S561" s="167"/>
      <c r="T561" s="167">
        <f t="shared" si="498"/>
        <v>0</v>
      </c>
      <c r="U561" s="167">
        <f t="shared" si="498"/>
        <v>0</v>
      </c>
      <c r="V561" s="167"/>
      <c r="W561" s="167">
        <f t="shared" si="498"/>
        <v>212.554</v>
      </c>
      <c r="X561" s="167">
        <f t="shared" si="498"/>
        <v>212.554</v>
      </c>
      <c r="Y561" s="167"/>
      <c r="Z561" s="167">
        <f t="shared" si="498"/>
        <v>125</v>
      </c>
      <c r="AA561" s="167">
        <f t="shared" si="498"/>
        <v>125</v>
      </c>
      <c r="AB561" s="167">
        <f t="shared" si="498"/>
        <v>0</v>
      </c>
      <c r="AC561" s="167">
        <f t="shared" si="498"/>
        <v>0</v>
      </c>
      <c r="AD561" s="167"/>
      <c r="AE561" s="167">
        <f t="shared" si="498"/>
        <v>0</v>
      </c>
      <c r="AF561" s="167">
        <f t="shared" si="498"/>
        <v>0</v>
      </c>
      <c r="AG561" s="167">
        <f t="shared" si="498"/>
        <v>0</v>
      </c>
      <c r="AH561" s="167">
        <f t="shared" si="498"/>
        <v>0</v>
      </c>
      <c r="AI561" s="167"/>
      <c r="AJ561" s="167">
        <f t="shared" si="498"/>
        <v>-212.554</v>
      </c>
      <c r="AK561" s="167">
        <f t="shared" si="498"/>
        <v>-212.554</v>
      </c>
      <c r="AL561" s="167">
        <f t="shared" si="498"/>
        <v>0</v>
      </c>
      <c r="AM561" s="167">
        <f t="shared" si="498"/>
        <v>0</v>
      </c>
      <c r="AN561" s="167"/>
      <c r="AO561" s="167">
        <f t="shared" si="498"/>
        <v>0</v>
      </c>
      <c r="AP561" s="167">
        <f t="shared" si="498"/>
        <v>0</v>
      </c>
      <c r="AQ561" s="167">
        <f t="shared" si="498"/>
        <v>0</v>
      </c>
      <c r="AR561" s="167">
        <f t="shared" si="498"/>
        <v>0</v>
      </c>
      <c r="AS561" s="167"/>
      <c r="AT561" s="167">
        <f t="shared" si="498"/>
        <v>0</v>
      </c>
      <c r="AU561" s="167">
        <f t="shared" si="498"/>
        <v>0</v>
      </c>
      <c r="AV561" s="167">
        <f t="shared" si="498"/>
        <v>0</v>
      </c>
      <c r="AW561" s="167">
        <f t="shared" si="498"/>
        <v>0</v>
      </c>
      <c r="AX561" s="167"/>
      <c r="AY561" s="167">
        <f t="shared" si="498"/>
        <v>0</v>
      </c>
      <c r="AZ561" s="167">
        <f t="shared" si="498"/>
        <v>0</v>
      </c>
      <c r="BA561" s="167"/>
      <c r="BB561" s="164"/>
      <c r="BC561" s="166"/>
    </row>
    <row r="562" spans="1:55" ht="32.25" customHeight="1">
      <c r="A562" s="275"/>
      <c r="B562" s="276"/>
      <c r="C562" s="276"/>
      <c r="D562" s="151" t="s">
        <v>37</v>
      </c>
      <c r="E562" s="167">
        <f t="shared" si="496"/>
        <v>0</v>
      </c>
      <c r="F562" s="167">
        <f t="shared" si="497"/>
        <v>0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4"/>
      <c r="BC562" s="166"/>
    </row>
    <row r="563" spans="1:55" ht="50.25" customHeight="1">
      <c r="A563" s="275"/>
      <c r="B563" s="276"/>
      <c r="C563" s="276"/>
      <c r="D563" s="176" t="s">
        <v>2</v>
      </c>
      <c r="E563" s="167">
        <f t="shared" si="496"/>
        <v>0</v>
      </c>
      <c r="F563" s="167">
        <f t="shared" si="497"/>
        <v>0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4"/>
      <c r="BC563" s="166"/>
    </row>
    <row r="564" spans="1:55" ht="22.5" customHeight="1">
      <c r="A564" s="275"/>
      <c r="B564" s="276"/>
      <c r="C564" s="276"/>
      <c r="D564" s="221" t="s">
        <v>268</v>
      </c>
      <c r="E564" s="205">
        <f>H564+K564+N564+Q564+T564+W564+Z564+AE564+AJ564+AO564+AT564+AY564</f>
        <v>592.4</v>
      </c>
      <c r="F564" s="205">
        <f t="shared" si="497"/>
        <v>592.4</v>
      </c>
      <c r="G564" s="167">
        <f t="shared" si="486"/>
        <v>100</v>
      </c>
      <c r="H564" s="167">
        <v>313.51</v>
      </c>
      <c r="I564" s="167">
        <v>313.51</v>
      </c>
      <c r="J564" s="167"/>
      <c r="K564" s="167"/>
      <c r="L564" s="167"/>
      <c r="M564" s="167"/>
      <c r="N564" s="167"/>
      <c r="O564" s="167"/>
      <c r="P564" s="167"/>
      <c r="Q564" s="167">
        <f>467.4-313.51</f>
        <v>153.88999999999999</v>
      </c>
      <c r="R564" s="167">
        <f>Q564</f>
        <v>153.88999999999999</v>
      </c>
      <c r="S564" s="167"/>
      <c r="T564" s="167"/>
      <c r="U564" s="167"/>
      <c r="V564" s="167"/>
      <c r="W564" s="167">
        <v>212.554</v>
      </c>
      <c r="X564" s="167">
        <v>212.554</v>
      </c>
      <c r="Y564" s="167"/>
      <c r="Z564" s="167">
        <v>125</v>
      </c>
      <c r="AA564" s="167">
        <v>125</v>
      </c>
      <c r="AB564" s="167"/>
      <c r="AC564" s="167"/>
      <c r="AD564" s="167"/>
      <c r="AE564" s="167"/>
      <c r="AF564" s="167"/>
      <c r="AG564" s="167"/>
      <c r="AH564" s="167"/>
      <c r="AI564" s="167"/>
      <c r="AJ564" s="167">
        <v>-212.554</v>
      </c>
      <c r="AK564" s="167">
        <v>-212.554</v>
      </c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4"/>
      <c r="BC564" s="166"/>
    </row>
    <row r="565" spans="1:55" ht="82.5" customHeight="1">
      <c r="A565" s="275"/>
      <c r="B565" s="276"/>
      <c r="C565" s="276"/>
      <c r="D565" s="221" t="s">
        <v>274</v>
      </c>
      <c r="E565" s="167">
        <f t="shared" ref="E565:E567" si="499">H565+K565+N565+Q565+T565+W565+Z565+AE565+AJ565+AO565+AT565+AY565</f>
        <v>125</v>
      </c>
      <c r="F565" s="167">
        <f t="shared" si="497"/>
        <v>125</v>
      </c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>
        <v>125</v>
      </c>
      <c r="AA565" s="167">
        <v>125</v>
      </c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4"/>
      <c r="BC565" s="166"/>
    </row>
    <row r="566" spans="1:55" ht="22.5" customHeight="1">
      <c r="A566" s="275"/>
      <c r="B566" s="276"/>
      <c r="C566" s="276"/>
      <c r="D566" s="221" t="s">
        <v>269</v>
      </c>
      <c r="E566" s="167">
        <f t="shared" si="499"/>
        <v>0</v>
      </c>
      <c r="F566" s="167">
        <f t="shared" si="497"/>
        <v>0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4"/>
      <c r="BC566" s="166"/>
    </row>
    <row r="567" spans="1:55" ht="31.2">
      <c r="A567" s="275"/>
      <c r="B567" s="276"/>
      <c r="C567" s="276"/>
      <c r="D567" s="224" t="s">
        <v>43</v>
      </c>
      <c r="E567" s="167">
        <f t="shared" si="499"/>
        <v>0</v>
      </c>
      <c r="F567" s="167">
        <f t="shared" si="497"/>
        <v>0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4"/>
      <c r="BC567" s="166"/>
    </row>
    <row r="568" spans="1:55" ht="22.5" customHeight="1">
      <c r="A568" s="275"/>
      <c r="B568" s="276" t="s">
        <v>313</v>
      </c>
      <c r="C568" s="276"/>
      <c r="D568" s="153" t="s">
        <v>41</v>
      </c>
      <c r="E568" s="167">
        <f t="shared" ref="E568:E570" si="500">H568+K568+N568+Q568+T568+W568+Z568+AE568+AJ568+AO568+AT568+AY568</f>
        <v>23736.6</v>
      </c>
      <c r="F568" s="167">
        <f t="shared" ref="F568:F574" si="501">I568+L568+O568+R568+U568+X568+AA568+AF568+AK568+AP568+AU568+AZ568</f>
        <v>23736.6</v>
      </c>
      <c r="G568" s="167">
        <f t="shared" si="486"/>
        <v>100</v>
      </c>
      <c r="H568" s="167">
        <f>H569+H570+H571+H573+H574</f>
        <v>13434.73</v>
      </c>
      <c r="I568" s="167">
        <f t="shared" ref="I568:AZ568" si="502">I569+I570+I571+I573+I574</f>
        <v>13434.73</v>
      </c>
      <c r="J568" s="167"/>
      <c r="K568" s="167">
        <f t="shared" si="502"/>
        <v>0</v>
      </c>
      <c r="L568" s="167">
        <f t="shared" si="502"/>
        <v>0</v>
      </c>
      <c r="M568" s="167"/>
      <c r="N568" s="167">
        <f t="shared" si="502"/>
        <v>0</v>
      </c>
      <c r="O568" s="167">
        <f t="shared" si="502"/>
        <v>0</v>
      </c>
      <c r="P568" s="167"/>
      <c r="Q568" s="167">
        <f t="shared" si="502"/>
        <v>3018.869999999999</v>
      </c>
      <c r="R568" s="167">
        <f t="shared" si="502"/>
        <v>3018.869999999999</v>
      </c>
      <c r="S568" s="167"/>
      <c r="T568" s="167">
        <f t="shared" si="502"/>
        <v>0</v>
      </c>
      <c r="U568" s="167">
        <f t="shared" si="502"/>
        <v>0</v>
      </c>
      <c r="V568" s="167"/>
      <c r="W568" s="167">
        <f t="shared" si="502"/>
        <v>4759.2420000000002</v>
      </c>
      <c r="X568" s="167">
        <f t="shared" si="502"/>
        <v>4759.2420000000002</v>
      </c>
      <c r="Y568" s="167"/>
      <c r="Z568" s="167">
        <f t="shared" si="502"/>
        <v>7283</v>
      </c>
      <c r="AA568" s="167">
        <f t="shared" si="502"/>
        <v>7283</v>
      </c>
      <c r="AB568" s="167">
        <f t="shared" si="502"/>
        <v>0</v>
      </c>
      <c r="AC568" s="167">
        <f t="shared" si="502"/>
        <v>0</v>
      </c>
      <c r="AD568" s="167"/>
      <c r="AE568" s="167">
        <f t="shared" si="502"/>
        <v>0</v>
      </c>
      <c r="AF568" s="167">
        <f t="shared" si="502"/>
        <v>0</v>
      </c>
      <c r="AG568" s="167">
        <f t="shared" si="502"/>
        <v>0</v>
      </c>
      <c r="AH568" s="167">
        <f t="shared" si="502"/>
        <v>0</v>
      </c>
      <c r="AI568" s="167"/>
      <c r="AJ568" s="167">
        <f t="shared" si="502"/>
        <v>-4759.2420000000002</v>
      </c>
      <c r="AK568" s="167">
        <f t="shared" si="502"/>
        <v>-4759.2420000000002</v>
      </c>
      <c r="AL568" s="167">
        <f t="shared" si="502"/>
        <v>0</v>
      </c>
      <c r="AM568" s="167">
        <f t="shared" si="502"/>
        <v>0</v>
      </c>
      <c r="AN568" s="167"/>
      <c r="AO568" s="167">
        <f t="shared" si="502"/>
        <v>0</v>
      </c>
      <c r="AP568" s="167">
        <f t="shared" si="502"/>
        <v>0</v>
      </c>
      <c r="AQ568" s="167">
        <f t="shared" si="502"/>
        <v>0</v>
      </c>
      <c r="AR568" s="167">
        <f t="shared" si="502"/>
        <v>0</v>
      </c>
      <c r="AS568" s="167"/>
      <c r="AT568" s="167">
        <f t="shared" si="502"/>
        <v>0</v>
      </c>
      <c r="AU568" s="167">
        <f t="shared" si="502"/>
        <v>0</v>
      </c>
      <c r="AV568" s="167">
        <f t="shared" si="502"/>
        <v>0</v>
      </c>
      <c r="AW568" s="167">
        <f t="shared" si="502"/>
        <v>0</v>
      </c>
      <c r="AX568" s="167"/>
      <c r="AY568" s="167">
        <f t="shared" si="502"/>
        <v>0</v>
      </c>
      <c r="AZ568" s="167">
        <f t="shared" si="502"/>
        <v>0</v>
      </c>
      <c r="BA568" s="167"/>
      <c r="BB568" s="164"/>
      <c r="BC568" s="166"/>
    </row>
    <row r="569" spans="1:55" ht="32.25" customHeight="1">
      <c r="A569" s="275"/>
      <c r="B569" s="276"/>
      <c r="C569" s="276"/>
      <c r="D569" s="151" t="s">
        <v>37</v>
      </c>
      <c r="E569" s="167">
        <f t="shared" si="500"/>
        <v>0</v>
      </c>
      <c r="F569" s="167">
        <f t="shared" si="501"/>
        <v>0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4"/>
      <c r="BC569" s="166"/>
    </row>
    <row r="570" spans="1:55" ht="50.25" customHeight="1">
      <c r="A570" s="275"/>
      <c r="B570" s="276"/>
      <c r="C570" s="276"/>
      <c r="D570" s="176" t="s">
        <v>2</v>
      </c>
      <c r="E570" s="167">
        <f t="shared" si="500"/>
        <v>0</v>
      </c>
      <c r="F570" s="167">
        <f t="shared" si="501"/>
        <v>0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4"/>
      <c r="BC570" s="166"/>
    </row>
    <row r="571" spans="1:55" ht="22.5" customHeight="1">
      <c r="A571" s="275"/>
      <c r="B571" s="276"/>
      <c r="C571" s="276"/>
      <c r="D571" s="221" t="s">
        <v>268</v>
      </c>
      <c r="E571" s="167">
        <f>H571+K571+N571+Q571+T571+W571+Z571+AE571+AJ571+AO571+AT571+AY571</f>
        <v>23736.6</v>
      </c>
      <c r="F571" s="167">
        <f t="shared" si="501"/>
        <v>23736.6</v>
      </c>
      <c r="G571" s="167">
        <f t="shared" si="486"/>
        <v>100</v>
      </c>
      <c r="H571" s="167">
        <v>13434.73</v>
      </c>
      <c r="I571" s="167">
        <v>13434.73</v>
      </c>
      <c r="J571" s="167"/>
      <c r="K571" s="167"/>
      <c r="L571" s="167"/>
      <c r="M571" s="167"/>
      <c r="N571" s="167"/>
      <c r="O571" s="167"/>
      <c r="P571" s="167"/>
      <c r="Q571" s="167">
        <f>16453.6-13434.73</f>
        <v>3018.869999999999</v>
      </c>
      <c r="R571" s="167">
        <f>16453.6-13434.73</f>
        <v>3018.869999999999</v>
      </c>
      <c r="S571" s="167"/>
      <c r="T571" s="167"/>
      <c r="U571" s="167"/>
      <c r="V571" s="167"/>
      <c r="W571" s="167">
        <v>4759.2420000000002</v>
      </c>
      <c r="X571" s="167">
        <v>4759.2420000000002</v>
      </c>
      <c r="Y571" s="167"/>
      <c r="Z571" s="167">
        <v>7283</v>
      </c>
      <c r="AA571" s="167">
        <v>7283</v>
      </c>
      <c r="AB571" s="167"/>
      <c r="AC571" s="167"/>
      <c r="AD571" s="167"/>
      <c r="AE571" s="167"/>
      <c r="AF571" s="167"/>
      <c r="AG571" s="167"/>
      <c r="AH571" s="167"/>
      <c r="AI571" s="167"/>
      <c r="AJ571" s="167">
        <v>-4759.2420000000002</v>
      </c>
      <c r="AK571" s="167">
        <v>-4759.2420000000002</v>
      </c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4"/>
      <c r="BC571" s="166"/>
    </row>
    <row r="572" spans="1:55" ht="82.5" customHeight="1">
      <c r="A572" s="275"/>
      <c r="B572" s="276"/>
      <c r="C572" s="276"/>
      <c r="D572" s="221" t="s">
        <v>274</v>
      </c>
      <c r="E572" s="167">
        <f t="shared" ref="E572:E574" si="503">H572+K572+N572+Q572+T572+W572+Z572+AE572+AJ572+AO572+AT572+AY572</f>
        <v>4762.8500000000004</v>
      </c>
      <c r="F572" s="167">
        <f t="shared" si="501"/>
        <v>4762.8500000000004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>
        <v>4762.8500000000004</v>
      </c>
      <c r="AA572" s="167">
        <v>4762.8500000000004</v>
      </c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4"/>
      <c r="BC572" s="166"/>
    </row>
    <row r="573" spans="1:55" ht="22.5" customHeight="1">
      <c r="A573" s="275"/>
      <c r="B573" s="276"/>
      <c r="C573" s="276"/>
      <c r="D573" s="221" t="s">
        <v>269</v>
      </c>
      <c r="E573" s="167">
        <f t="shared" si="503"/>
        <v>0</v>
      </c>
      <c r="F573" s="167">
        <f t="shared" si="501"/>
        <v>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4"/>
      <c r="BC573" s="166"/>
    </row>
    <row r="574" spans="1:55" ht="31.2">
      <c r="A574" s="275"/>
      <c r="B574" s="276"/>
      <c r="C574" s="276"/>
      <c r="D574" s="224" t="s">
        <v>43</v>
      </c>
      <c r="E574" s="167">
        <f t="shared" si="503"/>
        <v>0</v>
      </c>
      <c r="F574" s="167">
        <f t="shared" si="501"/>
        <v>0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4"/>
      <c r="BC574" s="166"/>
    </row>
    <row r="575" spans="1:55" ht="22.5" customHeight="1">
      <c r="A575" s="275"/>
      <c r="B575" s="276" t="s">
        <v>314</v>
      </c>
      <c r="C575" s="276"/>
      <c r="D575" s="153" t="s">
        <v>41</v>
      </c>
      <c r="E575" s="167">
        <f t="shared" ref="E575:E577" si="504">H575+K575+N575+Q575+T575+W575+Z575+AE575+AJ575+AO575+AT575+AY575</f>
        <v>4350.1499999999996</v>
      </c>
      <c r="F575" s="167">
        <f t="shared" ref="F575:F581" si="505">I575+L575+O575+R575+U575+X575+AA575+AF575+AK575+AP575+AU575+AZ575</f>
        <v>4350.1499999999996</v>
      </c>
      <c r="G575" s="167">
        <f t="shared" si="486"/>
        <v>100</v>
      </c>
      <c r="H575" s="167">
        <f>H576+H577+H578+H580+H581</f>
        <v>2860.03</v>
      </c>
      <c r="I575" s="167">
        <f t="shared" ref="I575:AZ575" si="506">I576+I577+I578+I580+I581</f>
        <v>2860.03</v>
      </c>
      <c r="J575" s="167"/>
      <c r="K575" s="167">
        <f t="shared" si="506"/>
        <v>0</v>
      </c>
      <c r="L575" s="167">
        <f t="shared" si="506"/>
        <v>0</v>
      </c>
      <c r="M575" s="167"/>
      <c r="N575" s="167">
        <f t="shared" si="506"/>
        <v>0</v>
      </c>
      <c r="O575" s="167">
        <f t="shared" si="506"/>
        <v>0</v>
      </c>
      <c r="P575" s="167"/>
      <c r="Q575" s="167">
        <f t="shared" si="506"/>
        <v>552.06999999999971</v>
      </c>
      <c r="R575" s="167">
        <f t="shared" si="506"/>
        <v>552.06999999999971</v>
      </c>
      <c r="S575" s="167"/>
      <c r="T575" s="167">
        <f t="shared" si="506"/>
        <v>0</v>
      </c>
      <c r="U575" s="167">
        <f t="shared" si="506"/>
        <v>0</v>
      </c>
      <c r="V575" s="167"/>
      <c r="W575" s="167">
        <f t="shared" si="506"/>
        <v>1432.7470000000001</v>
      </c>
      <c r="X575" s="167">
        <f t="shared" si="506"/>
        <v>1432.7470000000001</v>
      </c>
      <c r="Y575" s="167"/>
      <c r="Z575" s="167">
        <f t="shared" si="506"/>
        <v>938.05</v>
      </c>
      <c r="AA575" s="167">
        <f t="shared" si="506"/>
        <v>938.05</v>
      </c>
      <c r="AB575" s="167">
        <f t="shared" si="506"/>
        <v>0</v>
      </c>
      <c r="AC575" s="167">
        <f t="shared" si="506"/>
        <v>0</v>
      </c>
      <c r="AD575" s="167"/>
      <c r="AE575" s="167">
        <f t="shared" si="506"/>
        <v>0</v>
      </c>
      <c r="AF575" s="167">
        <f t="shared" si="506"/>
        <v>0</v>
      </c>
      <c r="AG575" s="167">
        <f t="shared" si="506"/>
        <v>0</v>
      </c>
      <c r="AH575" s="167">
        <f t="shared" si="506"/>
        <v>0</v>
      </c>
      <c r="AI575" s="167"/>
      <c r="AJ575" s="167">
        <f t="shared" si="506"/>
        <v>-1432.7470000000001</v>
      </c>
      <c r="AK575" s="167">
        <f t="shared" si="506"/>
        <v>-1432.7470000000001</v>
      </c>
      <c r="AL575" s="167">
        <f t="shared" si="506"/>
        <v>0</v>
      </c>
      <c r="AM575" s="167">
        <f t="shared" si="506"/>
        <v>0</v>
      </c>
      <c r="AN575" s="167"/>
      <c r="AO575" s="167">
        <f t="shared" si="506"/>
        <v>0</v>
      </c>
      <c r="AP575" s="167">
        <f t="shared" si="506"/>
        <v>0</v>
      </c>
      <c r="AQ575" s="167">
        <f t="shared" si="506"/>
        <v>0</v>
      </c>
      <c r="AR575" s="167">
        <f t="shared" si="506"/>
        <v>0</v>
      </c>
      <c r="AS575" s="167"/>
      <c r="AT575" s="167">
        <f t="shared" si="506"/>
        <v>0</v>
      </c>
      <c r="AU575" s="167">
        <f t="shared" si="506"/>
        <v>0</v>
      </c>
      <c r="AV575" s="167">
        <f t="shared" si="506"/>
        <v>0</v>
      </c>
      <c r="AW575" s="167">
        <f t="shared" si="506"/>
        <v>0</v>
      </c>
      <c r="AX575" s="167"/>
      <c r="AY575" s="167">
        <f t="shared" si="506"/>
        <v>0</v>
      </c>
      <c r="AZ575" s="167">
        <f t="shared" si="506"/>
        <v>0</v>
      </c>
      <c r="BA575" s="167"/>
      <c r="BB575" s="164"/>
      <c r="BC575" s="166"/>
    </row>
    <row r="576" spans="1:55" ht="32.25" customHeight="1">
      <c r="A576" s="275"/>
      <c r="B576" s="276"/>
      <c r="C576" s="276"/>
      <c r="D576" s="151" t="s">
        <v>37</v>
      </c>
      <c r="E576" s="167">
        <f t="shared" si="504"/>
        <v>0</v>
      </c>
      <c r="F576" s="167">
        <f t="shared" si="505"/>
        <v>0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4"/>
      <c r="BC576" s="166"/>
    </row>
    <row r="577" spans="1:55" ht="50.25" customHeight="1">
      <c r="A577" s="275"/>
      <c r="B577" s="276"/>
      <c r="C577" s="276"/>
      <c r="D577" s="176" t="s">
        <v>2</v>
      </c>
      <c r="E577" s="167">
        <f t="shared" si="504"/>
        <v>0</v>
      </c>
      <c r="F577" s="167">
        <f t="shared" si="505"/>
        <v>0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4"/>
      <c r="BC577" s="166"/>
    </row>
    <row r="578" spans="1:55" ht="22.5" customHeight="1">
      <c r="A578" s="275"/>
      <c r="B578" s="276"/>
      <c r="C578" s="276"/>
      <c r="D578" s="221" t="s">
        <v>268</v>
      </c>
      <c r="E578" s="210">
        <f>H578+K578+N578+Q578+T578+W578+Z578+AE578+AJ578+AO578+AT578+AY578</f>
        <v>4350.1499999999996</v>
      </c>
      <c r="F578" s="167">
        <f t="shared" si="505"/>
        <v>4350.1499999999996</v>
      </c>
      <c r="G578" s="167">
        <f t="shared" si="486"/>
        <v>100</v>
      </c>
      <c r="H578" s="167">
        <v>2860.03</v>
      </c>
      <c r="I578" s="167">
        <v>2860.03</v>
      </c>
      <c r="J578" s="167"/>
      <c r="K578" s="167"/>
      <c r="L578" s="167"/>
      <c r="M578" s="167"/>
      <c r="N578" s="167"/>
      <c r="O578" s="167"/>
      <c r="P578" s="167"/>
      <c r="Q578" s="167">
        <f>3412.1-2860.03</f>
        <v>552.06999999999971</v>
      </c>
      <c r="R578" s="167">
        <f>Q578</f>
        <v>552.06999999999971</v>
      </c>
      <c r="S578" s="167"/>
      <c r="T578" s="167"/>
      <c r="U578" s="167"/>
      <c r="V578" s="167"/>
      <c r="W578" s="167">
        <v>1432.7470000000001</v>
      </c>
      <c r="X578" s="167">
        <v>1432.7470000000001</v>
      </c>
      <c r="Y578" s="167"/>
      <c r="Z578" s="167">
        <v>938.05</v>
      </c>
      <c r="AA578" s="167">
        <v>938.05</v>
      </c>
      <c r="AB578" s="167"/>
      <c r="AC578" s="167"/>
      <c r="AD578" s="167"/>
      <c r="AE578" s="167"/>
      <c r="AF578" s="167"/>
      <c r="AG578" s="167"/>
      <c r="AH578" s="167"/>
      <c r="AI578" s="167"/>
      <c r="AJ578" s="167">
        <v>-1432.7470000000001</v>
      </c>
      <c r="AK578" s="167">
        <v>-1432.7470000000001</v>
      </c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4"/>
      <c r="BC578" s="166"/>
    </row>
    <row r="579" spans="1:55" ht="82.5" customHeight="1">
      <c r="A579" s="275"/>
      <c r="B579" s="276"/>
      <c r="C579" s="276"/>
      <c r="D579" s="221" t="s">
        <v>274</v>
      </c>
      <c r="E579" s="167">
        <f t="shared" ref="E579:E581" si="507">H579+K579+N579+Q579+T579+W579+Z579+AE579+AJ579+AO579+AT579+AY579</f>
        <v>938.05</v>
      </c>
      <c r="F579" s="167">
        <f t="shared" si="505"/>
        <v>938.05</v>
      </c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>
        <v>938.05</v>
      </c>
      <c r="AA579" s="167">
        <v>938.05</v>
      </c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4"/>
      <c r="BC579" s="166"/>
    </row>
    <row r="580" spans="1:55" ht="22.5" customHeight="1">
      <c r="A580" s="275"/>
      <c r="B580" s="276"/>
      <c r="C580" s="276"/>
      <c r="D580" s="221" t="s">
        <v>269</v>
      </c>
      <c r="E580" s="167">
        <f t="shared" si="507"/>
        <v>0</v>
      </c>
      <c r="F580" s="167">
        <f t="shared" si="505"/>
        <v>0</v>
      </c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4"/>
      <c r="BC580" s="166"/>
    </row>
    <row r="581" spans="1:55" ht="31.2">
      <c r="A581" s="275"/>
      <c r="B581" s="276"/>
      <c r="C581" s="276"/>
      <c r="D581" s="224" t="s">
        <v>43</v>
      </c>
      <c r="E581" s="167">
        <f t="shared" si="507"/>
        <v>0</v>
      </c>
      <c r="F581" s="167">
        <f t="shared" si="505"/>
        <v>0</v>
      </c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4"/>
      <c r="BC581" s="166"/>
    </row>
    <row r="582" spans="1:55" ht="22.5" customHeight="1">
      <c r="A582" s="275"/>
      <c r="B582" s="276" t="s">
        <v>315</v>
      </c>
      <c r="C582" s="276"/>
      <c r="D582" s="153" t="s">
        <v>41</v>
      </c>
      <c r="E582" s="167">
        <f t="shared" ref="E582:E584" si="508">H582+K582+N582+Q582+T582+W582+Z582+AE582+AJ582+AO582+AT582+AY582</f>
        <v>3717.4999999999995</v>
      </c>
      <c r="F582" s="167">
        <f t="shared" ref="F582:F588" si="509">I582+L582+O582+R582+U582+X582+AA582+AF582+AK582+AP582+AU582+AZ582</f>
        <v>3717.4999999999995</v>
      </c>
      <c r="G582" s="167">
        <f t="shared" si="486"/>
        <v>100</v>
      </c>
      <c r="H582" s="167">
        <f>H583+H584+H585+H587+H588</f>
        <v>2313.02</v>
      </c>
      <c r="I582" s="167">
        <f t="shared" ref="I582:AZ582" si="510">I583+I584+I585+I587+I588</f>
        <v>2313.02</v>
      </c>
      <c r="J582" s="167"/>
      <c r="K582" s="167">
        <f t="shared" si="510"/>
        <v>0</v>
      </c>
      <c r="L582" s="167">
        <f t="shared" si="510"/>
        <v>0</v>
      </c>
      <c r="M582" s="167"/>
      <c r="N582" s="167">
        <f t="shared" si="510"/>
        <v>0</v>
      </c>
      <c r="O582" s="167">
        <f t="shared" si="510"/>
        <v>0</v>
      </c>
      <c r="P582" s="167"/>
      <c r="Q582" s="167">
        <f t="shared" si="510"/>
        <v>654.48</v>
      </c>
      <c r="R582" s="167">
        <f t="shared" si="510"/>
        <v>654.48</v>
      </c>
      <c r="S582" s="167"/>
      <c r="T582" s="167">
        <f t="shared" si="510"/>
        <v>0</v>
      </c>
      <c r="U582" s="167">
        <f t="shared" si="510"/>
        <v>0</v>
      </c>
      <c r="V582" s="167"/>
      <c r="W582" s="167">
        <f t="shared" si="510"/>
        <v>1737.2739999999999</v>
      </c>
      <c r="X582" s="167">
        <f t="shared" si="510"/>
        <v>1737.2739999999999</v>
      </c>
      <c r="Y582" s="167"/>
      <c r="Z582" s="167">
        <f t="shared" si="510"/>
        <v>750</v>
      </c>
      <c r="AA582" s="167">
        <f t="shared" si="510"/>
        <v>750</v>
      </c>
      <c r="AB582" s="167">
        <f t="shared" si="510"/>
        <v>0</v>
      </c>
      <c r="AC582" s="167">
        <f t="shared" si="510"/>
        <v>0</v>
      </c>
      <c r="AD582" s="167"/>
      <c r="AE582" s="167">
        <f t="shared" si="510"/>
        <v>0</v>
      </c>
      <c r="AF582" s="167">
        <f t="shared" si="510"/>
        <v>0</v>
      </c>
      <c r="AG582" s="167">
        <f t="shared" si="510"/>
        <v>0</v>
      </c>
      <c r="AH582" s="167">
        <f t="shared" si="510"/>
        <v>0</v>
      </c>
      <c r="AI582" s="167"/>
      <c r="AJ582" s="167">
        <f t="shared" si="510"/>
        <v>-1737.2739999999999</v>
      </c>
      <c r="AK582" s="167">
        <f t="shared" si="510"/>
        <v>-1737.2739999999999</v>
      </c>
      <c r="AL582" s="167">
        <f t="shared" si="510"/>
        <v>0</v>
      </c>
      <c r="AM582" s="167">
        <f t="shared" si="510"/>
        <v>0</v>
      </c>
      <c r="AN582" s="167"/>
      <c r="AO582" s="167">
        <f t="shared" si="510"/>
        <v>0</v>
      </c>
      <c r="AP582" s="167">
        <f t="shared" si="510"/>
        <v>0</v>
      </c>
      <c r="AQ582" s="167">
        <f t="shared" si="510"/>
        <v>0</v>
      </c>
      <c r="AR582" s="167">
        <f t="shared" si="510"/>
        <v>0</v>
      </c>
      <c r="AS582" s="167"/>
      <c r="AT582" s="167">
        <f t="shared" si="510"/>
        <v>0</v>
      </c>
      <c r="AU582" s="167">
        <f t="shared" si="510"/>
        <v>0</v>
      </c>
      <c r="AV582" s="167">
        <f t="shared" si="510"/>
        <v>0</v>
      </c>
      <c r="AW582" s="167">
        <f t="shared" si="510"/>
        <v>0</v>
      </c>
      <c r="AX582" s="167"/>
      <c r="AY582" s="167">
        <f t="shared" si="510"/>
        <v>0</v>
      </c>
      <c r="AZ582" s="167">
        <f t="shared" si="510"/>
        <v>0</v>
      </c>
      <c r="BA582" s="167"/>
      <c r="BB582" s="164"/>
      <c r="BC582" s="166"/>
    </row>
    <row r="583" spans="1:55" ht="32.25" customHeight="1">
      <c r="A583" s="275"/>
      <c r="B583" s="276"/>
      <c r="C583" s="276"/>
      <c r="D583" s="151" t="s">
        <v>37</v>
      </c>
      <c r="E583" s="167">
        <f t="shared" si="508"/>
        <v>0</v>
      </c>
      <c r="F583" s="167">
        <f t="shared" si="509"/>
        <v>0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4"/>
      <c r="BC583" s="166"/>
    </row>
    <row r="584" spans="1:55" ht="50.25" customHeight="1">
      <c r="A584" s="275"/>
      <c r="B584" s="276"/>
      <c r="C584" s="276"/>
      <c r="D584" s="176" t="s">
        <v>2</v>
      </c>
      <c r="E584" s="167">
        <f t="shared" si="508"/>
        <v>0</v>
      </c>
      <c r="F584" s="167">
        <f t="shared" si="509"/>
        <v>0</v>
      </c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4"/>
      <c r="BC584" s="166"/>
    </row>
    <row r="585" spans="1:55" ht="22.5" customHeight="1">
      <c r="A585" s="275"/>
      <c r="B585" s="276"/>
      <c r="C585" s="276"/>
      <c r="D585" s="221" t="s">
        <v>268</v>
      </c>
      <c r="E585" s="167">
        <f>H585+K585+N585+Q585+T585+W585+Z585+AE585+AJ585+AO585+AT585+AY585</f>
        <v>3717.4999999999995</v>
      </c>
      <c r="F585" s="167">
        <f t="shared" si="509"/>
        <v>3717.4999999999995</v>
      </c>
      <c r="G585" s="167">
        <f t="shared" si="486"/>
        <v>100</v>
      </c>
      <c r="H585" s="167">
        <v>2313.02</v>
      </c>
      <c r="I585" s="167">
        <v>2313.02</v>
      </c>
      <c r="J585" s="167"/>
      <c r="K585" s="167"/>
      <c r="L585" s="167"/>
      <c r="M585" s="167"/>
      <c r="N585" s="167"/>
      <c r="O585" s="167"/>
      <c r="P585" s="167"/>
      <c r="Q585" s="167">
        <f>2967.5-2313.02</f>
        <v>654.48</v>
      </c>
      <c r="R585" s="167">
        <f>Q585</f>
        <v>654.48</v>
      </c>
      <c r="S585" s="167"/>
      <c r="T585" s="167"/>
      <c r="U585" s="167"/>
      <c r="V585" s="167"/>
      <c r="W585" s="167">
        <v>1737.2739999999999</v>
      </c>
      <c r="X585" s="167">
        <v>1737.2739999999999</v>
      </c>
      <c r="Y585" s="167"/>
      <c r="Z585" s="167">
        <v>750</v>
      </c>
      <c r="AA585" s="167">
        <v>750</v>
      </c>
      <c r="AB585" s="167"/>
      <c r="AC585" s="167"/>
      <c r="AD585" s="167"/>
      <c r="AE585" s="167"/>
      <c r="AF585" s="167"/>
      <c r="AG585" s="167"/>
      <c r="AH585" s="167"/>
      <c r="AI585" s="167"/>
      <c r="AJ585" s="167">
        <v>-1737.2739999999999</v>
      </c>
      <c r="AK585" s="167">
        <v>-1737.2739999999999</v>
      </c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4"/>
      <c r="BC585" s="166"/>
    </row>
    <row r="586" spans="1:55" ht="82.5" customHeight="1">
      <c r="A586" s="275"/>
      <c r="B586" s="276"/>
      <c r="C586" s="276"/>
      <c r="D586" s="221" t="s">
        <v>274</v>
      </c>
      <c r="E586" s="167">
        <f t="shared" ref="E586:E591" si="511">H586+K586+N586+Q586+T586+W586+Z586+AE586+AJ586+AO586+AT586+AY586</f>
        <v>750</v>
      </c>
      <c r="F586" s="167">
        <f t="shared" si="509"/>
        <v>750</v>
      </c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>
        <v>750</v>
      </c>
      <c r="AA586" s="167">
        <v>750</v>
      </c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4"/>
      <c r="BC586" s="166"/>
    </row>
    <row r="587" spans="1:55" ht="22.5" customHeight="1">
      <c r="A587" s="275"/>
      <c r="B587" s="276"/>
      <c r="C587" s="276"/>
      <c r="D587" s="221" t="s">
        <v>269</v>
      </c>
      <c r="E587" s="167">
        <f t="shared" si="511"/>
        <v>0</v>
      </c>
      <c r="F587" s="167">
        <f t="shared" si="509"/>
        <v>0</v>
      </c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4"/>
      <c r="BC587" s="166"/>
    </row>
    <row r="588" spans="1:55" ht="31.2">
      <c r="A588" s="275"/>
      <c r="B588" s="276"/>
      <c r="C588" s="276"/>
      <c r="D588" s="224" t="s">
        <v>43</v>
      </c>
      <c r="E588" s="167">
        <f t="shared" si="511"/>
        <v>0</v>
      </c>
      <c r="F588" s="167">
        <f t="shared" si="509"/>
        <v>0</v>
      </c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4"/>
      <c r="BC588" s="166"/>
    </row>
    <row r="589" spans="1:55" ht="22.5" customHeight="1">
      <c r="A589" s="275"/>
      <c r="B589" s="276" t="s">
        <v>316</v>
      </c>
      <c r="C589" s="276"/>
      <c r="D589" s="153" t="s">
        <v>41</v>
      </c>
      <c r="E589" s="167">
        <f t="shared" si="511"/>
        <v>5254</v>
      </c>
      <c r="F589" s="167">
        <f t="shared" ref="F589:F595" si="512">I589+L589+O589+R589+U589+X589+AA589+AF589+AK589+AP589+AU589+AZ589</f>
        <v>5254</v>
      </c>
      <c r="G589" s="167">
        <f t="shared" si="486"/>
        <v>100</v>
      </c>
      <c r="H589" s="167">
        <f>H590+H591+H592+H594+H595</f>
        <v>3153.35</v>
      </c>
      <c r="I589" s="167">
        <f t="shared" ref="I589:AZ589" si="513">I590+I591+I592+I594+I595</f>
        <v>3153.35</v>
      </c>
      <c r="J589" s="167"/>
      <c r="K589" s="167">
        <f t="shared" si="513"/>
        <v>0</v>
      </c>
      <c r="L589" s="167">
        <f t="shared" si="513"/>
        <v>0</v>
      </c>
      <c r="M589" s="167"/>
      <c r="N589" s="167">
        <f t="shared" si="513"/>
        <v>0</v>
      </c>
      <c r="O589" s="167">
        <f t="shared" si="513"/>
        <v>0</v>
      </c>
      <c r="P589" s="167"/>
      <c r="Q589" s="167">
        <f t="shared" si="513"/>
        <v>690.65000000000009</v>
      </c>
      <c r="R589" s="167">
        <f t="shared" si="513"/>
        <v>690.65000000000009</v>
      </c>
      <c r="S589" s="167"/>
      <c r="T589" s="167">
        <f t="shared" si="513"/>
        <v>0</v>
      </c>
      <c r="U589" s="167">
        <f t="shared" si="513"/>
        <v>0</v>
      </c>
      <c r="V589" s="167"/>
      <c r="W589" s="167">
        <f t="shared" si="513"/>
        <v>980.255</v>
      </c>
      <c r="X589" s="167">
        <f t="shared" si="513"/>
        <v>980.255</v>
      </c>
      <c r="Y589" s="167"/>
      <c r="Z589" s="167">
        <f t="shared" si="513"/>
        <v>1410</v>
      </c>
      <c r="AA589" s="167">
        <f t="shared" si="513"/>
        <v>1410</v>
      </c>
      <c r="AB589" s="167">
        <f t="shared" si="513"/>
        <v>0</v>
      </c>
      <c r="AC589" s="167">
        <f t="shared" si="513"/>
        <v>0</v>
      </c>
      <c r="AD589" s="167"/>
      <c r="AE589" s="167">
        <f t="shared" si="513"/>
        <v>0</v>
      </c>
      <c r="AF589" s="167">
        <f t="shared" si="513"/>
        <v>0</v>
      </c>
      <c r="AG589" s="167">
        <f t="shared" si="513"/>
        <v>0</v>
      </c>
      <c r="AH589" s="167">
        <f t="shared" si="513"/>
        <v>0</v>
      </c>
      <c r="AI589" s="167"/>
      <c r="AJ589" s="167">
        <f t="shared" si="513"/>
        <v>-980.255</v>
      </c>
      <c r="AK589" s="167">
        <f t="shared" si="513"/>
        <v>-980.255</v>
      </c>
      <c r="AL589" s="167">
        <f t="shared" si="513"/>
        <v>0</v>
      </c>
      <c r="AM589" s="167">
        <f t="shared" si="513"/>
        <v>0</v>
      </c>
      <c r="AN589" s="167"/>
      <c r="AO589" s="167">
        <f t="shared" si="513"/>
        <v>0</v>
      </c>
      <c r="AP589" s="167">
        <f t="shared" si="513"/>
        <v>0</v>
      </c>
      <c r="AQ589" s="167">
        <f t="shared" si="513"/>
        <v>0</v>
      </c>
      <c r="AR589" s="167">
        <f t="shared" si="513"/>
        <v>0</v>
      </c>
      <c r="AS589" s="167"/>
      <c r="AT589" s="167">
        <f t="shared" si="513"/>
        <v>0</v>
      </c>
      <c r="AU589" s="167">
        <f t="shared" si="513"/>
        <v>0</v>
      </c>
      <c r="AV589" s="167">
        <f t="shared" si="513"/>
        <v>0</v>
      </c>
      <c r="AW589" s="167">
        <f t="shared" si="513"/>
        <v>0</v>
      </c>
      <c r="AX589" s="167"/>
      <c r="AY589" s="167">
        <f t="shared" si="513"/>
        <v>0</v>
      </c>
      <c r="AZ589" s="167">
        <f t="shared" si="513"/>
        <v>0</v>
      </c>
      <c r="BA589" s="167"/>
      <c r="BB589" s="164"/>
      <c r="BC589" s="166"/>
    </row>
    <row r="590" spans="1:55" ht="32.25" customHeight="1">
      <c r="A590" s="275"/>
      <c r="B590" s="276"/>
      <c r="C590" s="276"/>
      <c r="D590" s="151" t="s">
        <v>37</v>
      </c>
      <c r="E590" s="167">
        <f t="shared" si="511"/>
        <v>0</v>
      </c>
      <c r="F590" s="167">
        <f t="shared" si="512"/>
        <v>0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4"/>
      <c r="BC590" s="166"/>
    </row>
    <row r="591" spans="1:55" ht="50.25" customHeight="1">
      <c r="A591" s="275"/>
      <c r="B591" s="276"/>
      <c r="C591" s="276"/>
      <c r="D591" s="176" t="s">
        <v>2</v>
      </c>
      <c r="E591" s="167">
        <f t="shared" si="511"/>
        <v>0</v>
      </c>
      <c r="F591" s="167">
        <f t="shared" si="512"/>
        <v>0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4"/>
      <c r="BC591" s="166"/>
    </row>
    <row r="592" spans="1:55" ht="22.5" customHeight="1">
      <c r="A592" s="275"/>
      <c r="B592" s="276"/>
      <c r="C592" s="276"/>
      <c r="D592" s="221" t="s">
        <v>268</v>
      </c>
      <c r="E592" s="167">
        <f>H592+K592+N592+Q592+T592+W592+Z592+AE592+AJ592+AO592+AT592+AY592</f>
        <v>5254</v>
      </c>
      <c r="F592" s="167">
        <f t="shared" si="512"/>
        <v>5254</v>
      </c>
      <c r="G592" s="167">
        <f t="shared" si="486"/>
        <v>100</v>
      </c>
      <c r="H592" s="167">
        <v>3153.35</v>
      </c>
      <c r="I592" s="167">
        <v>3153.35</v>
      </c>
      <c r="J592" s="167"/>
      <c r="K592" s="167"/>
      <c r="L592" s="167"/>
      <c r="M592" s="167"/>
      <c r="N592" s="167"/>
      <c r="O592" s="167"/>
      <c r="P592" s="167"/>
      <c r="Q592" s="167">
        <f>3844-3153.35</f>
        <v>690.65000000000009</v>
      </c>
      <c r="R592" s="167">
        <f>Q592</f>
        <v>690.65000000000009</v>
      </c>
      <c r="S592" s="167"/>
      <c r="T592" s="167"/>
      <c r="U592" s="167"/>
      <c r="V592" s="167"/>
      <c r="W592" s="167">
        <v>980.255</v>
      </c>
      <c r="X592" s="167">
        <v>980.255</v>
      </c>
      <c r="Y592" s="167"/>
      <c r="Z592" s="167">
        <v>1410</v>
      </c>
      <c r="AA592" s="167">
        <v>1410</v>
      </c>
      <c r="AB592" s="167"/>
      <c r="AC592" s="167"/>
      <c r="AD592" s="167"/>
      <c r="AE592" s="167"/>
      <c r="AF592" s="167"/>
      <c r="AG592" s="167"/>
      <c r="AH592" s="167"/>
      <c r="AI592" s="167"/>
      <c r="AJ592" s="167">
        <v>-980.255</v>
      </c>
      <c r="AK592" s="167">
        <v>-980.255</v>
      </c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4"/>
      <c r="BC592" s="166"/>
    </row>
    <row r="593" spans="1:55" ht="82.5" customHeight="1">
      <c r="A593" s="275"/>
      <c r="B593" s="276"/>
      <c r="C593" s="276"/>
      <c r="D593" s="221" t="s">
        <v>274</v>
      </c>
      <c r="E593" s="167">
        <f t="shared" ref="E593:F598" si="514">H593+K593+N593+Q593+T593+W593+Z593+AE593+AJ593+AO593+AT593+AY593</f>
        <v>1410</v>
      </c>
      <c r="F593" s="167">
        <f t="shared" si="514"/>
        <v>1410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>
        <v>1410</v>
      </c>
      <c r="AA593" s="167">
        <v>1410</v>
      </c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4"/>
      <c r="BC593" s="166"/>
    </row>
    <row r="594" spans="1:55" ht="22.5" customHeight="1">
      <c r="A594" s="275"/>
      <c r="B594" s="276"/>
      <c r="C594" s="276"/>
      <c r="D594" s="221" t="s">
        <v>269</v>
      </c>
      <c r="E594" s="167">
        <f t="shared" si="514"/>
        <v>0</v>
      </c>
      <c r="F594" s="167">
        <f t="shared" si="512"/>
        <v>0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4"/>
      <c r="BC594" s="166"/>
    </row>
    <row r="595" spans="1:55" ht="31.2">
      <c r="A595" s="275"/>
      <c r="B595" s="276"/>
      <c r="C595" s="276"/>
      <c r="D595" s="224" t="s">
        <v>43</v>
      </c>
      <c r="E595" s="167">
        <f t="shared" si="514"/>
        <v>0</v>
      </c>
      <c r="F595" s="167">
        <f t="shared" si="512"/>
        <v>0</v>
      </c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4"/>
      <c r="BC595" s="166"/>
    </row>
    <row r="596" spans="1:55" ht="22.5" customHeight="1">
      <c r="A596" s="275"/>
      <c r="B596" s="276" t="s">
        <v>317</v>
      </c>
      <c r="C596" s="276"/>
      <c r="D596" s="153" t="s">
        <v>41</v>
      </c>
      <c r="E596" s="167">
        <f t="shared" si="514"/>
        <v>596.5</v>
      </c>
      <c r="F596" s="167">
        <f t="shared" ref="F596:F659" si="515">I596+L596+O596+R596+U596+X596+AA596+AF596+AK596+AP596+AU596+AZ596</f>
        <v>596.5</v>
      </c>
      <c r="G596" s="167">
        <f t="shared" si="486"/>
        <v>100</v>
      </c>
      <c r="H596" s="167">
        <f>H597+H598+H599+H601+H602</f>
        <v>339.85</v>
      </c>
      <c r="I596" s="167">
        <f t="shared" ref="I596:AZ596" si="516">I597+I598+I599+I601+I602</f>
        <v>339.85</v>
      </c>
      <c r="J596" s="167"/>
      <c r="K596" s="167">
        <f t="shared" si="516"/>
        <v>0</v>
      </c>
      <c r="L596" s="167">
        <f t="shared" si="516"/>
        <v>0</v>
      </c>
      <c r="M596" s="167"/>
      <c r="N596" s="167">
        <f t="shared" si="516"/>
        <v>0</v>
      </c>
      <c r="O596" s="167">
        <f t="shared" si="516"/>
        <v>0</v>
      </c>
      <c r="P596" s="167"/>
      <c r="Q596" s="167">
        <f t="shared" si="516"/>
        <v>93.65</v>
      </c>
      <c r="R596" s="167">
        <f t="shared" si="516"/>
        <v>93.65</v>
      </c>
      <c r="S596" s="167"/>
      <c r="T596" s="167">
        <f t="shared" si="516"/>
        <v>0</v>
      </c>
      <c r="U596" s="167">
        <f t="shared" si="516"/>
        <v>0</v>
      </c>
      <c r="V596" s="167"/>
      <c r="W596" s="167">
        <f t="shared" si="516"/>
        <v>325.98399999999998</v>
      </c>
      <c r="X596" s="167">
        <f t="shared" si="516"/>
        <v>325.98399999999998</v>
      </c>
      <c r="Y596" s="167"/>
      <c r="Z596" s="167">
        <f t="shared" si="516"/>
        <v>163</v>
      </c>
      <c r="AA596" s="167">
        <f t="shared" si="516"/>
        <v>163</v>
      </c>
      <c r="AB596" s="167">
        <f t="shared" si="516"/>
        <v>0</v>
      </c>
      <c r="AC596" s="167">
        <f t="shared" si="516"/>
        <v>0</v>
      </c>
      <c r="AD596" s="167"/>
      <c r="AE596" s="167">
        <f t="shared" si="516"/>
        <v>0</v>
      </c>
      <c r="AF596" s="167">
        <f t="shared" si="516"/>
        <v>0</v>
      </c>
      <c r="AG596" s="167">
        <f t="shared" si="516"/>
        <v>0</v>
      </c>
      <c r="AH596" s="167">
        <f t="shared" si="516"/>
        <v>0</v>
      </c>
      <c r="AI596" s="167"/>
      <c r="AJ596" s="167">
        <f t="shared" si="516"/>
        <v>-325.98399999999998</v>
      </c>
      <c r="AK596" s="167">
        <f t="shared" si="516"/>
        <v>-325.98399999999998</v>
      </c>
      <c r="AL596" s="167">
        <f t="shared" si="516"/>
        <v>0</v>
      </c>
      <c r="AM596" s="167">
        <f t="shared" si="516"/>
        <v>0</v>
      </c>
      <c r="AN596" s="167"/>
      <c r="AO596" s="167">
        <f t="shared" si="516"/>
        <v>0</v>
      </c>
      <c r="AP596" s="167">
        <f t="shared" si="516"/>
        <v>0</v>
      </c>
      <c r="AQ596" s="167">
        <f t="shared" si="516"/>
        <v>0</v>
      </c>
      <c r="AR596" s="167">
        <f t="shared" si="516"/>
        <v>0</v>
      </c>
      <c r="AS596" s="167"/>
      <c r="AT596" s="167">
        <f t="shared" si="516"/>
        <v>0</v>
      </c>
      <c r="AU596" s="167">
        <f t="shared" si="516"/>
        <v>0</v>
      </c>
      <c r="AV596" s="167">
        <f t="shared" si="516"/>
        <v>0</v>
      </c>
      <c r="AW596" s="167">
        <f t="shared" si="516"/>
        <v>0</v>
      </c>
      <c r="AX596" s="167"/>
      <c r="AY596" s="167">
        <f t="shared" si="516"/>
        <v>0</v>
      </c>
      <c r="AZ596" s="167">
        <f t="shared" si="516"/>
        <v>0</v>
      </c>
      <c r="BA596" s="167"/>
      <c r="BB596" s="164"/>
      <c r="BC596" s="166"/>
    </row>
    <row r="597" spans="1:55" ht="32.25" customHeight="1">
      <c r="A597" s="275"/>
      <c r="B597" s="276"/>
      <c r="C597" s="276"/>
      <c r="D597" s="151" t="s">
        <v>37</v>
      </c>
      <c r="E597" s="167">
        <f t="shared" si="514"/>
        <v>0</v>
      </c>
      <c r="F597" s="167">
        <f t="shared" si="515"/>
        <v>0</v>
      </c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4"/>
      <c r="BC597" s="166"/>
    </row>
    <row r="598" spans="1:55" ht="50.25" customHeight="1">
      <c r="A598" s="275"/>
      <c r="B598" s="276"/>
      <c r="C598" s="276"/>
      <c r="D598" s="176" t="s">
        <v>2</v>
      </c>
      <c r="E598" s="167">
        <f t="shared" si="514"/>
        <v>0</v>
      </c>
      <c r="F598" s="167">
        <f t="shared" si="515"/>
        <v>0</v>
      </c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4"/>
      <c r="BC598" s="166"/>
    </row>
    <row r="599" spans="1:55" ht="22.5" customHeight="1">
      <c r="A599" s="275"/>
      <c r="B599" s="276"/>
      <c r="C599" s="276"/>
      <c r="D599" s="221" t="s">
        <v>268</v>
      </c>
      <c r="E599" s="167">
        <f>H599+K599+N599+Q599+T599+W599+Z599+AE599+AJ599+AO599+AT599+AY599</f>
        <v>596.5</v>
      </c>
      <c r="F599" s="167">
        <f t="shared" si="515"/>
        <v>596.5</v>
      </c>
      <c r="G599" s="167">
        <f t="shared" si="486"/>
        <v>100</v>
      </c>
      <c r="H599" s="167">
        <v>339.85</v>
      </c>
      <c r="I599" s="167">
        <v>339.85</v>
      </c>
      <c r="J599" s="167"/>
      <c r="K599" s="167"/>
      <c r="L599" s="167"/>
      <c r="M599" s="167"/>
      <c r="N599" s="167"/>
      <c r="O599" s="167"/>
      <c r="P599" s="167"/>
      <c r="Q599" s="167">
        <v>93.65</v>
      </c>
      <c r="R599" s="167">
        <v>93.65</v>
      </c>
      <c r="S599" s="167"/>
      <c r="T599" s="210"/>
      <c r="U599" s="167"/>
      <c r="V599" s="167"/>
      <c r="W599" s="167">
        <v>325.98399999999998</v>
      </c>
      <c r="X599" s="167">
        <v>325.98399999999998</v>
      </c>
      <c r="Y599" s="167"/>
      <c r="Z599" s="167">
        <v>163</v>
      </c>
      <c r="AA599" s="167">
        <v>163</v>
      </c>
      <c r="AB599" s="167"/>
      <c r="AC599" s="167"/>
      <c r="AD599" s="167"/>
      <c r="AE599" s="167"/>
      <c r="AF599" s="167"/>
      <c r="AG599" s="167"/>
      <c r="AH599" s="167"/>
      <c r="AI599" s="167"/>
      <c r="AJ599" s="167">
        <v>-325.98399999999998</v>
      </c>
      <c r="AK599" s="167">
        <v>-325.98399999999998</v>
      </c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4"/>
      <c r="BC599" s="166"/>
    </row>
    <row r="600" spans="1:55" ht="82.5" customHeight="1">
      <c r="A600" s="275"/>
      <c r="B600" s="276"/>
      <c r="C600" s="276"/>
      <c r="D600" s="221" t="s">
        <v>274</v>
      </c>
      <c r="E600" s="167">
        <f t="shared" ref="E600:E675" si="517">H600+K600+N600+Q600+T600+W600+Z600+AE600+AJ600+AO600+AT600+AY600</f>
        <v>163</v>
      </c>
      <c r="F600" s="167">
        <f t="shared" si="515"/>
        <v>163</v>
      </c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>
        <v>163</v>
      </c>
      <c r="AA600" s="167">
        <v>163</v>
      </c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4"/>
      <c r="BC600" s="166"/>
    </row>
    <row r="601" spans="1:55" ht="22.5" customHeight="1">
      <c r="A601" s="275"/>
      <c r="B601" s="276"/>
      <c r="C601" s="276"/>
      <c r="D601" s="221" t="s">
        <v>269</v>
      </c>
      <c r="E601" s="167">
        <f t="shared" si="517"/>
        <v>0</v>
      </c>
      <c r="F601" s="167">
        <f t="shared" si="515"/>
        <v>0</v>
      </c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4"/>
      <c r="BC601" s="166"/>
    </row>
    <row r="602" spans="1:55" ht="31.2">
      <c r="A602" s="275"/>
      <c r="B602" s="276"/>
      <c r="C602" s="276"/>
      <c r="D602" s="224" t="s">
        <v>43</v>
      </c>
      <c r="E602" s="167">
        <f t="shared" si="517"/>
        <v>0</v>
      </c>
      <c r="F602" s="167">
        <f t="shared" si="515"/>
        <v>0</v>
      </c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4"/>
      <c r="BC602" s="166"/>
    </row>
    <row r="603" spans="1:55" s="180" customFormat="1" ht="22.5" customHeight="1">
      <c r="A603" s="275" t="s">
        <v>433</v>
      </c>
      <c r="B603" s="276" t="s">
        <v>434</v>
      </c>
      <c r="C603" s="276" t="s">
        <v>308</v>
      </c>
      <c r="D603" s="153" t="s">
        <v>41</v>
      </c>
      <c r="E603" s="167">
        <f t="shared" si="517"/>
        <v>124371.75</v>
      </c>
      <c r="F603" s="167">
        <f t="shared" si="515"/>
        <v>124371.75</v>
      </c>
      <c r="G603" s="167">
        <f t="shared" si="486"/>
        <v>100</v>
      </c>
      <c r="H603" s="167">
        <f>H604+H605+H606+H608+H609</f>
        <v>41931.539999999994</v>
      </c>
      <c r="I603" s="167">
        <f t="shared" ref="I603" si="518">I604+I605+I606+I608+I609</f>
        <v>41931.539999999994</v>
      </c>
      <c r="J603" s="167"/>
      <c r="K603" s="167">
        <f t="shared" ref="K603:L603" si="519">K604+K605+K606+K608+K609</f>
        <v>18028.080000000002</v>
      </c>
      <c r="L603" s="167">
        <f t="shared" si="519"/>
        <v>18028.080000000002</v>
      </c>
      <c r="M603" s="167"/>
      <c r="N603" s="167">
        <f t="shared" ref="N603:O603" si="520">N604+N605+N606+N608+N609</f>
        <v>0</v>
      </c>
      <c r="O603" s="167">
        <f t="shared" si="520"/>
        <v>0</v>
      </c>
      <c r="P603" s="167"/>
      <c r="Q603" s="167">
        <f t="shared" ref="Q603:R603" si="521">Q604+Q605+Q606+Q608+Q609</f>
        <v>0</v>
      </c>
      <c r="R603" s="167">
        <f t="shared" si="521"/>
        <v>0</v>
      </c>
      <c r="S603" s="167"/>
      <c r="T603" s="167">
        <f t="shared" ref="T603:U603" si="522">T604+T605+T606+T608+T609</f>
        <v>0</v>
      </c>
      <c r="U603" s="167">
        <f t="shared" si="522"/>
        <v>0</v>
      </c>
      <c r="V603" s="167"/>
      <c r="W603" s="167">
        <f t="shared" ref="W603:X603" si="523">W604+W605+W606+W608+W609</f>
        <v>0</v>
      </c>
      <c r="X603" s="167">
        <f t="shared" si="523"/>
        <v>0</v>
      </c>
      <c r="Y603" s="167"/>
      <c r="Z603" s="167">
        <f t="shared" ref="Z603:AC603" si="524">Z604+Z605+Z606+Z608+Z609</f>
        <v>15000</v>
      </c>
      <c r="AA603" s="167">
        <f t="shared" si="524"/>
        <v>15000</v>
      </c>
      <c r="AB603" s="167">
        <f t="shared" si="524"/>
        <v>0</v>
      </c>
      <c r="AC603" s="167">
        <f t="shared" si="524"/>
        <v>0</v>
      </c>
      <c r="AD603" s="167"/>
      <c r="AE603" s="167">
        <f t="shared" ref="AE603:AH603" si="525">AE604+AE605+AE606+AE608+AE609</f>
        <v>9420.7739999999994</v>
      </c>
      <c r="AF603" s="167">
        <f t="shared" si="525"/>
        <v>9420.7739999999994</v>
      </c>
      <c r="AG603" s="167">
        <f t="shared" si="525"/>
        <v>0</v>
      </c>
      <c r="AH603" s="167">
        <f t="shared" si="525"/>
        <v>0</v>
      </c>
      <c r="AI603" s="167"/>
      <c r="AJ603" s="167">
        <f t="shared" ref="AJ603:AM603" si="526">AJ604+AJ605+AJ606+AJ608+AJ609</f>
        <v>13107.829000000005</v>
      </c>
      <c r="AK603" s="167">
        <f t="shared" si="526"/>
        <v>13107.829000000005</v>
      </c>
      <c r="AL603" s="167">
        <f t="shared" si="526"/>
        <v>0</v>
      </c>
      <c r="AM603" s="167">
        <f t="shared" si="526"/>
        <v>0</v>
      </c>
      <c r="AN603" s="167"/>
      <c r="AO603" s="167">
        <f t="shared" ref="AO603:AR603" si="527">AO604+AO605+AO606+AO608+AO609</f>
        <v>26883.526999999998</v>
      </c>
      <c r="AP603" s="167">
        <f t="shared" si="527"/>
        <v>26883.526999999998</v>
      </c>
      <c r="AQ603" s="167">
        <f t="shared" si="527"/>
        <v>0</v>
      </c>
      <c r="AR603" s="167">
        <f t="shared" si="527"/>
        <v>0</v>
      </c>
      <c r="AS603" s="167"/>
      <c r="AT603" s="167">
        <f t="shared" ref="AT603:AW603" si="528">AT604+AT605+AT606+AT608+AT609</f>
        <v>0</v>
      </c>
      <c r="AU603" s="167">
        <f t="shared" si="528"/>
        <v>0</v>
      </c>
      <c r="AV603" s="167">
        <f t="shared" si="528"/>
        <v>0</v>
      </c>
      <c r="AW603" s="167">
        <f t="shared" si="528"/>
        <v>0</v>
      </c>
      <c r="AX603" s="167"/>
      <c r="AY603" s="167">
        <f t="shared" ref="AY603:AZ603" si="529">AY604+AY605+AY606+AY608+AY609</f>
        <v>0</v>
      </c>
      <c r="AZ603" s="167">
        <f t="shared" si="529"/>
        <v>0</v>
      </c>
      <c r="BA603" s="167"/>
      <c r="BB603" s="164"/>
      <c r="BC603" s="178"/>
    </row>
    <row r="604" spans="1:55" s="180" customFormat="1" ht="32.25" customHeight="1">
      <c r="A604" s="275"/>
      <c r="B604" s="276"/>
      <c r="C604" s="276"/>
      <c r="D604" s="151" t="s">
        <v>37</v>
      </c>
      <c r="E604" s="167">
        <f t="shared" si="517"/>
        <v>0</v>
      </c>
      <c r="F604" s="167">
        <f t="shared" si="515"/>
        <v>0</v>
      </c>
      <c r="G604" s="167"/>
      <c r="H604" s="167">
        <f>H611+H618+H625+H632+H639+H646+H653+H660+H667</f>
        <v>0</v>
      </c>
      <c r="I604" s="167">
        <f t="shared" ref="I604:BA604" si="530">I611+I618+I625+I632+I639+I646+I653+I660+I667</f>
        <v>0</v>
      </c>
      <c r="J604" s="167">
        <f t="shared" si="530"/>
        <v>0</v>
      </c>
      <c r="K604" s="167">
        <f t="shared" si="530"/>
        <v>0</v>
      </c>
      <c r="L604" s="167">
        <f t="shared" si="530"/>
        <v>0</v>
      </c>
      <c r="M604" s="167">
        <f t="shared" si="530"/>
        <v>0</v>
      </c>
      <c r="N604" s="167">
        <f t="shared" si="530"/>
        <v>0</v>
      </c>
      <c r="O604" s="167">
        <f t="shared" si="530"/>
        <v>0</v>
      </c>
      <c r="P604" s="167">
        <f t="shared" si="530"/>
        <v>0</v>
      </c>
      <c r="Q604" s="167">
        <f t="shared" si="530"/>
        <v>0</v>
      </c>
      <c r="R604" s="167">
        <f t="shared" si="530"/>
        <v>0</v>
      </c>
      <c r="S604" s="167">
        <f t="shared" si="530"/>
        <v>0</v>
      </c>
      <c r="T604" s="167">
        <f t="shared" si="530"/>
        <v>0</v>
      </c>
      <c r="U604" s="167">
        <f t="shared" si="530"/>
        <v>0</v>
      </c>
      <c r="V604" s="167">
        <f t="shared" si="530"/>
        <v>0</v>
      </c>
      <c r="W604" s="167">
        <f t="shared" si="530"/>
        <v>0</v>
      </c>
      <c r="X604" s="167">
        <f t="shared" si="530"/>
        <v>0</v>
      </c>
      <c r="Y604" s="167">
        <f t="shared" si="530"/>
        <v>0</v>
      </c>
      <c r="Z604" s="167">
        <f t="shared" si="530"/>
        <v>0</v>
      </c>
      <c r="AA604" s="167">
        <f t="shared" si="530"/>
        <v>0</v>
      </c>
      <c r="AB604" s="167">
        <f t="shared" si="530"/>
        <v>0</v>
      </c>
      <c r="AC604" s="167">
        <f t="shared" si="530"/>
        <v>0</v>
      </c>
      <c r="AD604" s="167">
        <f t="shared" si="530"/>
        <v>0</v>
      </c>
      <c r="AE604" s="167">
        <f t="shared" si="530"/>
        <v>0</v>
      </c>
      <c r="AF604" s="167">
        <f t="shared" si="530"/>
        <v>0</v>
      </c>
      <c r="AG604" s="167">
        <f t="shared" si="530"/>
        <v>0</v>
      </c>
      <c r="AH604" s="167">
        <f t="shared" si="530"/>
        <v>0</v>
      </c>
      <c r="AI604" s="167">
        <f t="shared" si="530"/>
        <v>0</v>
      </c>
      <c r="AJ604" s="167">
        <f t="shared" si="530"/>
        <v>0</v>
      </c>
      <c r="AK604" s="167">
        <f t="shared" si="530"/>
        <v>0</v>
      </c>
      <c r="AL604" s="167">
        <f t="shared" si="530"/>
        <v>0</v>
      </c>
      <c r="AM604" s="167">
        <f t="shared" si="530"/>
        <v>0</v>
      </c>
      <c r="AN604" s="167">
        <f t="shared" si="530"/>
        <v>0</v>
      </c>
      <c r="AO604" s="167">
        <f t="shared" si="530"/>
        <v>0</v>
      </c>
      <c r="AP604" s="167">
        <f t="shared" si="530"/>
        <v>0</v>
      </c>
      <c r="AQ604" s="167">
        <f t="shared" si="530"/>
        <v>0</v>
      </c>
      <c r="AR604" s="167">
        <f t="shared" si="530"/>
        <v>0</v>
      </c>
      <c r="AS604" s="167">
        <f t="shared" si="530"/>
        <v>0</v>
      </c>
      <c r="AT604" s="167">
        <f t="shared" si="530"/>
        <v>0</v>
      </c>
      <c r="AU604" s="167">
        <f t="shared" si="530"/>
        <v>0</v>
      </c>
      <c r="AV604" s="167">
        <f t="shared" si="530"/>
        <v>0</v>
      </c>
      <c r="AW604" s="167">
        <f t="shared" si="530"/>
        <v>0</v>
      </c>
      <c r="AX604" s="167">
        <f t="shared" si="530"/>
        <v>0</v>
      </c>
      <c r="AY604" s="167">
        <f t="shared" si="530"/>
        <v>0</v>
      </c>
      <c r="AZ604" s="167">
        <f t="shared" si="530"/>
        <v>0</v>
      </c>
      <c r="BA604" s="167">
        <f t="shared" si="530"/>
        <v>0</v>
      </c>
      <c r="BB604" s="164"/>
      <c r="BC604" s="178"/>
    </row>
    <row r="605" spans="1:55" s="180" customFormat="1" ht="50.25" customHeight="1">
      <c r="A605" s="275"/>
      <c r="B605" s="276"/>
      <c r="C605" s="276"/>
      <c r="D605" s="176" t="s">
        <v>2</v>
      </c>
      <c r="E605" s="167">
        <f t="shared" si="517"/>
        <v>0</v>
      </c>
      <c r="F605" s="167">
        <f t="shared" si="515"/>
        <v>0</v>
      </c>
      <c r="G605" s="167"/>
      <c r="H605" s="167">
        <f t="shared" ref="H605:BA605" si="531">H612+H619+H626+H633+H640+H647+H654+H661+H668</f>
        <v>0</v>
      </c>
      <c r="I605" s="167">
        <f t="shared" si="531"/>
        <v>0</v>
      </c>
      <c r="J605" s="167">
        <f t="shared" si="531"/>
        <v>0</v>
      </c>
      <c r="K605" s="167">
        <f t="shared" si="531"/>
        <v>0</v>
      </c>
      <c r="L605" s="167">
        <f t="shared" si="531"/>
        <v>0</v>
      </c>
      <c r="M605" s="167">
        <f t="shared" si="531"/>
        <v>0</v>
      </c>
      <c r="N605" s="167">
        <f t="shared" si="531"/>
        <v>0</v>
      </c>
      <c r="O605" s="167">
        <f t="shared" si="531"/>
        <v>0</v>
      </c>
      <c r="P605" s="167">
        <f t="shared" si="531"/>
        <v>0</v>
      </c>
      <c r="Q605" s="167">
        <f t="shared" si="531"/>
        <v>0</v>
      </c>
      <c r="R605" s="167">
        <f t="shared" si="531"/>
        <v>0</v>
      </c>
      <c r="S605" s="167">
        <f t="shared" si="531"/>
        <v>0</v>
      </c>
      <c r="T605" s="167">
        <f t="shared" si="531"/>
        <v>0</v>
      </c>
      <c r="U605" s="167">
        <f t="shared" si="531"/>
        <v>0</v>
      </c>
      <c r="V605" s="167">
        <f t="shared" si="531"/>
        <v>0</v>
      </c>
      <c r="W605" s="167">
        <f t="shared" si="531"/>
        <v>0</v>
      </c>
      <c r="X605" s="167">
        <f t="shared" si="531"/>
        <v>0</v>
      </c>
      <c r="Y605" s="167">
        <f t="shared" si="531"/>
        <v>0</v>
      </c>
      <c r="Z605" s="167">
        <f t="shared" si="531"/>
        <v>0</v>
      </c>
      <c r="AA605" s="167">
        <f t="shared" si="531"/>
        <v>0</v>
      </c>
      <c r="AB605" s="167">
        <f t="shared" si="531"/>
        <v>0</v>
      </c>
      <c r="AC605" s="167">
        <f t="shared" si="531"/>
        <v>0</v>
      </c>
      <c r="AD605" s="167">
        <f t="shared" si="531"/>
        <v>0</v>
      </c>
      <c r="AE605" s="167">
        <f t="shared" si="531"/>
        <v>0</v>
      </c>
      <c r="AF605" s="167">
        <f t="shared" si="531"/>
        <v>0</v>
      </c>
      <c r="AG605" s="167">
        <f t="shared" si="531"/>
        <v>0</v>
      </c>
      <c r="AH605" s="167">
        <f t="shared" si="531"/>
        <v>0</v>
      </c>
      <c r="AI605" s="167">
        <f t="shared" si="531"/>
        <v>0</v>
      </c>
      <c r="AJ605" s="167">
        <f t="shared" si="531"/>
        <v>0</v>
      </c>
      <c r="AK605" s="167">
        <f t="shared" si="531"/>
        <v>0</v>
      </c>
      <c r="AL605" s="167">
        <f t="shared" si="531"/>
        <v>0</v>
      </c>
      <c r="AM605" s="167">
        <f t="shared" si="531"/>
        <v>0</v>
      </c>
      <c r="AN605" s="167">
        <f t="shared" si="531"/>
        <v>0</v>
      </c>
      <c r="AO605" s="167">
        <f t="shared" si="531"/>
        <v>0</v>
      </c>
      <c r="AP605" s="167">
        <f t="shared" si="531"/>
        <v>0</v>
      </c>
      <c r="AQ605" s="167">
        <f t="shared" si="531"/>
        <v>0</v>
      </c>
      <c r="AR605" s="167">
        <f t="shared" si="531"/>
        <v>0</v>
      </c>
      <c r="AS605" s="167">
        <f t="shared" si="531"/>
        <v>0</v>
      </c>
      <c r="AT605" s="167">
        <f t="shared" si="531"/>
        <v>0</v>
      </c>
      <c r="AU605" s="167">
        <f t="shared" si="531"/>
        <v>0</v>
      </c>
      <c r="AV605" s="167">
        <f t="shared" si="531"/>
        <v>0</v>
      </c>
      <c r="AW605" s="167">
        <f t="shared" si="531"/>
        <v>0</v>
      </c>
      <c r="AX605" s="167">
        <f t="shared" si="531"/>
        <v>0</v>
      </c>
      <c r="AY605" s="167">
        <f t="shared" si="531"/>
        <v>0</v>
      </c>
      <c r="AZ605" s="167">
        <f t="shared" si="531"/>
        <v>0</v>
      </c>
      <c r="BA605" s="167">
        <f t="shared" si="531"/>
        <v>0</v>
      </c>
      <c r="BB605" s="164"/>
      <c r="BC605" s="166"/>
    </row>
    <row r="606" spans="1:55" s="180" customFormat="1" ht="22.5" customHeight="1">
      <c r="A606" s="275"/>
      <c r="B606" s="276"/>
      <c r="C606" s="276"/>
      <c r="D606" s="221" t="s">
        <v>268</v>
      </c>
      <c r="E606" s="212">
        <f>H606+K606+N606+Q606+T606+W606+Z606+AE606+AJ606+AO606+AT606+AY606</f>
        <v>124371.75</v>
      </c>
      <c r="F606" s="167">
        <f t="shared" si="515"/>
        <v>124371.75</v>
      </c>
      <c r="G606" s="167">
        <f t="shared" ref="G606:G662" si="532">F606*100/E606</f>
        <v>100</v>
      </c>
      <c r="H606" s="167">
        <f>H613+H620+H627+H634+H641+H648+H655+H662+H669</f>
        <v>41931.539999999994</v>
      </c>
      <c r="I606" s="167">
        <f>I613+I620+I627+I634+I641+I648+I655+I662+I669</f>
        <v>41931.539999999994</v>
      </c>
      <c r="J606" s="167">
        <f t="shared" ref="J606:BA606" si="533">J613+J620+J627+J634+J641+J648+J655+J662+J669</f>
        <v>0</v>
      </c>
      <c r="K606" s="167">
        <f t="shared" si="533"/>
        <v>18028.080000000002</v>
      </c>
      <c r="L606" s="167">
        <f t="shared" si="533"/>
        <v>18028.080000000002</v>
      </c>
      <c r="M606" s="167">
        <f t="shared" si="533"/>
        <v>0</v>
      </c>
      <c r="N606" s="167">
        <f t="shared" si="533"/>
        <v>0</v>
      </c>
      <c r="O606" s="167">
        <f t="shared" si="533"/>
        <v>0</v>
      </c>
      <c r="P606" s="167">
        <f t="shared" si="533"/>
        <v>0</v>
      </c>
      <c r="Q606" s="167">
        <f>Q613+Q620+Q627+Q634+Q641+Q648+Q655+Q662+Q669</f>
        <v>0</v>
      </c>
      <c r="R606" s="167">
        <f t="shared" si="533"/>
        <v>0</v>
      </c>
      <c r="S606" s="167">
        <f t="shared" si="533"/>
        <v>0</v>
      </c>
      <c r="T606" s="167">
        <f t="shared" si="533"/>
        <v>0</v>
      </c>
      <c r="U606" s="167">
        <f t="shared" si="533"/>
        <v>0</v>
      </c>
      <c r="V606" s="167">
        <f t="shared" si="533"/>
        <v>0</v>
      </c>
      <c r="W606" s="167">
        <f t="shared" si="533"/>
        <v>0</v>
      </c>
      <c r="X606" s="167">
        <f t="shared" si="533"/>
        <v>0</v>
      </c>
      <c r="Y606" s="167">
        <f t="shared" si="533"/>
        <v>0</v>
      </c>
      <c r="Z606" s="167">
        <f t="shared" si="533"/>
        <v>15000</v>
      </c>
      <c r="AA606" s="167">
        <f t="shared" si="533"/>
        <v>15000</v>
      </c>
      <c r="AB606" s="167">
        <f t="shared" si="533"/>
        <v>0</v>
      </c>
      <c r="AC606" s="167">
        <f t="shared" si="533"/>
        <v>0</v>
      </c>
      <c r="AD606" s="167">
        <f t="shared" si="533"/>
        <v>0</v>
      </c>
      <c r="AE606" s="167">
        <f t="shared" si="533"/>
        <v>9420.7739999999994</v>
      </c>
      <c r="AF606" s="167">
        <f t="shared" si="533"/>
        <v>9420.7739999999994</v>
      </c>
      <c r="AG606" s="167">
        <f t="shared" si="533"/>
        <v>0</v>
      </c>
      <c r="AH606" s="167">
        <f t="shared" si="533"/>
        <v>0</v>
      </c>
      <c r="AI606" s="167">
        <f t="shared" si="533"/>
        <v>0</v>
      </c>
      <c r="AJ606" s="167">
        <f t="shared" si="533"/>
        <v>13107.829000000005</v>
      </c>
      <c r="AK606" s="167">
        <f t="shared" si="533"/>
        <v>13107.829000000005</v>
      </c>
      <c r="AL606" s="167">
        <f t="shared" si="533"/>
        <v>0</v>
      </c>
      <c r="AM606" s="167">
        <f t="shared" si="533"/>
        <v>0</v>
      </c>
      <c r="AN606" s="167">
        <f t="shared" si="533"/>
        <v>0</v>
      </c>
      <c r="AO606" s="167">
        <f t="shared" si="533"/>
        <v>26883.526999999998</v>
      </c>
      <c r="AP606" s="167">
        <f t="shared" si="533"/>
        <v>26883.526999999998</v>
      </c>
      <c r="AQ606" s="167">
        <f t="shared" si="533"/>
        <v>0</v>
      </c>
      <c r="AR606" s="167">
        <f t="shared" si="533"/>
        <v>0</v>
      </c>
      <c r="AS606" s="167">
        <f t="shared" si="533"/>
        <v>0</v>
      </c>
      <c r="AT606" s="167">
        <f t="shared" si="533"/>
        <v>0</v>
      </c>
      <c r="AU606" s="167">
        <f t="shared" si="533"/>
        <v>0</v>
      </c>
      <c r="AV606" s="167">
        <f t="shared" si="533"/>
        <v>0</v>
      </c>
      <c r="AW606" s="167">
        <f t="shared" si="533"/>
        <v>0</v>
      </c>
      <c r="AX606" s="167">
        <f t="shared" si="533"/>
        <v>0</v>
      </c>
      <c r="AY606" s="167">
        <f>AY613+AY620+AY627+AY634+AY641+AY648+AY655+AY662+AY669</f>
        <v>0</v>
      </c>
      <c r="AZ606" s="167">
        <f t="shared" si="533"/>
        <v>0</v>
      </c>
      <c r="BA606" s="167">
        <f t="shared" si="533"/>
        <v>0</v>
      </c>
      <c r="BB606" s="164"/>
      <c r="BC606" s="166"/>
    </row>
    <row r="607" spans="1:55" s="180" customFormat="1" ht="82.5" customHeight="1">
      <c r="A607" s="275"/>
      <c r="B607" s="276"/>
      <c r="C607" s="276"/>
      <c r="D607" s="221" t="s">
        <v>274</v>
      </c>
      <c r="E607" s="167">
        <f t="shared" ref="E607:E612" si="534">H607+K607+N607+Q607+T607+W607+Z607+AE607+AJ607+AO607+AT607+AY607</f>
        <v>15000</v>
      </c>
      <c r="F607" s="167">
        <f t="shared" si="515"/>
        <v>15000</v>
      </c>
      <c r="G607" s="167"/>
      <c r="H607" s="167">
        <f t="shared" ref="H607:BA607" si="535">H614+H621+H628+H635+H642+H649+H656+H663+H670</f>
        <v>0</v>
      </c>
      <c r="I607" s="167">
        <f t="shared" si="535"/>
        <v>0</v>
      </c>
      <c r="J607" s="167">
        <f t="shared" si="535"/>
        <v>0</v>
      </c>
      <c r="K607" s="167">
        <f t="shared" si="535"/>
        <v>0</v>
      </c>
      <c r="L607" s="167">
        <f t="shared" si="535"/>
        <v>0</v>
      </c>
      <c r="M607" s="167">
        <f t="shared" si="535"/>
        <v>0</v>
      </c>
      <c r="N607" s="167">
        <f t="shared" si="535"/>
        <v>0</v>
      </c>
      <c r="O607" s="167">
        <f t="shared" si="535"/>
        <v>0</v>
      </c>
      <c r="P607" s="167">
        <f t="shared" si="535"/>
        <v>0</v>
      </c>
      <c r="Q607" s="167">
        <f t="shared" si="535"/>
        <v>0</v>
      </c>
      <c r="R607" s="167">
        <f t="shared" si="535"/>
        <v>0</v>
      </c>
      <c r="S607" s="167">
        <f t="shared" si="535"/>
        <v>0</v>
      </c>
      <c r="T607" s="167">
        <f t="shared" si="535"/>
        <v>0</v>
      </c>
      <c r="U607" s="167">
        <f t="shared" si="535"/>
        <v>0</v>
      </c>
      <c r="V607" s="167">
        <f t="shared" si="535"/>
        <v>0</v>
      </c>
      <c r="W607" s="167">
        <f t="shared" si="535"/>
        <v>0</v>
      </c>
      <c r="X607" s="167">
        <f t="shared" si="535"/>
        <v>0</v>
      </c>
      <c r="Y607" s="167">
        <f t="shared" si="535"/>
        <v>0</v>
      </c>
      <c r="Z607" s="167">
        <f t="shared" si="535"/>
        <v>15000</v>
      </c>
      <c r="AA607" s="167">
        <f t="shared" si="535"/>
        <v>15000</v>
      </c>
      <c r="AB607" s="167">
        <f t="shared" si="535"/>
        <v>0</v>
      </c>
      <c r="AC607" s="167">
        <f t="shared" si="535"/>
        <v>0</v>
      </c>
      <c r="AD607" s="167">
        <f t="shared" si="535"/>
        <v>0</v>
      </c>
      <c r="AE607" s="167">
        <f t="shared" si="535"/>
        <v>0</v>
      </c>
      <c r="AF607" s="167">
        <f t="shared" si="535"/>
        <v>0</v>
      </c>
      <c r="AG607" s="167">
        <f t="shared" si="535"/>
        <v>0</v>
      </c>
      <c r="AH607" s="167">
        <f t="shared" si="535"/>
        <v>0</v>
      </c>
      <c r="AI607" s="167">
        <f t="shared" si="535"/>
        <v>0</v>
      </c>
      <c r="AJ607" s="167">
        <f t="shared" si="535"/>
        <v>0</v>
      </c>
      <c r="AK607" s="167">
        <f t="shared" si="535"/>
        <v>0</v>
      </c>
      <c r="AL607" s="167">
        <f t="shared" si="535"/>
        <v>0</v>
      </c>
      <c r="AM607" s="167">
        <f t="shared" si="535"/>
        <v>0</v>
      </c>
      <c r="AN607" s="167">
        <f t="shared" si="535"/>
        <v>0</v>
      </c>
      <c r="AO607" s="167">
        <f t="shared" si="535"/>
        <v>0</v>
      </c>
      <c r="AP607" s="167">
        <f t="shared" si="535"/>
        <v>0</v>
      </c>
      <c r="AQ607" s="167">
        <f t="shared" si="535"/>
        <v>0</v>
      </c>
      <c r="AR607" s="167">
        <f t="shared" si="535"/>
        <v>0</v>
      </c>
      <c r="AS607" s="167">
        <f t="shared" si="535"/>
        <v>0</v>
      </c>
      <c r="AT607" s="167">
        <f t="shared" si="535"/>
        <v>0</v>
      </c>
      <c r="AU607" s="167">
        <f t="shared" si="535"/>
        <v>0</v>
      </c>
      <c r="AV607" s="167">
        <f t="shared" si="535"/>
        <v>0</v>
      </c>
      <c r="AW607" s="167">
        <f t="shared" si="535"/>
        <v>0</v>
      </c>
      <c r="AX607" s="167">
        <f t="shared" si="535"/>
        <v>0</v>
      </c>
      <c r="AY607" s="167">
        <f t="shared" si="535"/>
        <v>0</v>
      </c>
      <c r="AZ607" s="167">
        <f t="shared" si="535"/>
        <v>0</v>
      </c>
      <c r="BA607" s="167">
        <f t="shared" si="535"/>
        <v>0</v>
      </c>
      <c r="BB607" s="164"/>
      <c r="BC607" s="166"/>
    </row>
    <row r="608" spans="1:55" s="180" customFormat="1" ht="22.5" customHeight="1">
      <c r="A608" s="275"/>
      <c r="B608" s="276"/>
      <c r="C608" s="276"/>
      <c r="D608" s="221" t="s">
        <v>269</v>
      </c>
      <c r="E608" s="167">
        <f t="shared" si="534"/>
        <v>0</v>
      </c>
      <c r="F608" s="167">
        <f t="shared" si="515"/>
        <v>0</v>
      </c>
      <c r="G608" s="167"/>
      <c r="H608" s="167">
        <f t="shared" ref="H608:BA608" si="536">H615+H622+H629+H636+H643+H650+H657+H664+H671</f>
        <v>0</v>
      </c>
      <c r="I608" s="167">
        <f t="shared" si="536"/>
        <v>0</v>
      </c>
      <c r="J608" s="167">
        <f t="shared" si="536"/>
        <v>0</v>
      </c>
      <c r="K608" s="167">
        <f t="shared" si="536"/>
        <v>0</v>
      </c>
      <c r="L608" s="167">
        <f t="shared" si="536"/>
        <v>0</v>
      </c>
      <c r="M608" s="167">
        <f t="shared" si="536"/>
        <v>0</v>
      </c>
      <c r="N608" s="167">
        <f t="shared" si="536"/>
        <v>0</v>
      </c>
      <c r="O608" s="167">
        <f t="shared" si="536"/>
        <v>0</v>
      </c>
      <c r="P608" s="167">
        <f t="shared" si="536"/>
        <v>0</v>
      </c>
      <c r="Q608" s="167">
        <f t="shared" si="536"/>
        <v>0</v>
      </c>
      <c r="R608" s="167">
        <f t="shared" si="536"/>
        <v>0</v>
      </c>
      <c r="S608" s="167">
        <f t="shared" si="536"/>
        <v>0</v>
      </c>
      <c r="T608" s="167">
        <f t="shared" si="536"/>
        <v>0</v>
      </c>
      <c r="U608" s="167">
        <f t="shared" si="536"/>
        <v>0</v>
      </c>
      <c r="V608" s="167">
        <f t="shared" si="536"/>
        <v>0</v>
      </c>
      <c r="W608" s="167">
        <f t="shared" si="536"/>
        <v>0</v>
      </c>
      <c r="X608" s="167">
        <f t="shared" si="536"/>
        <v>0</v>
      </c>
      <c r="Y608" s="167">
        <f t="shared" si="536"/>
        <v>0</v>
      </c>
      <c r="Z608" s="167">
        <f t="shared" si="536"/>
        <v>0</v>
      </c>
      <c r="AA608" s="167">
        <f t="shared" si="536"/>
        <v>0</v>
      </c>
      <c r="AB608" s="167">
        <f t="shared" si="536"/>
        <v>0</v>
      </c>
      <c r="AC608" s="167">
        <f t="shared" si="536"/>
        <v>0</v>
      </c>
      <c r="AD608" s="167">
        <f t="shared" si="536"/>
        <v>0</v>
      </c>
      <c r="AE608" s="167">
        <f t="shared" si="536"/>
        <v>0</v>
      </c>
      <c r="AF608" s="167">
        <f t="shared" si="536"/>
        <v>0</v>
      </c>
      <c r="AG608" s="167">
        <f t="shared" si="536"/>
        <v>0</v>
      </c>
      <c r="AH608" s="167">
        <f t="shared" si="536"/>
        <v>0</v>
      </c>
      <c r="AI608" s="167">
        <f t="shared" si="536"/>
        <v>0</v>
      </c>
      <c r="AJ608" s="167">
        <f t="shared" si="536"/>
        <v>0</v>
      </c>
      <c r="AK608" s="167">
        <f t="shared" si="536"/>
        <v>0</v>
      </c>
      <c r="AL608" s="167">
        <f t="shared" si="536"/>
        <v>0</v>
      </c>
      <c r="AM608" s="167">
        <f t="shared" si="536"/>
        <v>0</v>
      </c>
      <c r="AN608" s="167">
        <f t="shared" si="536"/>
        <v>0</v>
      </c>
      <c r="AO608" s="167">
        <f t="shared" si="536"/>
        <v>0</v>
      </c>
      <c r="AP608" s="167">
        <f t="shared" si="536"/>
        <v>0</v>
      </c>
      <c r="AQ608" s="167">
        <f t="shared" si="536"/>
        <v>0</v>
      </c>
      <c r="AR608" s="167">
        <f t="shared" si="536"/>
        <v>0</v>
      </c>
      <c r="AS608" s="167">
        <f t="shared" si="536"/>
        <v>0</v>
      </c>
      <c r="AT608" s="167">
        <f t="shared" si="536"/>
        <v>0</v>
      </c>
      <c r="AU608" s="167">
        <f t="shared" si="536"/>
        <v>0</v>
      </c>
      <c r="AV608" s="167">
        <f t="shared" si="536"/>
        <v>0</v>
      </c>
      <c r="AW608" s="167">
        <f t="shared" si="536"/>
        <v>0</v>
      </c>
      <c r="AX608" s="167">
        <f t="shared" si="536"/>
        <v>0</v>
      </c>
      <c r="AY608" s="167">
        <f t="shared" si="536"/>
        <v>0</v>
      </c>
      <c r="AZ608" s="167">
        <f t="shared" si="536"/>
        <v>0</v>
      </c>
      <c r="BA608" s="167">
        <f t="shared" si="536"/>
        <v>0</v>
      </c>
      <c r="BB608" s="164"/>
      <c r="BC608" s="166"/>
    </row>
    <row r="609" spans="1:55" s="180" customFormat="1" ht="31.2">
      <c r="A609" s="275"/>
      <c r="B609" s="276"/>
      <c r="C609" s="276"/>
      <c r="D609" s="224" t="s">
        <v>43</v>
      </c>
      <c r="E609" s="167">
        <f t="shared" si="534"/>
        <v>0</v>
      </c>
      <c r="F609" s="167">
        <f t="shared" si="515"/>
        <v>0</v>
      </c>
      <c r="G609" s="167"/>
      <c r="H609" s="167">
        <f t="shared" ref="H609:BA609" si="537">H616+H623+H630+H637+H644+H651+H658+H665+H672</f>
        <v>0</v>
      </c>
      <c r="I609" s="167">
        <f t="shared" si="537"/>
        <v>0</v>
      </c>
      <c r="J609" s="167">
        <f t="shared" si="537"/>
        <v>0</v>
      </c>
      <c r="K609" s="167">
        <f t="shared" si="537"/>
        <v>0</v>
      </c>
      <c r="L609" s="167">
        <f t="shared" si="537"/>
        <v>0</v>
      </c>
      <c r="M609" s="167">
        <f t="shared" si="537"/>
        <v>0</v>
      </c>
      <c r="N609" s="167">
        <f t="shared" si="537"/>
        <v>0</v>
      </c>
      <c r="O609" s="167">
        <f t="shared" si="537"/>
        <v>0</v>
      </c>
      <c r="P609" s="167">
        <f t="shared" si="537"/>
        <v>0</v>
      </c>
      <c r="Q609" s="167">
        <f t="shared" si="537"/>
        <v>0</v>
      </c>
      <c r="R609" s="167">
        <f t="shared" si="537"/>
        <v>0</v>
      </c>
      <c r="S609" s="167">
        <f t="shared" si="537"/>
        <v>0</v>
      </c>
      <c r="T609" s="167">
        <f t="shared" si="537"/>
        <v>0</v>
      </c>
      <c r="U609" s="167">
        <f t="shared" si="537"/>
        <v>0</v>
      </c>
      <c r="V609" s="167">
        <f t="shared" si="537"/>
        <v>0</v>
      </c>
      <c r="W609" s="167">
        <f t="shared" si="537"/>
        <v>0</v>
      </c>
      <c r="X609" s="167">
        <f t="shared" si="537"/>
        <v>0</v>
      </c>
      <c r="Y609" s="167">
        <f t="shared" si="537"/>
        <v>0</v>
      </c>
      <c r="Z609" s="167">
        <f t="shared" si="537"/>
        <v>0</v>
      </c>
      <c r="AA609" s="167">
        <f t="shared" si="537"/>
        <v>0</v>
      </c>
      <c r="AB609" s="167">
        <f t="shared" si="537"/>
        <v>0</v>
      </c>
      <c r="AC609" s="167">
        <f t="shared" si="537"/>
        <v>0</v>
      </c>
      <c r="AD609" s="167">
        <f t="shared" si="537"/>
        <v>0</v>
      </c>
      <c r="AE609" s="167">
        <f t="shared" si="537"/>
        <v>0</v>
      </c>
      <c r="AF609" s="167">
        <f t="shared" si="537"/>
        <v>0</v>
      </c>
      <c r="AG609" s="167">
        <f t="shared" si="537"/>
        <v>0</v>
      </c>
      <c r="AH609" s="167">
        <f t="shared" si="537"/>
        <v>0</v>
      </c>
      <c r="AI609" s="167">
        <f t="shared" si="537"/>
        <v>0</v>
      </c>
      <c r="AJ609" s="167">
        <f t="shared" si="537"/>
        <v>0</v>
      </c>
      <c r="AK609" s="167">
        <f t="shared" si="537"/>
        <v>0</v>
      </c>
      <c r="AL609" s="167">
        <f t="shared" si="537"/>
        <v>0</v>
      </c>
      <c r="AM609" s="167">
        <f t="shared" si="537"/>
        <v>0</v>
      </c>
      <c r="AN609" s="167">
        <f t="shared" si="537"/>
        <v>0</v>
      </c>
      <c r="AO609" s="167">
        <f t="shared" si="537"/>
        <v>0</v>
      </c>
      <c r="AP609" s="167">
        <f t="shared" si="537"/>
        <v>0</v>
      </c>
      <c r="AQ609" s="167">
        <f t="shared" si="537"/>
        <v>0</v>
      </c>
      <c r="AR609" s="167">
        <f t="shared" si="537"/>
        <v>0</v>
      </c>
      <c r="AS609" s="167">
        <f t="shared" si="537"/>
        <v>0</v>
      </c>
      <c r="AT609" s="167">
        <f t="shared" si="537"/>
        <v>0</v>
      </c>
      <c r="AU609" s="167">
        <f t="shared" si="537"/>
        <v>0</v>
      </c>
      <c r="AV609" s="167">
        <f t="shared" si="537"/>
        <v>0</v>
      </c>
      <c r="AW609" s="167">
        <f t="shared" si="537"/>
        <v>0</v>
      </c>
      <c r="AX609" s="167">
        <f t="shared" si="537"/>
        <v>0</v>
      </c>
      <c r="AY609" s="167">
        <f t="shared" si="537"/>
        <v>0</v>
      </c>
      <c r="AZ609" s="167">
        <f t="shared" si="537"/>
        <v>0</v>
      </c>
      <c r="BA609" s="167">
        <f t="shared" si="537"/>
        <v>0</v>
      </c>
      <c r="BB609" s="164"/>
      <c r="BC609" s="166"/>
    </row>
    <row r="610" spans="1:55" ht="22.5" customHeight="1">
      <c r="A610" s="275"/>
      <c r="B610" s="276" t="s">
        <v>309</v>
      </c>
      <c r="C610" s="276" t="s">
        <v>308</v>
      </c>
      <c r="D610" s="153" t="s">
        <v>41</v>
      </c>
      <c r="E610" s="167">
        <f t="shared" si="534"/>
        <v>29480.09</v>
      </c>
      <c r="F610" s="167">
        <f t="shared" si="515"/>
        <v>29480.09</v>
      </c>
      <c r="G610" s="167">
        <f t="shared" si="532"/>
        <v>100</v>
      </c>
      <c r="H610" s="167">
        <f>H611+H612+H613+H615+H616</f>
        <v>0</v>
      </c>
      <c r="I610" s="167">
        <f t="shared" ref="I610" si="538">I611+I612+I613+I615+I616</f>
        <v>0</v>
      </c>
      <c r="J610" s="167"/>
      <c r="K610" s="167">
        <f t="shared" ref="K610:L610" si="539">K611+K612+K613+K615+K616</f>
        <v>14480.09</v>
      </c>
      <c r="L610" s="167">
        <f t="shared" si="539"/>
        <v>14480.09</v>
      </c>
      <c r="M610" s="167"/>
      <c r="N610" s="167">
        <f t="shared" ref="N610:O610" si="540">N611+N612+N613+N615+N616</f>
        <v>0</v>
      </c>
      <c r="O610" s="167">
        <f t="shared" si="540"/>
        <v>0</v>
      </c>
      <c r="P610" s="167"/>
      <c r="Q610" s="167">
        <f>Q611+Q612+Q613+Q615+Q616</f>
        <v>0</v>
      </c>
      <c r="R610" s="167">
        <f t="shared" ref="R610:U610" si="541">R611+R612+R613+R615+R616</f>
        <v>0</v>
      </c>
      <c r="S610" s="167">
        <f t="shared" si="541"/>
        <v>0</v>
      </c>
      <c r="T610" s="167">
        <f t="shared" si="541"/>
        <v>0</v>
      </c>
      <c r="U610" s="167">
        <f t="shared" si="541"/>
        <v>0</v>
      </c>
      <c r="V610" s="167"/>
      <c r="W610" s="167">
        <f t="shared" ref="W610:X610" si="542">W611+W612+W613+W615+W616</f>
        <v>0</v>
      </c>
      <c r="X610" s="167">
        <f t="shared" si="542"/>
        <v>0</v>
      </c>
      <c r="Y610" s="167"/>
      <c r="Z610" s="167">
        <f t="shared" ref="Z610:AC610" si="543">Z611+Z612+Z613+Z615+Z616</f>
        <v>15000</v>
      </c>
      <c r="AA610" s="167">
        <f t="shared" si="543"/>
        <v>15000</v>
      </c>
      <c r="AB610" s="167">
        <f t="shared" si="543"/>
        <v>0</v>
      </c>
      <c r="AC610" s="167">
        <f t="shared" si="543"/>
        <v>0</v>
      </c>
      <c r="AD610" s="167"/>
      <c r="AE610" s="167">
        <f t="shared" ref="AE610:AH610" si="544">AE611+AE612+AE613+AE615+AE616</f>
        <v>0</v>
      </c>
      <c r="AF610" s="167">
        <f t="shared" si="544"/>
        <v>0</v>
      </c>
      <c r="AG610" s="167">
        <f t="shared" si="544"/>
        <v>0</v>
      </c>
      <c r="AH610" s="167">
        <f t="shared" si="544"/>
        <v>0</v>
      </c>
      <c r="AI610" s="167"/>
      <c r="AJ610" s="167">
        <f t="shared" ref="AJ610:AM610" si="545">AJ611+AJ612+AJ613+AJ615+AJ616</f>
        <v>0</v>
      </c>
      <c r="AK610" s="167">
        <f t="shared" si="545"/>
        <v>0</v>
      </c>
      <c r="AL610" s="167">
        <f t="shared" si="545"/>
        <v>0</v>
      </c>
      <c r="AM610" s="167">
        <f t="shared" si="545"/>
        <v>0</v>
      </c>
      <c r="AN610" s="167"/>
      <c r="AO610" s="167">
        <f t="shared" ref="AO610:AR610" si="546">AO611+AO612+AO613+AO615+AO616</f>
        <v>0</v>
      </c>
      <c r="AP610" s="167">
        <f t="shared" si="546"/>
        <v>0</v>
      </c>
      <c r="AQ610" s="167">
        <f t="shared" si="546"/>
        <v>0</v>
      </c>
      <c r="AR610" s="167">
        <f t="shared" si="546"/>
        <v>0</v>
      </c>
      <c r="AS610" s="167"/>
      <c r="AT610" s="167">
        <f t="shared" ref="AT610:AW610" si="547">AT611+AT612+AT613+AT615+AT616</f>
        <v>0</v>
      </c>
      <c r="AU610" s="167">
        <f t="shared" si="547"/>
        <v>0</v>
      </c>
      <c r="AV610" s="167">
        <f t="shared" si="547"/>
        <v>0</v>
      </c>
      <c r="AW610" s="167">
        <f t="shared" si="547"/>
        <v>0</v>
      </c>
      <c r="AX610" s="167"/>
      <c r="AY610" s="167">
        <f>AY611+AY612+AY613+AY615+AY616</f>
        <v>0</v>
      </c>
      <c r="AZ610" s="167">
        <f t="shared" ref="AZ610" si="548">AZ611+AZ612+AZ613+AZ615+AZ616</f>
        <v>0</v>
      </c>
      <c r="BA610" s="167"/>
      <c r="BB610" s="164"/>
      <c r="BC610" s="166"/>
    </row>
    <row r="611" spans="1:55" ht="32.25" customHeight="1">
      <c r="A611" s="275"/>
      <c r="B611" s="276"/>
      <c r="C611" s="276"/>
      <c r="D611" s="151" t="s">
        <v>37</v>
      </c>
      <c r="E611" s="167">
        <f t="shared" si="534"/>
        <v>0</v>
      </c>
      <c r="F611" s="167">
        <f t="shared" si="515"/>
        <v>0</v>
      </c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4"/>
      <c r="BC611" s="166"/>
    </row>
    <row r="612" spans="1:55" ht="50.25" customHeight="1">
      <c r="A612" s="275"/>
      <c r="B612" s="276"/>
      <c r="C612" s="276"/>
      <c r="D612" s="176" t="s">
        <v>2</v>
      </c>
      <c r="E612" s="167">
        <f t="shared" si="534"/>
        <v>0</v>
      </c>
      <c r="F612" s="167">
        <f t="shared" si="515"/>
        <v>0</v>
      </c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4"/>
      <c r="BC612" s="166"/>
    </row>
    <row r="613" spans="1:55" ht="22.5" customHeight="1">
      <c r="A613" s="275"/>
      <c r="B613" s="276"/>
      <c r="C613" s="276"/>
      <c r="D613" s="221" t="s">
        <v>268</v>
      </c>
      <c r="E613" s="167">
        <f>H613+K613+N613+Q613+T613+W613+Z613+AE613+AJ613+AO613+AT613+AY613</f>
        <v>29480.09</v>
      </c>
      <c r="F613" s="167">
        <f t="shared" si="515"/>
        <v>29480.09</v>
      </c>
      <c r="G613" s="167">
        <f t="shared" si="532"/>
        <v>100</v>
      </c>
      <c r="H613" s="167"/>
      <c r="I613" s="167"/>
      <c r="J613" s="167"/>
      <c r="K613" s="167">
        <v>14480.09</v>
      </c>
      <c r="L613" s="167">
        <v>14480.09</v>
      </c>
      <c r="M613" s="167"/>
      <c r="N613" s="167"/>
      <c r="O613" s="167"/>
      <c r="P613" s="167"/>
      <c r="Q613" s="210"/>
      <c r="R613" s="167"/>
      <c r="S613" s="167"/>
      <c r="T613" s="167"/>
      <c r="U613" s="167"/>
      <c r="V613" s="167"/>
      <c r="W613" s="167"/>
      <c r="X613" s="167"/>
      <c r="Y613" s="167"/>
      <c r="Z613" s="167">
        <v>15000</v>
      </c>
      <c r="AA613" s="167">
        <v>15000</v>
      </c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205"/>
      <c r="AZ613" s="167"/>
      <c r="BA613" s="167"/>
      <c r="BB613" s="164"/>
      <c r="BC613" s="166"/>
    </row>
    <row r="614" spans="1:55" ht="82.5" customHeight="1">
      <c r="A614" s="275"/>
      <c r="B614" s="276"/>
      <c r="C614" s="276"/>
      <c r="D614" s="221" t="s">
        <v>274</v>
      </c>
      <c r="E614" s="167">
        <f t="shared" ref="E614:E619" si="549">H614+K614+N614+Q614+T614+W614+Z614+AE614+AJ614+AO614+AT614+AY614</f>
        <v>15000</v>
      </c>
      <c r="F614" s="167">
        <f t="shared" si="515"/>
        <v>15000</v>
      </c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>
        <v>15000</v>
      </c>
      <c r="AA614" s="167">
        <v>15000</v>
      </c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4"/>
      <c r="BC614" s="166"/>
    </row>
    <row r="615" spans="1:55" ht="22.5" customHeight="1">
      <c r="A615" s="275"/>
      <c r="B615" s="276"/>
      <c r="C615" s="276"/>
      <c r="D615" s="221" t="s">
        <v>269</v>
      </c>
      <c r="E615" s="167">
        <f t="shared" si="549"/>
        <v>0</v>
      </c>
      <c r="F615" s="167">
        <f t="shared" si="515"/>
        <v>0</v>
      </c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4"/>
      <c r="BC615" s="166"/>
    </row>
    <row r="616" spans="1:55" ht="31.2">
      <c r="A616" s="275"/>
      <c r="B616" s="276"/>
      <c r="C616" s="276"/>
      <c r="D616" s="224" t="s">
        <v>43</v>
      </c>
      <c r="E616" s="167">
        <f t="shared" si="549"/>
        <v>0</v>
      </c>
      <c r="F616" s="167">
        <f t="shared" si="515"/>
        <v>0</v>
      </c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4"/>
      <c r="BC616" s="166"/>
    </row>
    <row r="617" spans="1:55" ht="22.5" customHeight="1">
      <c r="A617" s="275"/>
      <c r="B617" s="276" t="s">
        <v>310</v>
      </c>
      <c r="C617" s="276" t="s">
        <v>308</v>
      </c>
      <c r="D617" s="153" t="s">
        <v>41</v>
      </c>
      <c r="E617" s="167">
        <f t="shared" si="549"/>
        <v>9894.9619999999995</v>
      </c>
      <c r="F617" s="167">
        <f t="shared" si="515"/>
        <v>9894.9619999999995</v>
      </c>
      <c r="G617" s="167">
        <f t="shared" si="532"/>
        <v>100</v>
      </c>
      <c r="H617" s="167">
        <f>H618+H619+H620+H3067</f>
        <v>3898.2750000000001</v>
      </c>
      <c r="I617" s="167">
        <f>I618+I619+I620+I3067</f>
        <v>3898.2750000000001</v>
      </c>
      <c r="J617" s="167"/>
      <c r="K617" s="167">
        <f>K618+K619+K620+K3067</f>
        <v>0</v>
      </c>
      <c r="L617" s="167">
        <f>L618+L619+L620+L3067</f>
        <v>0</v>
      </c>
      <c r="M617" s="167"/>
      <c r="N617" s="167">
        <f>N618+N619+N620+N3067</f>
        <v>0</v>
      </c>
      <c r="O617" s="167">
        <f>O618+O619+O620+O3067</f>
        <v>0</v>
      </c>
      <c r="P617" s="167"/>
      <c r="Q617" s="167">
        <f>Q618+Q619+Q620+Q3067</f>
        <v>0</v>
      </c>
      <c r="R617" s="167">
        <f>R618+R619+R620+R3067</f>
        <v>0</v>
      </c>
      <c r="S617" s="167"/>
      <c r="T617" s="167">
        <f>T618+T619+T620+T3067</f>
        <v>0</v>
      </c>
      <c r="U617" s="167">
        <f>U618+U619+U620+U3067</f>
        <v>0</v>
      </c>
      <c r="V617" s="167"/>
      <c r="W617" s="167">
        <f>W618+W619+W620+W3067</f>
        <v>0</v>
      </c>
      <c r="X617" s="167">
        <f>X618+X619+X620+X3067</f>
        <v>0</v>
      </c>
      <c r="Y617" s="167"/>
      <c r="Z617" s="167">
        <f>Z618+Z619+Z620+Z3067</f>
        <v>0</v>
      </c>
      <c r="AA617" s="167">
        <f>AA618+AA619+AA620+AA3067</f>
        <v>0</v>
      </c>
      <c r="AB617" s="167">
        <f>AB618+AB619+AB620+AB3067</f>
        <v>0</v>
      </c>
      <c r="AC617" s="167">
        <f>AC618+AC619+AC620+AC3067</f>
        <v>0</v>
      </c>
      <c r="AD617" s="167"/>
      <c r="AE617" s="167">
        <f>AE618+AE619+AE620+AE3067</f>
        <v>428.101</v>
      </c>
      <c r="AF617" s="167">
        <f>AF618+AF619+AF620+AF3067</f>
        <v>428.101</v>
      </c>
      <c r="AG617" s="167">
        <f>AG618+AG619+AG620+AG3067</f>
        <v>0</v>
      </c>
      <c r="AH617" s="167">
        <f>AH618+AH619+AH620+AH3067</f>
        <v>0</v>
      </c>
      <c r="AI617" s="167"/>
      <c r="AJ617" s="167">
        <f>AJ618+AJ619+AJ620+AJ3067</f>
        <v>2316.3469999999998</v>
      </c>
      <c r="AK617" s="167">
        <f>AK618+AK619+AK620+AK3067</f>
        <v>2316.3469999999998</v>
      </c>
      <c r="AL617" s="167">
        <f>AL618+AL619+AL620+AL3067</f>
        <v>0</v>
      </c>
      <c r="AM617" s="167">
        <f>AM618+AM619+AM620+AM3067</f>
        <v>0</v>
      </c>
      <c r="AN617" s="167"/>
      <c r="AO617" s="167">
        <f>AO618+AO619+AO620+AO3067</f>
        <v>3252.239</v>
      </c>
      <c r="AP617" s="167">
        <f>AP618+AP619+AP620+AP3067</f>
        <v>3252.239</v>
      </c>
      <c r="AQ617" s="167">
        <f>AQ618+AQ619+AQ620+AQ3067</f>
        <v>0</v>
      </c>
      <c r="AR617" s="167">
        <f>AR618+AR619+AR620+AR3067</f>
        <v>0</v>
      </c>
      <c r="AS617" s="167"/>
      <c r="AT617" s="167">
        <f t="shared" ref="AT617:AZ617" si="550">AT618+AT619+AT620+AT3067</f>
        <v>0</v>
      </c>
      <c r="AU617" s="167">
        <f t="shared" si="550"/>
        <v>0</v>
      </c>
      <c r="AV617" s="167">
        <f t="shared" si="550"/>
        <v>0</v>
      </c>
      <c r="AW617" s="167">
        <f t="shared" si="550"/>
        <v>0</v>
      </c>
      <c r="AX617" s="167">
        <f t="shared" si="550"/>
        <v>0</v>
      </c>
      <c r="AY617" s="167">
        <f t="shared" si="550"/>
        <v>0</v>
      </c>
      <c r="AZ617" s="167">
        <f t="shared" si="550"/>
        <v>0</v>
      </c>
      <c r="BA617" s="167"/>
      <c r="BB617" s="164"/>
      <c r="BC617" s="166"/>
    </row>
    <row r="618" spans="1:55" ht="32.25" customHeight="1">
      <c r="A618" s="275"/>
      <c r="B618" s="276"/>
      <c r="C618" s="276"/>
      <c r="D618" s="151" t="s">
        <v>37</v>
      </c>
      <c r="E618" s="167">
        <f t="shared" si="549"/>
        <v>0</v>
      </c>
      <c r="F618" s="167">
        <f t="shared" si="515"/>
        <v>0</v>
      </c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4"/>
      <c r="BC618" s="166"/>
    </row>
    <row r="619" spans="1:55" ht="50.25" customHeight="1">
      <c r="A619" s="275"/>
      <c r="B619" s="276"/>
      <c r="C619" s="276"/>
      <c r="D619" s="176" t="s">
        <v>2</v>
      </c>
      <c r="E619" s="167">
        <f t="shared" si="549"/>
        <v>0</v>
      </c>
      <c r="F619" s="167">
        <f t="shared" si="515"/>
        <v>0</v>
      </c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4"/>
      <c r="BC619" s="166"/>
    </row>
    <row r="620" spans="1:55" ht="22.5" customHeight="1">
      <c r="A620" s="275"/>
      <c r="B620" s="276"/>
      <c r="C620" s="276"/>
      <c r="D620" s="221" t="s">
        <v>268</v>
      </c>
      <c r="E620" s="167">
        <f>H620+K620+N620+Q620+T620+W620+Z620+AE620+AJ620+AO620+AT620+AY620</f>
        <v>9894.9619999999995</v>
      </c>
      <c r="F620" s="167">
        <f t="shared" si="515"/>
        <v>9894.9619999999995</v>
      </c>
      <c r="G620" s="167">
        <f t="shared" si="532"/>
        <v>100</v>
      </c>
      <c r="H620" s="167">
        <v>3898.2750000000001</v>
      </c>
      <c r="I620" s="167">
        <v>3898.2750000000001</v>
      </c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>
        <v>428.101</v>
      </c>
      <c r="AF620" s="167">
        <v>428.101</v>
      </c>
      <c r="AG620" s="167"/>
      <c r="AH620" s="167"/>
      <c r="AI620" s="167"/>
      <c r="AJ620" s="167">
        <f>6642.723-4326.376</f>
        <v>2316.3469999999998</v>
      </c>
      <c r="AK620" s="167">
        <f>6642.723-4326.376</f>
        <v>2316.3469999999998</v>
      </c>
      <c r="AL620" s="167"/>
      <c r="AM620" s="167"/>
      <c r="AN620" s="167"/>
      <c r="AO620" s="167">
        <v>3252.239</v>
      </c>
      <c r="AP620" s="167">
        <v>3252.239</v>
      </c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4"/>
      <c r="BC620" s="166"/>
    </row>
    <row r="621" spans="1:55" ht="82.5" customHeight="1">
      <c r="A621" s="275"/>
      <c r="B621" s="276"/>
      <c r="C621" s="276"/>
      <c r="D621" s="221" t="s">
        <v>274</v>
      </c>
      <c r="E621" s="167">
        <f t="shared" ref="E621:E626" si="551">H621+K621+N621+Q621+T621+W621+Z621+AE621+AJ621+AO621+AT621+AY621</f>
        <v>0</v>
      </c>
      <c r="F621" s="167">
        <f t="shared" si="515"/>
        <v>0</v>
      </c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4"/>
      <c r="BC621" s="166"/>
    </row>
    <row r="622" spans="1:55" ht="22.5" customHeight="1">
      <c r="A622" s="275"/>
      <c r="B622" s="276"/>
      <c r="C622" s="276"/>
      <c r="D622" s="221" t="s">
        <v>269</v>
      </c>
      <c r="E622" s="167">
        <f t="shared" si="551"/>
        <v>0</v>
      </c>
      <c r="F622" s="167">
        <f t="shared" si="515"/>
        <v>0</v>
      </c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4"/>
      <c r="BC622" s="166"/>
    </row>
    <row r="623" spans="1:55" ht="31.2">
      <c r="A623" s="275"/>
      <c r="B623" s="276"/>
      <c r="C623" s="276"/>
      <c r="D623" s="224" t="s">
        <v>43</v>
      </c>
      <c r="E623" s="167">
        <f t="shared" si="551"/>
        <v>0</v>
      </c>
      <c r="F623" s="167">
        <f t="shared" si="515"/>
        <v>0</v>
      </c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4"/>
      <c r="BC623" s="166"/>
    </row>
    <row r="624" spans="1:55" ht="22.5" customHeight="1">
      <c r="A624" s="275"/>
      <c r="B624" s="276" t="s">
        <v>311</v>
      </c>
      <c r="C624" s="276" t="s">
        <v>308</v>
      </c>
      <c r="D624" s="153" t="s">
        <v>41</v>
      </c>
      <c r="E624" s="167">
        <f t="shared" si="551"/>
        <v>9006.5910000000003</v>
      </c>
      <c r="F624" s="167">
        <f t="shared" si="515"/>
        <v>9006.5910000000003</v>
      </c>
      <c r="G624" s="167">
        <f t="shared" si="532"/>
        <v>100</v>
      </c>
      <c r="H624" s="167">
        <f>H625+H626+H627+H629+H630</f>
        <v>4460.2259999999997</v>
      </c>
      <c r="I624" s="167">
        <f t="shared" ref="I624" si="552">I625+I626+I627+I629+I630</f>
        <v>4460.2259999999997</v>
      </c>
      <c r="J624" s="167"/>
      <c r="K624" s="167">
        <f t="shared" ref="K624:L624" si="553">K625+K626+K627+K629+K630</f>
        <v>0</v>
      </c>
      <c r="L624" s="167">
        <f t="shared" si="553"/>
        <v>0</v>
      </c>
      <c r="M624" s="167"/>
      <c r="N624" s="167">
        <f t="shared" ref="N624:O624" si="554">N625+N626+N627+N629+N630</f>
        <v>0</v>
      </c>
      <c r="O624" s="167">
        <f t="shared" si="554"/>
        <v>0</v>
      </c>
      <c r="P624" s="167"/>
      <c r="Q624" s="167">
        <f t="shared" ref="Q624:R624" si="555">Q625+Q626+Q627+Q629+Q630</f>
        <v>0</v>
      </c>
      <c r="R624" s="167">
        <f t="shared" si="555"/>
        <v>0</v>
      </c>
      <c r="S624" s="167"/>
      <c r="T624" s="167">
        <f t="shared" ref="T624:U624" si="556">T625+T626+T627+T629+T630</f>
        <v>0</v>
      </c>
      <c r="U624" s="167">
        <f t="shared" si="556"/>
        <v>0</v>
      </c>
      <c r="V624" s="167"/>
      <c r="W624" s="167">
        <f t="shared" ref="W624:X624" si="557">W625+W626+W627+W629+W630</f>
        <v>0</v>
      </c>
      <c r="X624" s="167">
        <f t="shared" si="557"/>
        <v>0</v>
      </c>
      <c r="Y624" s="167"/>
      <c r="Z624" s="167">
        <f t="shared" ref="Z624:AC624" si="558">Z625+Z626+Z627+Z629+Z630</f>
        <v>0</v>
      </c>
      <c r="AA624" s="167">
        <f t="shared" si="558"/>
        <v>0</v>
      </c>
      <c r="AB624" s="167">
        <f t="shared" si="558"/>
        <v>0</v>
      </c>
      <c r="AC624" s="167">
        <f t="shared" si="558"/>
        <v>0</v>
      </c>
      <c r="AD624" s="167"/>
      <c r="AE624" s="167">
        <f t="shared" ref="AE624:AH624" si="559">AE625+AE626+AE627+AE629+AE630</f>
        <v>527.97400000000005</v>
      </c>
      <c r="AF624" s="167">
        <f t="shared" si="559"/>
        <v>527.97400000000005</v>
      </c>
      <c r="AG624" s="167">
        <f t="shared" si="559"/>
        <v>0</v>
      </c>
      <c r="AH624" s="167">
        <f t="shared" si="559"/>
        <v>0</v>
      </c>
      <c r="AI624" s="167"/>
      <c r="AJ624" s="167">
        <f t="shared" ref="AJ624:AM624" si="560">AJ625+AJ626+AJ627+AJ629+AJ630</f>
        <v>1343.4260000000004</v>
      </c>
      <c r="AK624" s="167">
        <f t="shared" si="560"/>
        <v>1343.4260000000004</v>
      </c>
      <c r="AL624" s="167">
        <f t="shared" si="560"/>
        <v>0</v>
      </c>
      <c r="AM624" s="167">
        <f t="shared" si="560"/>
        <v>0</v>
      </c>
      <c r="AN624" s="167"/>
      <c r="AO624" s="167">
        <f t="shared" ref="AO624:AR624" si="561">AO625+AO626+AO627+AO629+AO630</f>
        <v>2674.9650000000001</v>
      </c>
      <c r="AP624" s="167">
        <f t="shared" si="561"/>
        <v>2674.9650000000001</v>
      </c>
      <c r="AQ624" s="167">
        <f t="shared" si="561"/>
        <v>0</v>
      </c>
      <c r="AR624" s="167">
        <f t="shared" si="561"/>
        <v>0</v>
      </c>
      <c r="AS624" s="167"/>
      <c r="AT624" s="167">
        <f t="shared" ref="AT624:AW624" si="562">AT625+AT626+AT627+AT629+AT630</f>
        <v>0</v>
      </c>
      <c r="AU624" s="167">
        <f t="shared" si="562"/>
        <v>0</v>
      </c>
      <c r="AV624" s="167">
        <f t="shared" si="562"/>
        <v>0</v>
      </c>
      <c r="AW624" s="167">
        <f t="shared" si="562"/>
        <v>0</v>
      </c>
      <c r="AX624" s="167"/>
      <c r="AY624" s="167">
        <f t="shared" ref="AY624:AZ624" si="563">AY625+AY626+AY627+AY629+AY630</f>
        <v>0</v>
      </c>
      <c r="AZ624" s="167">
        <f t="shared" si="563"/>
        <v>0</v>
      </c>
      <c r="BA624" s="167"/>
      <c r="BB624" s="164"/>
      <c r="BC624" s="166"/>
    </row>
    <row r="625" spans="1:55" ht="32.25" customHeight="1">
      <c r="A625" s="275"/>
      <c r="B625" s="276"/>
      <c r="C625" s="276"/>
      <c r="D625" s="151" t="s">
        <v>37</v>
      </c>
      <c r="E625" s="167">
        <f t="shared" si="551"/>
        <v>0</v>
      </c>
      <c r="F625" s="167">
        <f t="shared" si="515"/>
        <v>0</v>
      </c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4"/>
      <c r="BC625" s="166"/>
    </row>
    <row r="626" spans="1:55" ht="50.25" customHeight="1">
      <c r="A626" s="275"/>
      <c r="B626" s="276"/>
      <c r="C626" s="276"/>
      <c r="D626" s="176" t="s">
        <v>2</v>
      </c>
      <c r="E626" s="167">
        <f t="shared" si="551"/>
        <v>0</v>
      </c>
      <c r="F626" s="167">
        <f t="shared" si="515"/>
        <v>0</v>
      </c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4"/>
      <c r="BC626" s="166"/>
    </row>
    <row r="627" spans="1:55" ht="22.5" customHeight="1">
      <c r="A627" s="275"/>
      <c r="B627" s="276"/>
      <c r="C627" s="276"/>
      <c r="D627" s="221" t="s">
        <v>268</v>
      </c>
      <c r="E627" s="205">
        <f>H627+K627+N627+Q627+T627+W627+Z627+AE627+AJ627+AO627+AT627+AY627</f>
        <v>9006.5910000000003</v>
      </c>
      <c r="F627" s="205">
        <f t="shared" si="515"/>
        <v>9006.5910000000003</v>
      </c>
      <c r="G627" s="167">
        <f t="shared" si="532"/>
        <v>100</v>
      </c>
      <c r="H627" s="167">
        <v>4460.2259999999997</v>
      </c>
      <c r="I627" s="167">
        <v>4460.2259999999997</v>
      </c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>
        <v>527.97400000000005</v>
      </c>
      <c r="AF627" s="167">
        <v>527.97400000000005</v>
      </c>
      <c r="AG627" s="167"/>
      <c r="AH627" s="167"/>
      <c r="AI627" s="167"/>
      <c r="AJ627" s="205">
        <f>6331.626-4988.2</f>
        <v>1343.4260000000004</v>
      </c>
      <c r="AK627" s="205">
        <f>6331.626-4988.2</f>
        <v>1343.4260000000004</v>
      </c>
      <c r="AL627" s="167"/>
      <c r="AM627" s="167"/>
      <c r="AN627" s="167"/>
      <c r="AO627" s="167">
        <v>2674.9650000000001</v>
      </c>
      <c r="AP627" s="167">
        <v>2674.9650000000001</v>
      </c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4"/>
      <c r="BC627" s="166"/>
    </row>
    <row r="628" spans="1:55" ht="82.5" customHeight="1">
      <c r="A628" s="275"/>
      <c r="B628" s="276"/>
      <c r="C628" s="276"/>
      <c r="D628" s="221" t="s">
        <v>274</v>
      </c>
      <c r="E628" s="167">
        <f t="shared" ref="E628:E633" si="564">H628+K628+N628+Q628+T628+W628+Z628+AE628+AJ628+AO628+AT628+AY628</f>
        <v>0</v>
      </c>
      <c r="F628" s="167">
        <f t="shared" si="515"/>
        <v>0</v>
      </c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4"/>
      <c r="BC628" s="166"/>
    </row>
    <row r="629" spans="1:55" ht="22.5" customHeight="1">
      <c r="A629" s="275"/>
      <c r="B629" s="276"/>
      <c r="C629" s="276"/>
      <c r="D629" s="221" t="s">
        <v>269</v>
      </c>
      <c r="E629" s="167">
        <f t="shared" si="564"/>
        <v>0</v>
      </c>
      <c r="F629" s="167">
        <f t="shared" si="515"/>
        <v>0</v>
      </c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4"/>
      <c r="BC629" s="166"/>
    </row>
    <row r="630" spans="1:55" ht="31.2">
      <c r="A630" s="275"/>
      <c r="B630" s="276"/>
      <c r="C630" s="276"/>
      <c r="D630" s="224" t="s">
        <v>43</v>
      </c>
      <c r="E630" s="167">
        <f t="shared" si="564"/>
        <v>0</v>
      </c>
      <c r="F630" s="167">
        <f t="shared" si="515"/>
        <v>0</v>
      </c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4"/>
      <c r="BC630" s="166"/>
    </row>
    <row r="631" spans="1:55" ht="22.5" customHeight="1">
      <c r="A631" s="275"/>
      <c r="B631" s="276" t="s">
        <v>312</v>
      </c>
      <c r="C631" s="276"/>
      <c r="D631" s="153" t="s">
        <v>41</v>
      </c>
      <c r="E631" s="167">
        <f t="shared" si="564"/>
        <v>452.964</v>
      </c>
      <c r="F631" s="167">
        <f t="shared" si="515"/>
        <v>452.964</v>
      </c>
      <c r="G631" s="167"/>
      <c r="H631" s="167">
        <f>H632+H633+H634+H636+H637</f>
        <v>0</v>
      </c>
      <c r="I631" s="167">
        <f t="shared" ref="I631" si="565">I632+I633+I634+I636+I637</f>
        <v>0</v>
      </c>
      <c r="J631" s="167"/>
      <c r="K631" s="167">
        <f t="shared" ref="K631:L631" si="566">K632+K633+K634+K636+K637</f>
        <v>0</v>
      </c>
      <c r="L631" s="167">
        <f t="shared" si="566"/>
        <v>0</v>
      </c>
      <c r="M631" s="167"/>
      <c r="N631" s="167">
        <f t="shared" ref="N631:O631" si="567">N632+N633+N634+N636+N637</f>
        <v>0</v>
      </c>
      <c r="O631" s="167">
        <f t="shared" si="567"/>
        <v>0</v>
      </c>
      <c r="P631" s="167"/>
      <c r="Q631" s="167">
        <f t="shared" ref="Q631:R631" si="568">Q632+Q633+Q634+Q636+Q637</f>
        <v>0</v>
      </c>
      <c r="R631" s="167">
        <f t="shared" si="568"/>
        <v>0</v>
      </c>
      <c r="S631" s="167"/>
      <c r="T631" s="167">
        <f t="shared" ref="T631:U631" si="569">T632+T633+T634+T636+T637</f>
        <v>0</v>
      </c>
      <c r="U631" s="167">
        <f t="shared" si="569"/>
        <v>0</v>
      </c>
      <c r="V631" s="167"/>
      <c r="W631" s="167">
        <f t="shared" ref="W631:X631" si="570">W632+W633+W634+W636+W637</f>
        <v>0</v>
      </c>
      <c r="X631" s="167">
        <f t="shared" si="570"/>
        <v>0</v>
      </c>
      <c r="Y631" s="167"/>
      <c r="Z631" s="167">
        <f t="shared" ref="Z631:AC631" si="571">Z632+Z633+Z634+Z636+Z637</f>
        <v>0</v>
      </c>
      <c r="AA631" s="167">
        <f t="shared" si="571"/>
        <v>0</v>
      </c>
      <c r="AB631" s="167">
        <f t="shared" si="571"/>
        <v>0</v>
      </c>
      <c r="AC631" s="167">
        <f t="shared" si="571"/>
        <v>0</v>
      </c>
      <c r="AD631" s="167"/>
      <c r="AE631" s="167">
        <f t="shared" ref="AE631:AH631" si="572">AE632+AE633+AE634+AE636+AE637</f>
        <v>77.59</v>
      </c>
      <c r="AF631" s="167">
        <f t="shared" si="572"/>
        <v>77.59</v>
      </c>
      <c r="AG631" s="167">
        <f t="shared" si="572"/>
        <v>0</v>
      </c>
      <c r="AH631" s="167">
        <f t="shared" si="572"/>
        <v>0</v>
      </c>
      <c r="AI631" s="167"/>
      <c r="AJ631" s="167">
        <f t="shared" ref="AJ631:AM631" si="573">AJ632+AJ633+AJ634+AJ636+AJ637</f>
        <v>212.554</v>
      </c>
      <c r="AK631" s="167">
        <f t="shared" si="573"/>
        <v>212.554</v>
      </c>
      <c r="AL631" s="167">
        <f t="shared" si="573"/>
        <v>0</v>
      </c>
      <c r="AM631" s="167">
        <f t="shared" si="573"/>
        <v>0</v>
      </c>
      <c r="AN631" s="167"/>
      <c r="AO631" s="167">
        <f t="shared" ref="AO631:AR631" si="574">AO632+AO633+AO634+AO636+AO637</f>
        <v>162.82</v>
      </c>
      <c r="AP631" s="167">
        <f t="shared" si="574"/>
        <v>162.82</v>
      </c>
      <c r="AQ631" s="167">
        <f t="shared" si="574"/>
        <v>0</v>
      </c>
      <c r="AR631" s="167">
        <f t="shared" si="574"/>
        <v>0</v>
      </c>
      <c r="AS631" s="167"/>
      <c r="AT631" s="167">
        <f t="shared" ref="AT631:AW631" si="575">AT632+AT633+AT634+AT636+AT637</f>
        <v>0</v>
      </c>
      <c r="AU631" s="167">
        <f t="shared" si="575"/>
        <v>0</v>
      </c>
      <c r="AV631" s="167">
        <f t="shared" si="575"/>
        <v>0</v>
      </c>
      <c r="AW631" s="167">
        <f t="shared" si="575"/>
        <v>0</v>
      </c>
      <c r="AX631" s="167"/>
      <c r="AY631" s="167">
        <f t="shared" ref="AY631:AZ631" si="576">AY632+AY633+AY634+AY636+AY637</f>
        <v>0</v>
      </c>
      <c r="AZ631" s="167">
        <f t="shared" si="576"/>
        <v>0</v>
      </c>
      <c r="BA631" s="167"/>
      <c r="BB631" s="164"/>
      <c r="BC631" s="166"/>
    </row>
    <row r="632" spans="1:55" ht="32.25" customHeight="1">
      <c r="A632" s="275"/>
      <c r="B632" s="276"/>
      <c r="C632" s="276"/>
      <c r="D632" s="151" t="s">
        <v>37</v>
      </c>
      <c r="E632" s="167">
        <f t="shared" si="564"/>
        <v>0</v>
      </c>
      <c r="F632" s="167">
        <f t="shared" si="515"/>
        <v>0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4"/>
      <c r="BC632" s="166"/>
    </row>
    <row r="633" spans="1:55" ht="50.25" customHeight="1">
      <c r="A633" s="275"/>
      <c r="B633" s="276"/>
      <c r="C633" s="276"/>
      <c r="D633" s="176" t="s">
        <v>2</v>
      </c>
      <c r="E633" s="167">
        <f t="shared" si="564"/>
        <v>0</v>
      </c>
      <c r="F633" s="167">
        <f t="shared" si="515"/>
        <v>0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4"/>
      <c r="BC633" s="166"/>
    </row>
    <row r="634" spans="1:55" ht="22.5" customHeight="1">
      <c r="A634" s="275"/>
      <c r="B634" s="276"/>
      <c r="C634" s="276"/>
      <c r="D634" s="221" t="s">
        <v>268</v>
      </c>
      <c r="E634" s="205">
        <f>H634+K634+N634+Q634+T634+W634+Z634+AE634+AJ634+AO634+AT634+AY634</f>
        <v>452.964</v>
      </c>
      <c r="F634" s="167">
        <f t="shared" si="515"/>
        <v>452.964</v>
      </c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>
        <v>77.59</v>
      </c>
      <c r="AF634" s="167">
        <v>77.59</v>
      </c>
      <c r="AG634" s="167"/>
      <c r="AH634" s="167"/>
      <c r="AI634" s="167"/>
      <c r="AJ634" s="167">
        <f>290.144-77.59</f>
        <v>212.554</v>
      </c>
      <c r="AK634" s="167">
        <f>290.144-77.59</f>
        <v>212.554</v>
      </c>
      <c r="AL634" s="167"/>
      <c r="AM634" s="167"/>
      <c r="AN634" s="167"/>
      <c r="AO634" s="167">
        <v>162.82</v>
      </c>
      <c r="AP634" s="167">
        <v>162.82</v>
      </c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4"/>
      <c r="BC634" s="166"/>
    </row>
    <row r="635" spans="1:55" ht="82.5" customHeight="1">
      <c r="A635" s="275"/>
      <c r="B635" s="276"/>
      <c r="C635" s="276"/>
      <c r="D635" s="221" t="s">
        <v>274</v>
      </c>
      <c r="E635" s="167">
        <f t="shared" ref="E635:E640" si="577">H635+K635+N635+Q635+T635+W635+Z635+AE635+AJ635+AO635+AT635+AY635</f>
        <v>0</v>
      </c>
      <c r="F635" s="167">
        <f t="shared" si="515"/>
        <v>0</v>
      </c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4"/>
      <c r="BC635" s="166"/>
    </row>
    <row r="636" spans="1:55" ht="22.5" customHeight="1">
      <c r="A636" s="275"/>
      <c r="B636" s="276"/>
      <c r="C636" s="276"/>
      <c r="D636" s="221" t="s">
        <v>269</v>
      </c>
      <c r="E636" s="167">
        <f t="shared" si="577"/>
        <v>0</v>
      </c>
      <c r="F636" s="167">
        <f t="shared" si="515"/>
        <v>0</v>
      </c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4"/>
      <c r="BC636" s="166"/>
    </row>
    <row r="637" spans="1:55" ht="31.2">
      <c r="A637" s="275"/>
      <c r="B637" s="276"/>
      <c r="C637" s="276"/>
      <c r="D637" s="224" t="s">
        <v>43</v>
      </c>
      <c r="E637" s="167">
        <f t="shared" si="577"/>
        <v>0</v>
      </c>
      <c r="F637" s="167">
        <f t="shared" si="515"/>
        <v>0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4"/>
      <c r="BC637" s="166"/>
    </row>
    <row r="638" spans="1:55" ht="22.5" customHeight="1">
      <c r="A638" s="275"/>
      <c r="B638" s="276" t="s">
        <v>313</v>
      </c>
      <c r="C638" s="276"/>
      <c r="D638" s="153" t="s">
        <v>41</v>
      </c>
      <c r="E638" s="167">
        <f t="shared" si="577"/>
        <v>31814.089</v>
      </c>
      <c r="F638" s="167">
        <f t="shared" si="515"/>
        <v>31814.089</v>
      </c>
      <c r="G638" s="167">
        <f t="shared" si="532"/>
        <v>100</v>
      </c>
      <c r="H638" s="167">
        <f>H639+H640+H641+H643+H644</f>
        <v>17692.41</v>
      </c>
      <c r="I638" s="167">
        <f t="shared" ref="I638" si="578">I639+I640+I641+I643+I644</f>
        <v>17692.41</v>
      </c>
      <c r="J638" s="167"/>
      <c r="K638" s="167">
        <f t="shared" ref="K638:L638" si="579">K639+K640+K641+K643+K644</f>
        <v>0</v>
      </c>
      <c r="L638" s="167">
        <f t="shared" si="579"/>
        <v>0</v>
      </c>
      <c r="M638" s="167"/>
      <c r="N638" s="167">
        <f t="shared" ref="N638:O638" si="580">N639+N640+N641+N643+N644</f>
        <v>0</v>
      </c>
      <c r="O638" s="167">
        <f t="shared" si="580"/>
        <v>0</v>
      </c>
      <c r="P638" s="167"/>
      <c r="Q638" s="167">
        <f t="shared" ref="Q638:R638" si="581">Q639+Q640+Q641+Q643+Q644</f>
        <v>0</v>
      </c>
      <c r="R638" s="167">
        <f t="shared" si="581"/>
        <v>0</v>
      </c>
      <c r="S638" s="167"/>
      <c r="T638" s="167">
        <f t="shared" ref="T638:U638" si="582">T639+T640+T641+T643+T644</f>
        <v>0</v>
      </c>
      <c r="U638" s="167">
        <f t="shared" si="582"/>
        <v>0</v>
      </c>
      <c r="V638" s="167"/>
      <c r="W638" s="167">
        <f t="shared" ref="W638:X638" si="583">W639+W640+W641+W643+W644</f>
        <v>0</v>
      </c>
      <c r="X638" s="167">
        <f t="shared" si="583"/>
        <v>0</v>
      </c>
      <c r="Y638" s="167"/>
      <c r="Z638" s="167">
        <f t="shared" ref="Z638:AC638" si="584">Z639+Z640+Z641+Z643+Z644</f>
        <v>0</v>
      </c>
      <c r="AA638" s="167">
        <f t="shared" si="584"/>
        <v>0</v>
      </c>
      <c r="AB638" s="167">
        <f t="shared" si="584"/>
        <v>0</v>
      </c>
      <c r="AC638" s="167">
        <f t="shared" si="584"/>
        <v>0</v>
      </c>
      <c r="AD638" s="167"/>
      <c r="AE638" s="167">
        <f t="shared" ref="AE638:AH638" si="585">AE639+AE640+AE641+AE643+AE644</f>
        <v>2302.5700000000002</v>
      </c>
      <c r="AF638" s="167">
        <f t="shared" si="585"/>
        <v>2302.5700000000002</v>
      </c>
      <c r="AG638" s="167">
        <f t="shared" si="585"/>
        <v>0</v>
      </c>
      <c r="AH638" s="167">
        <f t="shared" si="585"/>
        <v>0</v>
      </c>
      <c r="AI638" s="167"/>
      <c r="AJ638" s="167">
        <f t="shared" ref="AJ638:AM638" si="586">AJ639+AJ640+AJ641+AJ643+AJ644</f>
        <v>4759.242000000002</v>
      </c>
      <c r="AK638" s="167">
        <f t="shared" si="586"/>
        <v>4759.242000000002</v>
      </c>
      <c r="AL638" s="167">
        <f t="shared" si="586"/>
        <v>0</v>
      </c>
      <c r="AM638" s="167">
        <f t="shared" si="586"/>
        <v>0</v>
      </c>
      <c r="AN638" s="167"/>
      <c r="AO638" s="167">
        <f t="shared" ref="AO638:AR638" si="587">AO639+AO640+AO641+AO643+AO644</f>
        <v>7059.8670000000002</v>
      </c>
      <c r="AP638" s="167">
        <f t="shared" si="587"/>
        <v>7059.8670000000002</v>
      </c>
      <c r="AQ638" s="167">
        <f t="shared" si="587"/>
        <v>0</v>
      </c>
      <c r="AR638" s="167">
        <f t="shared" si="587"/>
        <v>0</v>
      </c>
      <c r="AS638" s="167"/>
      <c r="AT638" s="167">
        <f t="shared" ref="AT638:AW638" si="588">AT639+AT640+AT641+AT643+AT644</f>
        <v>0</v>
      </c>
      <c r="AU638" s="167">
        <f t="shared" si="588"/>
        <v>0</v>
      </c>
      <c r="AV638" s="167">
        <f t="shared" si="588"/>
        <v>0</v>
      </c>
      <c r="AW638" s="167">
        <f t="shared" si="588"/>
        <v>0</v>
      </c>
      <c r="AX638" s="167"/>
      <c r="AY638" s="167">
        <f t="shared" ref="AY638:AZ638" si="589">AY639+AY640+AY641+AY643+AY644</f>
        <v>0</v>
      </c>
      <c r="AZ638" s="167">
        <f t="shared" si="589"/>
        <v>0</v>
      </c>
      <c r="BA638" s="167"/>
      <c r="BB638" s="164"/>
      <c r="BC638" s="166"/>
    </row>
    <row r="639" spans="1:55" ht="32.25" customHeight="1">
      <c r="A639" s="275"/>
      <c r="B639" s="276"/>
      <c r="C639" s="276"/>
      <c r="D639" s="151" t="s">
        <v>37</v>
      </c>
      <c r="E639" s="167">
        <f t="shared" si="577"/>
        <v>0</v>
      </c>
      <c r="F639" s="167">
        <f t="shared" si="515"/>
        <v>0</v>
      </c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4"/>
      <c r="BC639" s="166"/>
    </row>
    <row r="640" spans="1:55" ht="50.25" customHeight="1">
      <c r="A640" s="275"/>
      <c r="B640" s="276"/>
      <c r="C640" s="276"/>
      <c r="D640" s="176" t="s">
        <v>2</v>
      </c>
      <c r="E640" s="167">
        <f t="shared" si="577"/>
        <v>0</v>
      </c>
      <c r="F640" s="167">
        <f t="shared" si="515"/>
        <v>0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4"/>
      <c r="BC640" s="166"/>
    </row>
    <row r="641" spans="1:55" ht="22.5" customHeight="1">
      <c r="A641" s="275"/>
      <c r="B641" s="276"/>
      <c r="C641" s="276"/>
      <c r="D641" s="221" t="s">
        <v>268</v>
      </c>
      <c r="E641" s="205">
        <f>H641+K641+N641+Q641+T641+W641+Z641+AE641+AJ641+AO641+AT641+AY641</f>
        <v>31814.089</v>
      </c>
      <c r="F641" s="167">
        <f t="shared" si="515"/>
        <v>31814.089</v>
      </c>
      <c r="G641" s="167">
        <f t="shared" si="532"/>
        <v>100</v>
      </c>
      <c r="H641" s="167">
        <v>17692.41</v>
      </c>
      <c r="I641" s="167">
        <v>17692.41</v>
      </c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>
        <v>2302.5700000000002</v>
      </c>
      <c r="AF641" s="167">
        <v>2302.5700000000002</v>
      </c>
      <c r="AG641" s="167"/>
      <c r="AH641" s="167"/>
      <c r="AI641" s="167"/>
      <c r="AJ641" s="167">
        <f>24754.222-19994.98</f>
        <v>4759.242000000002</v>
      </c>
      <c r="AK641" s="167">
        <f>24754.222-19994.98</f>
        <v>4759.242000000002</v>
      </c>
      <c r="AL641" s="167"/>
      <c r="AM641" s="167"/>
      <c r="AN641" s="167"/>
      <c r="AO641" s="167">
        <v>7059.8670000000002</v>
      </c>
      <c r="AP641" s="167">
        <v>7059.8670000000002</v>
      </c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4"/>
      <c r="BC641" s="166"/>
    </row>
    <row r="642" spans="1:55" ht="82.5" customHeight="1">
      <c r="A642" s="275"/>
      <c r="B642" s="276"/>
      <c r="C642" s="276"/>
      <c r="D642" s="221" t="s">
        <v>274</v>
      </c>
      <c r="E642" s="167">
        <f t="shared" ref="E642:E647" si="590">H642+K642+N642+Q642+T642+W642+Z642+AE642+AJ642+AO642+AT642+AY642</f>
        <v>0</v>
      </c>
      <c r="F642" s="167">
        <f t="shared" si="515"/>
        <v>0</v>
      </c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4"/>
      <c r="BC642" s="166"/>
    </row>
    <row r="643" spans="1:55" ht="22.5" customHeight="1">
      <c r="A643" s="275"/>
      <c r="B643" s="276"/>
      <c r="C643" s="276"/>
      <c r="D643" s="221" t="s">
        <v>269</v>
      </c>
      <c r="E643" s="167">
        <f t="shared" si="590"/>
        <v>0</v>
      </c>
      <c r="F643" s="167">
        <f t="shared" si="515"/>
        <v>0</v>
      </c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4"/>
      <c r="BC643" s="166"/>
    </row>
    <row r="644" spans="1:55" ht="31.2">
      <c r="A644" s="275"/>
      <c r="B644" s="276"/>
      <c r="C644" s="276"/>
      <c r="D644" s="224" t="s">
        <v>43</v>
      </c>
      <c r="E644" s="167">
        <f t="shared" si="590"/>
        <v>0</v>
      </c>
      <c r="F644" s="167">
        <f t="shared" si="515"/>
        <v>0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4"/>
      <c r="BC644" s="166"/>
    </row>
    <row r="645" spans="1:55" ht="22.5" customHeight="1">
      <c r="A645" s="275"/>
      <c r="B645" s="276" t="s">
        <v>314</v>
      </c>
      <c r="C645" s="276"/>
      <c r="D645" s="153" t="s">
        <v>41</v>
      </c>
      <c r="E645" s="167">
        <f t="shared" si="590"/>
        <v>8203.8240000000005</v>
      </c>
      <c r="F645" s="167">
        <f t="shared" si="515"/>
        <v>8203.8240000000005</v>
      </c>
      <c r="G645" s="167">
        <f t="shared" si="532"/>
        <v>100</v>
      </c>
      <c r="H645" s="167">
        <f>H646+H647+H648+H650+H651</f>
        <v>0</v>
      </c>
      <c r="I645" s="167">
        <f t="shared" ref="I645" si="591">I646+I647+I648+I650+I651</f>
        <v>0</v>
      </c>
      <c r="J645" s="167"/>
      <c r="K645" s="167">
        <f t="shared" ref="K645:L645" si="592">K646+K647+K648+K650+K651</f>
        <v>3547.99</v>
      </c>
      <c r="L645" s="167">
        <f t="shared" si="592"/>
        <v>3547.99</v>
      </c>
      <c r="M645" s="167"/>
      <c r="N645" s="167">
        <f t="shared" ref="N645:O645" si="593">N646+N647+N648+N650+N651</f>
        <v>0</v>
      </c>
      <c r="O645" s="167">
        <f t="shared" si="593"/>
        <v>0</v>
      </c>
      <c r="P645" s="167"/>
      <c r="Q645" s="167">
        <f t="shared" ref="Q645:R645" si="594">Q646+Q647+Q648+Q650+Q651</f>
        <v>0</v>
      </c>
      <c r="R645" s="167">
        <f t="shared" si="594"/>
        <v>0</v>
      </c>
      <c r="S645" s="167"/>
      <c r="T645" s="167">
        <f t="shared" ref="T645:U645" si="595">T646+T647+T648+T650+T651</f>
        <v>0</v>
      </c>
      <c r="U645" s="167">
        <f t="shared" si="595"/>
        <v>0</v>
      </c>
      <c r="V645" s="167"/>
      <c r="W645" s="167">
        <f t="shared" ref="W645:X645" si="596">W646+W647+W648+W650+W651</f>
        <v>0</v>
      </c>
      <c r="X645" s="167">
        <f t="shared" si="596"/>
        <v>0</v>
      </c>
      <c r="Y645" s="167"/>
      <c r="Z645" s="167">
        <f t="shared" ref="Z645:AC645" si="597">Z646+Z647+Z648+Z650+Z651</f>
        <v>0</v>
      </c>
      <c r="AA645" s="167">
        <f t="shared" si="597"/>
        <v>0</v>
      </c>
      <c r="AB645" s="167">
        <f t="shared" si="597"/>
        <v>0</v>
      </c>
      <c r="AC645" s="167">
        <f t="shared" si="597"/>
        <v>0</v>
      </c>
      <c r="AD645" s="167"/>
      <c r="AE645" s="167">
        <f t="shared" ref="AE645:AH645" si="598">AE646+AE647+AE648+AE650+AE651</f>
        <v>655.13</v>
      </c>
      <c r="AF645" s="167">
        <f t="shared" si="598"/>
        <v>655.13</v>
      </c>
      <c r="AG645" s="167">
        <f t="shared" si="598"/>
        <v>0</v>
      </c>
      <c r="AH645" s="167">
        <f t="shared" si="598"/>
        <v>0</v>
      </c>
      <c r="AI645" s="167"/>
      <c r="AJ645" s="167">
        <f t="shared" ref="AJ645:AM645" si="599">AJ646+AJ647+AJ648+AJ650+AJ651</f>
        <v>1432.7470000000003</v>
      </c>
      <c r="AK645" s="167">
        <f t="shared" si="599"/>
        <v>1432.7470000000003</v>
      </c>
      <c r="AL645" s="167">
        <f t="shared" si="599"/>
        <v>0</v>
      </c>
      <c r="AM645" s="167">
        <f t="shared" si="599"/>
        <v>0</v>
      </c>
      <c r="AN645" s="167"/>
      <c r="AO645" s="167">
        <f t="shared" ref="AO645:AR645" si="600">AO646+AO647+AO648+AO650+AO651</f>
        <v>2567.9569999999999</v>
      </c>
      <c r="AP645" s="167">
        <f t="shared" si="600"/>
        <v>2567.9569999999999</v>
      </c>
      <c r="AQ645" s="167">
        <f t="shared" si="600"/>
        <v>0</v>
      </c>
      <c r="AR645" s="167">
        <f t="shared" si="600"/>
        <v>0</v>
      </c>
      <c r="AS645" s="167"/>
      <c r="AT645" s="167">
        <f t="shared" ref="AT645:AW645" si="601">AT646+AT647+AT648+AT650+AT651</f>
        <v>0</v>
      </c>
      <c r="AU645" s="167">
        <f t="shared" si="601"/>
        <v>0</v>
      </c>
      <c r="AV645" s="167">
        <f t="shared" si="601"/>
        <v>0</v>
      </c>
      <c r="AW645" s="167">
        <f t="shared" si="601"/>
        <v>0</v>
      </c>
      <c r="AX645" s="167"/>
      <c r="AY645" s="167">
        <f t="shared" ref="AY645:AZ645" si="602">AY646+AY647+AY648+AY650+AY651</f>
        <v>0</v>
      </c>
      <c r="AZ645" s="167">
        <f t="shared" si="602"/>
        <v>0</v>
      </c>
      <c r="BA645" s="167"/>
      <c r="BB645" s="164"/>
      <c r="BC645" s="166"/>
    </row>
    <row r="646" spans="1:55" ht="32.25" customHeight="1">
      <c r="A646" s="275"/>
      <c r="B646" s="276"/>
      <c r="C646" s="276"/>
      <c r="D646" s="151" t="s">
        <v>37</v>
      </c>
      <c r="E646" s="167">
        <f t="shared" si="590"/>
        <v>0</v>
      </c>
      <c r="F646" s="167">
        <f t="shared" si="515"/>
        <v>0</v>
      </c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4"/>
      <c r="BC646" s="166"/>
    </row>
    <row r="647" spans="1:55" ht="50.25" customHeight="1">
      <c r="A647" s="275"/>
      <c r="B647" s="276"/>
      <c r="C647" s="276"/>
      <c r="D647" s="176" t="s">
        <v>2</v>
      </c>
      <c r="E647" s="167">
        <f t="shared" si="590"/>
        <v>0</v>
      </c>
      <c r="F647" s="167">
        <f t="shared" si="515"/>
        <v>0</v>
      </c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4"/>
      <c r="BC647" s="166"/>
    </row>
    <row r="648" spans="1:55" ht="22.5" customHeight="1">
      <c r="A648" s="275"/>
      <c r="B648" s="276"/>
      <c r="C648" s="276"/>
      <c r="D648" s="221" t="s">
        <v>268</v>
      </c>
      <c r="E648" s="167">
        <f>H648+K648+N648+Q648+T648+W648+Z648+AE648+AJ648+AO648+AT648+AY648</f>
        <v>8203.8240000000005</v>
      </c>
      <c r="F648" s="167">
        <f t="shared" si="515"/>
        <v>8203.8240000000005</v>
      </c>
      <c r="G648" s="167">
        <f t="shared" si="532"/>
        <v>100</v>
      </c>
      <c r="H648" s="167"/>
      <c r="I648" s="167"/>
      <c r="J648" s="167"/>
      <c r="K648" s="167">
        <v>3547.99</v>
      </c>
      <c r="L648" s="167">
        <v>3547.99</v>
      </c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>
        <v>655.13</v>
      </c>
      <c r="AF648" s="167">
        <v>655.13</v>
      </c>
      <c r="AG648" s="167"/>
      <c r="AH648" s="167"/>
      <c r="AI648" s="167"/>
      <c r="AJ648" s="205">
        <f>5635.867-4203.12</f>
        <v>1432.7470000000003</v>
      </c>
      <c r="AK648" s="167">
        <f>5635.867-4203.12</f>
        <v>1432.7470000000003</v>
      </c>
      <c r="AL648" s="167"/>
      <c r="AM648" s="167"/>
      <c r="AN648" s="167"/>
      <c r="AO648" s="167">
        <v>2567.9569999999999</v>
      </c>
      <c r="AP648" s="167">
        <v>2567.9569999999999</v>
      </c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4"/>
      <c r="BC648" s="166"/>
    </row>
    <row r="649" spans="1:55" ht="82.5" customHeight="1">
      <c r="A649" s="275"/>
      <c r="B649" s="276"/>
      <c r="C649" s="276"/>
      <c r="D649" s="221" t="s">
        <v>274</v>
      </c>
      <c r="E649" s="167">
        <f t="shared" ref="E649:E654" si="603">H649+K649+N649+Q649+T649+W649+Z649+AE649+AJ649+AO649+AT649+AY649</f>
        <v>0</v>
      </c>
      <c r="F649" s="167">
        <f t="shared" si="515"/>
        <v>0</v>
      </c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4"/>
      <c r="BC649" s="166"/>
    </row>
    <row r="650" spans="1:55" ht="22.5" customHeight="1">
      <c r="A650" s="275"/>
      <c r="B650" s="276"/>
      <c r="C650" s="276"/>
      <c r="D650" s="221" t="s">
        <v>269</v>
      </c>
      <c r="E650" s="167">
        <f t="shared" si="603"/>
        <v>0</v>
      </c>
      <c r="F650" s="167">
        <f t="shared" si="515"/>
        <v>0</v>
      </c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4"/>
      <c r="BC650" s="166"/>
    </row>
    <row r="651" spans="1:55" ht="31.2">
      <c r="A651" s="275"/>
      <c r="B651" s="276"/>
      <c r="C651" s="276"/>
      <c r="D651" s="224" t="s">
        <v>43</v>
      </c>
      <c r="E651" s="167">
        <f t="shared" si="603"/>
        <v>0</v>
      </c>
      <c r="F651" s="167">
        <f t="shared" si="515"/>
        <v>0</v>
      </c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4"/>
      <c r="BC651" s="166"/>
    </row>
    <row r="652" spans="1:55" ht="22.5" customHeight="1">
      <c r="A652" s="275"/>
      <c r="B652" s="276" t="s">
        <v>315</v>
      </c>
      <c r="C652" s="276"/>
      <c r="D652" s="153" t="s">
        <v>41</v>
      </c>
      <c r="E652" s="167">
        <f t="shared" si="603"/>
        <v>15722.371000000001</v>
      </c>
      <c r="F652" s="167">
        <f t="shared" si="515"/>
        <v>15722.371000000001</v>
      </c>
      <c r="G652" s="167">
        <f t="shared" si="532"/>
        <v>100</v>
      </c>
      <c r="H652" s="167">
        <f>H653+H654+H655+H657+H658</f>
        <v>11567.63</v>
      </c>
      <c r="I652" s="167">
        <f t="shared" ref="I652" si="604">I653+I654+I655+I657+I658</f>
        <v>11567.63</v>
      </c>
      <c r="J652" s="167"/>
      <c r="K652" s="167">
        <f t="shared" ref="K652:L652" si="605">K653+K654+K655+K657+K658</f>
        <v>0</v>
      </c>
      <c r="L652" s="167">
        <f t="shared" si="605"/>
        <v>0</v>
      </c>
      <c r="M652" s="167"/>
      <c r="N652" s="167">
        <f t="shared" ref="N652:O652" si="606">N653+N654+N655+N657+N658</f>
        <v>0</v>
      </c>
      <c r="O652" s="167">
        <f t="shared" si="606"/>
        <v>0</v>
      </c>
      <c r="P652" s="167"/>
      <c r="Q652" s="167">
        <f t="shared" ref="Q652:R652" si="607">Q653+Q654+Q655+Q657+Q658</f>
        <v>0</v>
      </c>
      <c r="R652" s="167">
        <f t="shared" si="607"/>
        <v>0</v>
      </c>
      <c r="S652" s="167"/>
      <c r="T652" s="167">
        <f t="shared" ref="T652:U652" si="608">T653+T654+T655+T657+T658</f>
        <v>0</v>
      </c>
      <c r="U652" s="167">
        <f t="shared" si="608"/>
        <v>0</v>
      </c>
      <c r="V652" s="167"/>
      <c r="W652" s="167">
        <f t="shared" ref="W652:X652" si="609">W653+W654+W655+W657+W658</f>
        <v>0</v>
      </c>
      <c r="X652" s="167">
        <f t="shared" si="609"/>
        <v>0</v>
      </c>
      <c r="Y652" s="167"/>
      <c r="Z652" s="167">
        <f t="shared" ref="Z652:AC652" si="610">Z653+Z654+Z655+Z657+Z658</f>
        <v>0</v>
      </c>
      <c r="AA652" s="167">
        <f t="shared" si="610"/>
        <v>0</v>
      </c>
      <c r="AB652" s="167">
        <f t="shared" si="610"/>
        <v>0</v>
      </c>
      <c r="AC652" s="167">
        <f t="shared" si="610"/>
        <v>0</v>
      </c>
      <c r="AD652" s="167"/>
      <c r="AE652" s="167">
        <f t="shared" ref="AE652:AH652" si="611">AE653+AE654+AE655+AE657+AE658</f>
        <v>404.93</v>
      </c>
      <c r="AF652" s="167">
        <f t="shared" si="611"/>
        <v>404.93</v>
      </c>
      <c r="AG652" s="167">
        <f t="shared" si="611"/>
        <v>0</v>
      </c>
      <c r="AH652" s="167">
        <f t="shared" si="611"/>
        <v>0</v>
      </c>
      <c r="AI652" s="167"/>
      <c r="AJ652" s="167">
        <f t="shared" ref="AJ652:AM652" si="612">AJ653+AJ654+AJ655+AJ657+AJ658</f>
        <v>1737.2740000000013</v>
      </c>
      <c r="AK652" s="167">
        <f t="shared" si="612"/>
        <v>1737.2740000000013</v>
      </c>
      <c r="AL652" s="167">
        <f t="shared" si="612"/>
        <v>0</v>
      </c>
      <c r="AM652" s="167">
        <f t="shared" si="612"/>
        <v>0</v>
      </c>
      <c r="AN652" s="167"/>
      <c r="AO652" s="167">
        <f t="shared" ref="AO652:AR652" si="613">AO653+AO654+AO655+AO657+AO658</f>
        <v>2012.537</v>
      </c>
      <c r="AP652" s="167">
        <f t="shared" si="613"/>
        <v>2012.537</v>
      </c>
      <c r="AQ652" s="167">
        <f t="shared" si="613"/>
        <v>0</v>
      </c>
      <c r="AR652" s="167">
        <f t="shared" si="613"/>
        <v>0</v>
      </c>
      <c r="AS652" s="167"/>
      <c r="AT652" s="167">
        <f t="shared" ref="AT652:AW652" si="614">AT653+AT654+AT655+AT657+AT658</f>
        <v>0</v>
      </c>
      <c r="AU652" s="167">
        <f t="shared" si="614"/>
        <v>0</v>
      </c>
      <c r="AV652" s="167">
        <f t="shared" si="614"/>
        <v>0</v>
      </c>
      <c r="AW652" s="167">
        <f t="shared" si="614"/>
        <v>0</v>
      </c>
      <c r="AX652" s="167"/>
      <c r="AY652" s="167">
        <f t="shared" ref="AY652:AZ652" si="615">AY653+AY654+AY655+AY657+AY658</f>
        <v>0</v>
      </c>
      <c r="AZ652" s="167">
        <f t="shared" si="615"/>
        <v>0</v>
      </c>
      <c r="BA652" s="167"/>
      <c r="BB652" s="164"/>
      <c r="BC652" s="166"/>
    </row>
    <row r="653" spans="1:55" ht="32.25" customHeight="1">
      <c r="A653" s="275"/>
      <c r="B653" s="276"/>
      <c r="C653" s="276"/>
      <c r="D653" s="151" t="s">
        <v>37</v>
      </c>
      <c r="E653" s="167">
        <f t="shared" si="603"/>
        <v>0</v>
      </c>
      <c r="F653" s="167">
        <f t="shared" si="515"/>
        <v>0</v>
      </c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4"/>
      <c r="BC653" s="166"/>
    </row>
    <row r="654" spans="1:55" ht="50.25" customHeight="1">
      <c r="A654" s="275"/>
      <c r="B654" s="276"/>
      <c r="C654" s="276"/>
      <c r="D654" s="176" t="s">
        <v>2</v>
      </c>
      <c r="E654" s="167">
        <f t="shared" si="603"/>
        <v>0</v>
      </c>
      <c r="F654" s="167">
        <f t="shared" si="515"/>
        <v>0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4"/>
      <c r="BC654" s="166"/>
    </row>
    <row r="655" spans="1:55" ht="22.5" customHeight="1">
      <c r="A655" s="275"/>
      <c r="B655" s="276"/>
      <c r="C655" s="276"/>
      <c r="D655" s="221" t="s">
        <v>268</v>
      </c>
      <c r="E655" s="167">
        <f>H655+K655+N655+Q655+T655+W655+Z655+AE655+AJ655+AO655+AT655+AY655</f>
        <v>15722.371000000001</v>
      </c>
      <c r="F655" s="167">
        <f t="shared" si="515"/>
        <v>15722.371000000001</v>
      </c>
      <c r="G655" s="167">
        <f t="shared" si="532"/>
        <v>100</v>
      </c>
      <c r="H655" s="167">
        <v>11567.63</v>
      </c>
      <c r="I655" s="167">
        <v>11567.63</v>
      </c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>
        <v>404.93</v>
      </c>
      <c r="AF655" s="167">
        <v>404.93</v>
      </c>
      <c r="AG655" s="167"/>
      <c r="AH655" s="167"/>
      <c r="AI655" s="167"/>
      <c r="AJ655" s="205">
        <f>13709.834-11972.56</f>
        <v>1737.2740000000013</v>
      </c>
      <c r="AK655" s="167">
        <f>13709.834-11972.56</f>
        <v>1737.2740000000013</v>
      </c>
      <c r="AL655" s="167"/>
      <c r="AM655" s="167"/>
      <c r="AN655" s="167"/>
      <c r="AO655" s="167">
        <v>2012.537</v>
      </c>
      <c r="AP655" s="167">
        <v>2012.537</v>
      </c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4"/>
      <c r="BC655" s="166"/>
    </row>
    <row r="656" spans="1:55" ht="82.5" customHeight="1">
      <c r="A656" s="275"/>
      <c r="B656" s="276"/>
      <c r="C656" s="276"/>
      <c r="D656" s="221" t="s">
        <v>274</v>
      </c>
      <c r="E656" s="167">
        <f t="shared" ref="E656:E661" si="616">H656+K656+N656+Q656+T656+W656+Z656+AE656+AJ656+AO656+AT656+AY656</f>
        <v>0</v>
      </c>
      <c r="F656" s="167">
        <f t="shared" si="515"/>
        <v>0</v>
      </c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4"/>
      <c r="BC656" s="166"/>
    </row>
    <row r="657" spans="1:55" ht="22.5" customHeight="1">
      <c r="A657" s="275"/>
      <c r="B657" s="276"/>
      <c r="C657" s="276"/>
      <c r="D657" s="221" t="s">
        <v>269</v>
      </c>
      <c r="E657" s="167">
        <f t="shared" si="616"/>
        <v>0</v>
      </c>
      <c r="F657" s="167">
        <f t="shared" si="515"/>
        <v>0</v>
      </c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4"/>
      <c r="BC657" s="166"/>
    </row>
    <row r="658" spans="1:55" ht="31.2">
      <c r="A658" s="275"/>
      <c r="B658" s="276"/>
      <c r="C658" s="276"/>
      <c r="D658" s="224" t="s">
        <v>43</v>
      </c>
      <c r="E658" s="167">
        <f t="shared" si="616"/>
        <v>0</v>
      </c>
      <c r="F658" s="167">
        <f t="shared" si="515"/>
        <v>0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4"/>
      <c r="BC658" s="166"/>
    </row>
    <row r="659" spans="1:55" ht="22.5" customHeight="1">
      <c r="A659" s="275"/>
      <c r="B659" s="276" t="s">
        <v>316</v>
      </c>
      <c r="C659" s="276"/>
      <c r="D659" s="153" t="s">
        <v>41</v>
      </c>
      <c r="E659" s="167">
        <f t="shared" si="616"/>
        <v>18985.504000000001</v>
      </c>
      <c r="F659" s="167">
        <f t="shared" si="515"/>
        <v>18985.504000000001</v>
      </c>
      <c r="G659" s="167">
        <f t="shared" si="532"/>
        <v>100</v>
      </c>
      <c r="H659" s="167">
        <f>H660+H661+H662+H664+H665</f>
        <v>4312.9989999999998</v>
      </c>
      <c r="I659" s="167">
        <f>I660+I661+I662+I664+I665</f>
        <v>4312.9989999999998</v>
      </c>
      <c r="J659" s="167"/>
      <c r="K659" s="167">
        <f t="shared" ref="K659:L659" si="617">K660+K661+K662+K664+K665</f>
        <v>0</v>
      </c>
      <c r="L659" s="167">
        <f t="shared" si="617"/>
        <v>0</v>
      </c>
      <c r="M659" s="167"/>
      <c r="N659" s="167">
        <f t="shared" ref="N659:O659" si="618">N660+N661+N662+N664+N665</f>
        <v>0</v>
      </c>
      <c r="O659" s="167">
        <f t="shared" si="618"/>
        <v>0</v>
      </c>
      <c r="P659" s="167"/>
      <c r="Q659" s="167">
        <f t="shared" ref="Q659:R659" si="619">Q660+Q661+Q662+Q664+Q665</f>
        <v>0</v>
      </c>
      <c r="R659" s="167">
        <f t="shared" si="619"/>
        <v>0</v>
      </c>
      <c r="S659" s="167"/>
      <c r="T659" s="167">
        <f t="shared" ref="T659:U659" si="620">T660+T661+T662+T664+T665</f>
        <v>0</v>
      </c>
      <c r="U659" s="167">
        <f t="shared" si="620"/>
        <v>0</v>
      </c>
      <c r="V659" s="167"/>
      <c r="W659" s="167">
        <f t="shared" ref="W659:X659" si="621">W660+W661+W662+W664+W665</f>
        <v>0</v>
      </c>
      <c r="X659" s="167">
        <f t="shared" si="621"/>
        <v>0</v>
      </c>
      <c r="Y659" s="167"/>
      <c r="Z659" s="167">
        <f t="shared" ref="Z659:AC659" si="622">Z660+Z661+Z662+Z664+Z665</f>
        <v>0</v>
      </c>
      <c r="AA659" s="167">
        <f t="shared" si="622"/>
        <v>0</v>
      </c>
      <c r="AB659" s="167">
        <f t="shared" si="622"/>
        <v>0</v>
      </c>
      <c r="AC659" s="167">
        <f t="shared" si="622"/>
        <v>0</v>
      </c>
      <c r="AD659" s="167"/>
      <c r="AE659" s="167">
        <f t="shared" ref="AE659:AH659" si="623">AE660+AE661+AE662+AE664+AE665</f>
        <v>4907.0540000000001</v>
      </c>
      <c r="AF659" s="167">
        <f t="shared" si="623"/>
        <v>4907.0540000000001</v>
      </c>
      <c r="AG659" s="167">
        <f t="shared" si="623"/>
        <v>0</v>
      </c>
      <c r="AH659" s="167">
        <f t="shared" si="623"/>
        <v>0</v>
      </c>
      <c r="AI659" s="167"/>
      <c r="AJ659" s="167">
        <f t="shared" ref="AJ659:AM659" si="624">AJ660+AJ661+AJ662+AJ664+AJ665</f>
        <v>980.25500000000102</v>
      </c>
      <c r="AK659" s="167">
        <f t="shared" si="624"/>
        <v>980.25500000000102</v>
      </c>
      <c r="AL659" s="167">
        <f t="shared" si="624"/>
        <v>0</v>
      </c>
      <c r="AM659" s="167">
        <f t="shared" si="624"/>
        <v>0</v>
      </c>
      <c r="AN659" s="167"/>
      <c r="AO659" s="167">
        <f t="shared" ref="AO659:AR659" si="625">AO660+AO661+AO662+AO664+AO665</f>
        <v>8785.1959999999999</v>
      </c>
      <c r="AP659" s="167">
        <f t="shared" si="625"/>
        <v>8785.1959999999999</v>
      </c>
      <c r="AQ659" s="167">
        <f t="shared" si="625"/>
        <v>0</v>
      </c>
      <c r="AR659" s="167">
        <f t="shared" si="625"/>
        <v>0</v>
      </c>
      <c r="AS659" s="167"/>
      <c r="AT659" s="167">
        <f t="shared" ref="AT659:AW659" si="626">AT660+AT661+AT662+AT664+AT665</f>
        <v>0</v>
      </c>
      <c r="AU659" s="167">
        <f t="shared" si="626"/>
        <v>0</v>
      </c>
      <c r="AV659" s="167">
        <f t="shared" si="626"/>
        <v>0</v>
      </c>
      <c r="AW659" s="167">
        <f t="shared" si="626"/>
        <v>0</v>
      </c>
      <c r="AX659" s="167"/>
      <c r="AY659" s="167">
        <f t="shared" ref="AY659:AZ659" si="627">AY660+AY661+AY662+AY664+AY665</f>
        <v>0</v>
      </c>
      <c r="AZ659" s="167">
        <f t="shared" si="627"/>
        <v>0</v>
      </c>
      <c r="BA659" s="167"/>
      <c r="BB659" s="164"/>
      <c r="BC659" s="166"/>
    </row>
    <row r="660" spans="1:55" ht="32.25" customHeight="1">
      <c r="A660" s="275"/>
      <c r="B660" s="276"/>
      <c r="C660" s="276"/>
      <c r="D660" s="151" t="s">
        <v>37</v>
      </c>
      <c r="E660" s="167">
        <f t="shared" si="616"/>
        <v>0</v>
      </c>
      <c r="F660" s="167">
        <f t="shared" ref="F660:F672" si="628">I660+L660+O660+R660+U660+X660+AA660+AF660+AK660+AP660+AU660+AZ660</f>
        <v>0</v>
      </c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4"/>
      <c r="BC660" s="166"/>
    </row>
    <row r="661" spans="1:55" ht="50.25" customHeight="1">
      <c r="A661" s="275"/>
      <c r="B661" s="276"/>
      <c r="C661" s="276"/>
      <c r="D661" s="176" t="s">
        <v>2</v>
      </c>
      <c r="E661" s="167">
        <f t="shared" si="616"/>
        <v>0</v>
      </c>
      <c r="F661" s="167">
        <f t="shared" si="628"/>
        <v>0</v>
      </c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4"/>
      <c r="BC661" s="166"/>
    </row>
    <row r="662" spans="1:55" ht="22.5" customHeight="1">
      <c r="A662" s="275"/>
      <c r="B662" s="276"/>
      <c r="C662" s="276"/>
      <c r="D662" s="221" t="s">
        <v>268</v>
      </c>
      <c r="E662" s="167">
        <f>H662+K662+N662+Q662+T662+W662+Z662+AE662+AJ662+AO662+AT662+AY662</f>
        <v>18985.504000000001</v>
      </c>
      <c r="F662" s="167">
        <f>I662+L662+O662+R662+U662+X662+AA662+AF662+AK662+AP662+AU662+AZ662</f>
        <v>18985.504000000001</v>
      </c>
      <c r="G662" s="167">
        <f t="shared" si="532"/>
        <v>100</v>
      </c>
      <c r="H662" s="167">
        <v>4312.9989999999998</v>
      </c>
      <c r="I662" s="167">
        <v>4312.9989999999998</v>
      </c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>
        <v>4907.0540000000001</v>
      </c>
      <c r="AF662" s="167">
        <v>4907.0540000000001</v>
      </c>
      <c r="AG662" s="167"/>
      <c r="AH662" s="167"/>
      <c r="AI662" s="167"/>
      <c r="AJ662" s="205">
        <f>10200.308-9220.053</f>
        <v>980.25500000000102</v>
      </c>
      <c r="AK662" s="167">
        <f>10200.308-9220.053</f>
        <v>980.25500000000102</v>
      </c>
      <c r="AL662" s="167"/>
      <c r="AM662" s="167"/>
      <c r="AN662" s="167"/>
      <c r="AO662" s="167">
        <v>8785.1959999999999</v>
      </c>
      <c r="AP662" s="167">
        <v>8785.1959999999999</v>
      </c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4"/>
      <c r="BC662" s="166"/>
    </row>
    <row r="663" spans="1:55" ht="82.5" customHeight="1">
      <c r="A663" s="275"/>
      <c r="B663" s="276"/>
      <c r="C663" s="276"/>
      <c r="D663" s="221" t="s">
        <v>274</v>
      </c>
      <c r="E663" s="167">
        <f t="shared" ref="E663:E668" si="629">H663+K663+N663+Q663+T663+W663+Z663+AE663+AJ663+AO663+AT663+AY663</f>
        <v>0</v>
      </c>
      <c r="F663" s="167">
        <f t="shared" si="628"/>
        <v>0</v>
      </c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4"/>
      <c r="BC663" s="166"/>
    </row>
    <row r="664" spans="1:55" ht="22.5" customHeight="1">
      <c r="A664" s="275"/>
      <c r="B664" s="276"/>
      <c r="C664" s="276"/>
      <c r="D664" s="221" t="s">
        <v>269</v>
      </c>
      <c r="E664" s="167">
        <f t="shared" si="629"/>
        <v>0</v>
      </c>
      <c r="F664" s="167">
        <f t="shared" si="628"/>
        <v>0</v>
      </c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4"/>
      <c r="BC664" s="166"/>
    </row>
    <row r="665" spans="1:55" ht="31.2">
      <c r="A665" s="275"/>
      <c r="B665" s="276"/>
      <c r="C665" s="276"/>
      <c r="D665" s="224" t="s">
        <v>43</v>
      </c>
      <c r="E665" s="167">
        <f t="shared" si="629"/>
        <v>0</v>
      </c>
      <c r="F665" s="167">
        <f t="shared" si="628"/>
        <v>0</v>
      </c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4"/>
      <c r="BC665" s="166"/>
    </row>
    <row r="666" spans="1:55" ht="22.5" customHeight="1">
      <c r="A666" s="275"/>
      <c r="B666" s="276" t="s">
        <v>317</v>
      </c>
      <c r="C666" s="276"/>
      <c r="D666" s="153" t="s">
        <v>41</v>
      </c>
      <c r="E666" s="167">
        <f t="shared" si="629"/>
        <v>811.35500000000002</v>
      </c>
      <c r="F666" s="167">
        <f t="shared" si="628"/>
        <v>811.35500000000002</v>
      </c>
      <c r="G666" s="167"/>
      <c r="H666" s="167">
        <f>H667+H668+H669+H671+H672</f>
        <v>0</v>
      </c>
      <c r="I666" s="167">
        <f t="shared" ref="I666" si="630">I667+I668+I669+I671+I672</f>
        <v>0</v>
      </c>
      <c r="J666" s="167"/>
      <c r="K666" s="167">
        <f t="shared" ref="K666:L666" si="631">K667+K668+K669+K671+K672</f>
        <v>0</v>
      </c>
      <c r="L666" s="167">
        <f t="shared" si="631"/>
        <v>0</v>
      </c>
      <c r="M666" s="167"/>
      <c r="N666" s="167">
        <f t="shared" ref="N666:O666" si="632">N667+N668+N669+N671+N672</f>
        <v>0</v>
      </c>
      <c r="O666" s="167">
        <f t="shared" si="632"/>
        <v>0</v>
      </c>
      <c r="P666" s="167"/>
      <c r="Q666" s="167">
        <f t="shared" ref="Q666:R666" si="633">Q667+Q668+Q669+Q671+Q672</f>
        <v>0</v>
      </c>
      <c r="R666" s="167">
        <f t="shared" si="633"/>
        <v>0</v>
      </c>
      <c r="S666" s="167"/>
      <c r="T666" s="167">
        <f t="shared" ref="T666:U666" si="634">T667+T668+T669+T671+T672</f>
        <v>0</v>
      </c>
      <c r="U666" s="167">
        <f t="shared" si="634"/>
        <v>0</v>
      </c>
      <c r="V666" s="167"/>
      <c r="W666" s="167">
        <f t="shared" ref="W666:X666" si="635">W667+W668+W669+W671+W672</f>
        <v>0</v>
      </c>
      <c r="X666" s="167">
        <f t="shared" si="635"/>
        <v>0</v>
      </c>
      <c r="Y666" s="167"/>
      <c r="Z666" s="167">
        <f t="shared" ref="Z666:AC666" si="636">Z667+Z668+Z669+Z671+Z672</f>
        <v>0</v>
      </c>
      <c r="AA666" s="167">
        <f t="shared" si="636"/>
        <v>0</v>
      </c>
      <c r="AB666" s="167">
        <f t="shared" si="636"/>
        <v>0</v>
      </c>
      <c r="AC666" s="167">
        <f t="shared" si="636"/>
        <v>0</v>
      </c>
      <c r="AD666" s="167"/>
      <c r="AE666" s="167">
        <f t="shared" ref="AE666:AH666" si="637">AE667+AE668+AE669+AE671+AE672</f>
        <v>117.425</v>
      </c>
      <c r="AF666" s="167">
        <f t="shared" si="637"/>
        <v>117.425</v>
      </c>
      <c r="AG666" s="167">
        <f t="shared" si="637"/>
        <v>0</v>
      </c>
      <c r="AH666" s="167">
        <f t="shared" si="637"/>
        <v>0</v>
      </c>
      <c r="AI666" s="167"/>
      <c r="AJ666" s="167">
        <f t="shared" ref="AJ666:AM666" si="638">AJ667+AJ668+AJ669+AJ671+AJ672</f>
        <v>325.98399999999998</v>
      </c>
      <c r="AK666" s="167">
        <f t="shared" si="638"/>
        <v>325.98399999999998</v>
      </c>
      <c r="AL666" s="167">
        <f t="shared" si="638"/>
        <v>0</v>
      </c>
      <c r="AM666" s="167">
        <f t="shared" si="638"/>
        <v>0</v>
      </c>
      <c r="AN666" s="167"/>
      <c r="AO666" s="167">
        <f t="shared" ref="AO666:AR666" si="639">AO667+AO668+AO669+AO671+AO672</f>
        <v>367.94600000000003</v>
      </c>
      <c r="AP666" s="167">
        <f t="shared" si="639"/>
        <v>367.94600000000003</v>
      </c>
      <c r="AQ666" s="167">
        <f t="shared" si="639"/>
        <v>0</v>
      </c>
      <c r="AR666" s="167">
        <f t="shared" si="639"/>
        <v>0</v>
      </c>
      <c r="AS666" s="167"/>
      <c r="AT666" s="167">
        <f t="shared" ref="AT666:AW666" si="640">AT667+AT668+AT669+AT671+AT672</f>
        <v>0</v>
      </c>
      <c r="AU666" s="167">
        <f t="shared" si="640"/>
        <v>0</v>
      </c>
      <c r="AV666" s="167">
        <f t="shared" si="640"/>
        <v>0</v>
      </c>
      <c r="AW666" s="167">
        <f t="shared" si="640"/>
        <v>0</v>
      </c>
      <c r="AX666" s="167"/>
      <c r="AY666" s="167">
        <f t="shared" ref="AY666:AZ666" si="641">AY667+AY668+AY669+AY671+AY672</f>
        <v>0</v>
      </c>
      <c r="AZ666" s="167">
        <f t="shared" si="641"/>
        <v>0</v>
      </c>
      <c r="BA666" s="167"/>
      <c r="BB666" s="164"/>
      <c r="BC666" s="166"/>
    </row>
    <row r="667" spans="1:55" ht="32.25" customHeight="1">
      <c r="A667" s="275"/>
      <c r="B667" s="276"/>
      <c r="C667" s="276"/>
      <c r="D667" s="151" t="s">
        <v>37</v>
      </c>
      <c r="E667" s="167">
        <f t="shared" si="629"/>
        <v>0</v>
      </c>
      <c r="F667" s="167">
        <f t="shared" si="628"/>
        <v>0</v>
      </c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4"/>
      <c r="BC667" s="166"/>
    </row>
    <row r="668" spans="1:55" ht="50.25" customHeight="1">
      <c r="A668" s="275"/>
      <c r="B668" s="276"/>
      <c r="C668" s="276"/>
      <c r="D668" s="176" t="s">
        <v>2</v>
      </c>
      <c r="E668" s="167">
        <f t="shared" si="629"/>
        <v>0</v>
      </c>
      <c r="F668" s="167">
        <f t="shared" si="628"/>
        <v>0</v>
      </c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4"/>
      <c r="BC668" s="166"/>
    </row>
    <row r="669" spans="1:55" ht="22.5" customHeight="1">
      <c r="A669" s="275"/>
      <c r="B669" s="276"/>
      <c r="C669" s="276"/>
      <c r="D669" s="221" t="s">
        <v>268</v>
      </c>
      <c r="E669" s="167">
        <f>H669+K669+N669+Q669+T669+W669+Z669+AE669+AJ669+AO669+AT669+AY669</f>
        <v>811.35500000000002</v>
      </c>
      <c r="F669" s="167">
        <f t="shared" si="628"/>
        <v>811.35500000000002</v>
      </c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>
        <v>117.425</v>
      </c>
      <c r="AF669" s="167">
        <v>117.425</v>
      </c>
      <c r="AG669" s="167"/>
      <c r="AH669" s="167"/>
      <c r="AI669" s="167"/>
      <c r="AJ669" s="167">
        <f>443.409-117.425</f>
        <v>325.98399999999998</v>
      </c>
      <c r="AK669" s="167">
        <f>443.409-117.425</f>
        <v>325.98399999999998</v>
      </c>
      <c r="AL669" s="208"/>
      <c r="AM669" s="167"/>
      <c r="AN669" s="167"/>
      <c r="AO669" s="167">
        <v>367.94600000000003</v>
      </c>
      <c r="AP669" s="167">
        <v>367.94600000000003</v>
      </c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4"/>
      <c r="BC669" s="166"/>
    </row>
    <row r="670" spans="1:55" ht="82.5" customHeight="1">
      <c r="A670" s="275"/>
      <c r="B670" s="276"/>
      <c r="C670" s="276"/>
      <c r="D670" s="221" t="s">
        <v>274</v>
      </c>
      <c r="E670" s="167">
        <f t="shared" ref="E670:E672" si="642">H670+K670+N670+Q670+T670+W670+Z670+AE670+AJ670+AO670+AT670+AY670</f>
        <v>0</v>
      </c>
      <c r="F670" s="167">
        <f t="shared" si="628"/>
        <v>0</v>
      </c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4"/>
      <c r="BC670" s="166"/>
    </row>
    <row r="671" spans="1:55" ht="22.5" customHeight="1">
      <c r="A671" s="275"/>
      <c r="B671" s="276"/>
      <c r="C671" s="276"/>
      <c r="D671" s="221" t="s">
        <v>269</v>
      </c>
      <c r="E671" s="167">
        <f t="shared" si="642"/>
        <v>0</v>
      </c>
      <c r="F671" s="167">
        <f t="shared" si="628"/>
        <v>0</v>
      </c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4"/>
      <c r="BC671" s="166"/>
    </row>
    <row r="672" spans="1:55" ht="31.2">
      <c r="A672" s="275"/>
      <c r="B672" s="276"/>
      <c r="C672" s="276"/>
      <c r="D672" s="224" t="s">
        <v>43</v>
      </c>
      <c r="E672" s="167">
        <f t="shared" si="642"/>
        <v>0</v>
      </c>
      <c r="F672" s="167">
        <f t="shared" si="628"/>
        <v>0</v>
      </c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4"/>
      <c r="BC672" s="166"/>
    </row>
    <row r="673" spans="1:55" ht="22.5" customHeight="1">
      <c r="A673" s="290" t="s">
        <v>350</v>
      </c>
      <c r="B673" s="291"/>
      <c r="C673" s="291"/>
      <c r="D673" s="153" t="s">
        <v>41</v>
      </c>
      <c r="E673" s="167">
        <f t="shared" si="517"/>
        <v>185071.61000000002</v>
      </c>
      <c r="F673" s="167">
        <f t="shared" ref="F673:F679" si="643">I673+L673+O673+R673+U673+X673+AA673+AF673+AK673+AP673+AU673+AZ673</f>
        <v>185070.89</v>
      </c>
      <c r="G673" s="167">
        <f t="shared" ref="G673:G683" si="644">F673*100/E673</f>
        <v>99.999610961400279</v>
      </c>
      <c r="H673" s="167">
        <f>H674+H675+H676+H678+H679</f>
        <v>73271.039999999994</v>
      </c>
      <c r="I673" s="167">
        <f t="shared" ref="I673:BA673" si="645">I674+I675+I676+I678+I679</f>
        <v>73271.039999999994</v>
      </c>
      <c r="J673" s="167">
        <f t="shared" si="645"/>
        <v>0</v>
      </c>
      <c r="K673" s="167">
        <f t="shared" si="645"/>
        <v>18028.080000000002</v>
      </c>
      <c r="L673" s="167">
        <f t="shared" si="645"/>
        <v>18028.080000000002</v>
      </c>
      <c r="M673" s="167">
        <f t="shared" si="645"/>
        <v>0</v>
      </c>
      <c r="N673" s="167">
        <f t="shared" si="645"/>
        <v>0</v>
      </c>
      <c r="O673" s="167">
        <f t="shared" si="645"/>
        <v>0</v>
      </c>
      <c r="P673" s="167">
        <f t="shared" si="645"/>
        <v>0</v>
      </c>
      <c r="Q673" s="167">
        <f t="shared" si="645"/>
        <v>6586.5999999999985</v>
      </c>
      <c r="R673" s="167">
        <f t="shared" si="645"/>
        <v>6586.5999999999985</v>
      </c>
      <c r="S673" s="167">
        <f t="shared" si="645"/>
        <v>0</v>
      </c>
      <c r="T673" s="167">
        <f t="shared" si="645"/>
        <v>0</v>
      </c>
      <c r="U673" s="167">
        <f t="shared" si="645"/>
        <v>0</v>
      </c>
      <c r="V673" s="167">
        <f t="shared" si="645"/>
        <v>0</v>
      </c>
      <c r="W673" s="167">
        <f t="shared" si="645"/>
        <v>13107.819</v>
      </c>
      <c r="X673" s="167">
        <f t="shared" si="645"/>
        <v>13107.819</v>
      </c>
      <c r="Y673" s="167">
        <f t="shared" si="645"/>
        <v>0</v>
      </c>
      <c r="Z673" s="167">
        <f t="shared" si="645"/>
        <v>27520.15</v>
      </c>
      <c r="AA673" s="167">
        <f t="shared" si="645"/>
        <v>27520.15</v>
      </c>
      <c r="AB673" s="167">
        <f t="shared" si="645"/>
        <v>0</v>
      </c>
      <c r="AC673" s="167">
        <f t="shared" si="645"/>
        <v>0</v>
      </c>
      <c r="AD673" s="167">
        <f t="shared" si="645"/>
        <v>0</v>
      </c>
      <c r="AE673" s="167">
        <f t="shared" si="645"/>
        <v>9420.7739999999994</v>
      </c>
      <c r="AF673" s="167">
        <f t="shared" si="645"/>
        <v>9420.7739999999994</v>
      </c>
      <c r="AG673" s="167">
        <f t="shared" si="645"/>
        <v>0</v>
      </c>
      <c r="AH673" s="167">
        <f t="shared" si="645"/>
        <v>0</v>
      </c>
      <c r="AI673" s="167">
        <f t="shared" si="645"/>
        <v>0</v>
      </c>
      <c r="AJ673" s="167">
        <f t="shared" si="645"/>
        <v>0</v>
      </c>
      <c r="AK673" s="167">
        <f t="shared" si="645"/>
        <v>0</v>
      </c>
      <c r="AL673" s="167">
        <f t="shared" si="645"/>
        <v>0</v>
      </c>
      <c r="AM673" s="167">
        <f t="shared" si="645"/>
        <v>0</v>
      </c>
      <c r="AN673" s="167">
        <f t="shared" si="645"/>
        <v>0</v>
      </c>
      <c r="AO673" s="167">
        <f t="shared" si="645"/>
        <v>26883.526999999998</v>
      </c>
      <c r="AP673" s="167">
        <f t="shared" si="645"/>
        <v>26883.526999999998</v>
      </c>
      <c r="AQ673" s="167">
        <f t="shared" si="645"/>
        <v>0</v>
      </c>
      <c r="AR673" s="167">
        <f t="shared" si="645"/>
        <v>0</v>
      </c>
      <c r="AS673" s="167">
        <f t="shared" si="645"/>
        <v>0</v>
      </c>
      <c r="AT673" s="167">
        <f t="shared" si="645"/>
        <v>0.01</v>
      </c>
      <c r="AU673" s="167">
        <f t="shared" si="645"/>
        <v>0</v>
      </c>
      <c r="AV673" s="167">
        <f t="shared" si="645"/>
        <v>0</v>
      </c>
      <c r="AW673" s="167">
        <f t="shared" si="645"/>
        <v>0</v>
      </c>
      <c r="AX673" s="167">
        <f t="shared" si="645"/>
        <v>0</v>
      </c>
      <c r="AY673" s="167">
        <f t="shared" si="645"/>
        <v>10253.609999999999</v>
      </c>
      <c r="AZ673" s="167">
        <f t="shared" si="645"/>
        <v>10252.9</v>
      </c>
      <c r="BA673" s="167">
        <f t="shared" si="645"/>
        <v>0</v>
      </c>
      <c r="BB673" s="164"/>
      <c r="BC673" s="166"/>
    </row>
    <row r="674" spans="1:55" ht="32.25" customHeight="1">
      <c r="A674" s="290"/>
      <c r="B674" s="291"/>
      <c r="C674" s="291"/>
      <c r="D674" s="151" t="s">
        <v>37</v>
      </c>
      <c r="E674" s="167">
        <f t="shared" si="517"/>
        <v>0</v>
      </c>
      <c r="F674" s="167">
        <f t="shared" si="643"/>
        <v>0</v>
      </c>
      <c r="G674" s="167"/>
      <c r="H674" s="167">
        <f>H527</f>
        <v>0</v>
      </c>
      <c r="I674" s="167">
        <f t="shared" ref="I674:BA674" si="646">I527</f>
        <v>0</v>
      </c>
      <c r="J674" s="167">
        <f t="shared" si="646"/>
        <v>0</v>
      </c>
      <c r="K674" s="167">
        <f t="shared" si="646"/>
        <v>0</v>
      </c>
      <c r="L674" s="167">
        <f t="shared" si="646"/>
        <v>0</v>
      </c>
      <c r="M674" s="167">
        <f t="shared" si="646"/>
        <v>0</v>
      </c>
      <c r="N674" s="167">
        <f t="shared" si="646"/>
        <v>0</v>
      </c>
      <c r="O674" s="167">
        <f t="shared" si="646"/>
        <v>0</v>
      </c>
      <c r="P674" s="167">
        <f t="shared" si="646"/>
        <v>0</v>
      </c>
      <c r="Q674" s="167">
        <f t="shared" si="646"/>
        <v>0</v>
      </c>
      <c r="R674" s="167">
        <f t="shared" si="646"/>
        <v>0</v>
      </c>
      <c r="S674" s="167">
        <f t="shared" si="646"/>
        <v>0</v>
      </c>
      <c r="T674" s="167">
        <f t="shared" si="646"/>
        <v>0</v>
      </c>
      <c r="U674" s="167">
        <f t="shared" si="646"/>
        <v>0</v>
      </c>
      <c r="V674" s="167">
        <f t="shared" si="646"/>
        <v>0</v>
      </c>
      <c r="W674" s="167">
        <f t="shared" si="646"/>
        <v>0</v>
      </c>
      <c r="X674" s="167">
        <f t="shared" si="646"/>
        <v>0</v>
      </c>
      <c r="Y674" s="167">
        <f t="shared" si="646"/>
        <v>0</v>
      </c>
      <c r="Z674" s="167">
        <f t="shared" si="646"/>
        <v>0</v>
      </c>
      <c r="AA674" s="167">
        <f t="shared" si="646"/>
        <v>0</v>
      </c>
      <c r="AB674" s="167">
        <f t="shared" si="646"/>
        <v>0</v>
      </c>
      <c r="AC674" s="167">
        <f t="shared" si="646"/>
        <v>0</v>
      </c>
      <c r="AD674" s="167">
        <f t="shared" si="646"/>
        <v>0</v>
      </c>
      <c r="AE674" s="167">
        <f t="shared" si="646"/>
        <v>0</v>
      </c>
      <c r="AF674" s="167">
        <f t="shared" si="646"/>
        <v>0</v>
      </c>
      <c r="AG674" s="167">
        <f t="shared" si="646"/>
        <v>0</v>
      </c>
      <c r="AH674" s="167">
        <f t="shared" si="646"/>
        <v>0</v>
      </c>
      <c r="AI674" s="167">
        <f t="shared" si="646"/>
        <v>0</v>
      </c>
      <c r="AJ674" s="167">
        <f t="shared" si="646"/>
        <v>0</v>
      </c>
      <c r="AK674" s="167">
        <f t="shared" si="646"/>
        <v>0</v>
      </c>
      <c r="AL674" s="167">
        <f t="shared" si="646"/>
        <v>0</v>
      </c>
      <c r="AM674" s="167">
        <f t="shared" si="646"/>
        <v>0</v>
      </c>
      <c r="AN674" s="167">
        <f t="shared" si="646"/>
        <v>0</v>
      </c>
      <c r="AO674" s="167">
        <f t="shared" si="646"/>
        <v>0</v>
      </c>
      <c r="AP674" s="167">
        <f t="shared" si="646"/>
        <v>0</v>
      </c>
      <c r="AQ674" s="167">
        <f t="shared" si="646"/>
        <v>0</v>
      </c>
      <c r="AR674" s="167">
        <f t="shared" si="646"/>
        <v>0</v>
      </c>
      <c r="AS674" s="167">
        <f t="shared" si="646"/>
        <v>0</v>
      </c>
      <c r="AT674" s="167">
        <f t="shared" si="646"/>
        <v>0</v>
      </c>
      <c r="AU674" s="167">
        <f t="shared" si="646"/>
        <v>0</v>
      </c>
      <c r="AV674" s="167">
        <f t="shared" si="646"/>
        <v>0</v>
      </c>
      <c r="AW674" s="167">
        <f t="shared" si="646"/>
        <v>0</v>
      </c>
      <c r="AX674" s="167">
        <f t="shared" si="646"/>
        <v>0</v>
      </c>
      <c r="AY674" s="167">
        <f t="shared" si="646"/>
        <v>0</v>
      </c>
      <c r="AZ674" s="167">
        <f t="shared" si="646"/>
        <v>0</v>
      </c>
      <c r="BA674" s="167">
        <f t="shared" si="646"/>
        <v>0</v>
      </c>
      <c r="BB674" s="164"/>
      <c r="BC674" s="166"/>
    </row>
    <row r="675" spans="1:55" ht="50.25" customHeight="1">
      <c r="A675" s="290"/>
      <c r="B675" s="291"/>
      <c r="C675" s="291"/>
      <c r="D675" s="176" t="s">
        <v>2</v>
      </c>
      <c r="E675" s="167">
        <f t="shared" si="517"/>
        <v>0</v>
      </c>
      <c r="F675" s="167">
        <f t="shared" si="643"/>
        <v>0</v>
      </c>
      <c r="G675" s="167"/>
      <c r="H675" s="167">
        <f t="shared" ref="H675:BA675" si="647">H528</f>
        <v>0</v>
      </c>
      <c r="I675" s="167">
        <f t="shared" si="647"/>
        <v>0</v>
      </c>
      <c r="J675" s="167">
        <f t="shared" si="647"/>
        <v>0</v>
      </c>
      <c r="K675" s="167">
        <f t="shared" si="647"/>
        <v>0</v>
      </c>
      <c r="L675" s="167">
        <f t="shared" si="647"/>
        <v>0</v>
      </c>
      <c r="M675" s="167">
        <f t="shared" si="647"/>
        <v>0</v>
      </c>
      <c r="N675" s="167">
        <f t="shared" si="647"/>
        <v>0</v>
      </c>
      <c r="O675" s="167">
        <f t="shared" si="647"/>
        <v>0</v>
      </c>
      <c r="P675" s="167">
        <f t="shared" si="647"/>
        <v>0</v>
      </c>
      <c r="Q675" s="167">
        <f t="shared" si="647"/>
        <v>0</v>
      </c>
      <c r="R675" s="167">
        <f t="shared" si="647"/>
        <v>0</v>
      </c>
      <c r="S675" s="167">
        <f t="shared" si="647"/>
        <v>0</v>
      </c>
      <c r="T675" s="167">
        <f t="shared" si="647"/>
        <v>0</v>
      </c>
      <c r="U675" s="167">
        <f t="shared" si="647"/>
        <v>0</v>
      </c>
      <c r="V675" s="167">
        <f t="shared" si="647"/>
        <v>0</v>
      </c>
      <c r="W675" s="167">
        <f t="shared" si="647"/>
        <v>0</v>
      </c>
      <c r="X675" s="167">
        <f t="shared" si="647"/>
        <v>0</v>
      </c>
      <c r="Y675" s="167">
        <f t="shared" si="647"/>
        <v>0</v>
      </c>
      <c r="Z675" s="167">
        <f t="shared" si="647"/>
        <v>0</v>
      </c>
      <c r="AA675" s="167">
        <f t="shared" si="647"/>
        <v>0</v>
      </c>
      <c r="AB675" s="167">
        <f t="shared" si="647"/>
        <v>0</v>
      </c>
      <c r="AC675" s="167">
        <f t="shared" si="647"/>
        <v>0</v>
      </c>
      <c r="AD675" s="167">
        <f t="shared" si="647"/>
        <v>0</v>
      </c>
      <c r="AE675" s="167">
        <f t="shared" si="647"/>
        <v>0</v>
      </c>
      <c r="AF675" s="167">
        <f t="shared" si="647"/>
        <v>0</v>
      </c>
      <c r="AG675" s="167">
        <f t="shared" si="647"/>
        <v>0</v>
      </c>
      <c r="AH675" s="167">
        <f t="shared" si="647"/>
        <v>0</v>
      </c>
      <c r="AI675" s="167">
        <f t="shared" si="647"/>
        <v>0</v>
      </c>
      <c r="AJ675" s="167">
        <f t="shared" si="647"/>
        <v>0</v>
      </c>
      <c r="AK675" s="167">
        <f t="shared" si="647"/>
        <v>0</v>
      </c>
      <c r="AL675" s="167">
        <f t="shared" si="647"/>
        <v>0</v>
      </c>
      <c r="AM675" s="167">
        <f t="shared" si="647"/>
        <v>0</v>
      </c>
      <c r="AN675" s="167">
        <f t="shared" si="647"/>
        <v>0</v>
      </c>
      <c r="AO675" s="167">
        <f t="shared" si="647"/>
        <v>0</v>
      </c>
      <c r="AP675" s="167">
        <f t="shared" si="647"/>
        <v>0</v>
      </c>
      <c r="AQ675" s="167">
        <f t="shared" si="647"/>
        <v>0</v>
      </c>
      <c r="AR675" s="167">
        <f t="shared" si="647"/>
        <v>0</v>
      </c>
      <c r="AS675" s="167">
        <f t="shared" si="647"/>
        <v>0</v>
      </c>
      <c r="AT675" s="167">
        <f t="shared" si="647"/>
        <v>0</v>
      </c>
      <c r="AU675" s="167">
        <f t="shared" si="647"/>
        <v>0</v>
      </c>
      <c r="AV675" s="167">
        <f t="shared" si="647"/>
        <v>0</v>
      </c>
      <c r="AW675" s="167">
        <f t="shared" si="647"/>
        <v>0</v>
      </c>
      <c r="AX675" s="167">
        <f t="shared" si="647"/>
        <v>0</v>
      </c>
      <c r="AY675" s="167">
        <f t="shared" si="647"/>
        <v>0</v>
      </c>
      <c r="AZ675" s="167">
        <f t="shared" si="647"/>
        <v>0</v>
      </c>
      <c r="BA675" s="167">
        <f t="shared" si="647"/>
        <v>0</v>
      </c>
      <c r="BB675" s="164"/>
      <c r="BC675" s="166"/>
    </row>
    <row r="676" spans="1:55" ht="22.5" customHeight="1">
      <c r="A676" s="290"/>
      <c r="B676" s="291"/>
      <c r="C676" s="291"/>
      <c r="D676" s="221" t="s">
        <v>268</v>
      </c>
      <c r="E676" s="167">
        <f>H676+K676+N676+Q676+T676+W676+Z676+AE676+AJ676+AO676+AT676+AY676</f>
        <v>185071.61000000002</v>
      </c>
      <c r="F676" s="167">
        <f t="shared" si="643"/>
        <v>185070.89</v>
      </c>
      <c r="G676" s="167">
        <f t="shared" si="644"/>
        <v>99.999610961400279</v>
      </c>
      <c r="H676" s="167">
        <f t="shared" ref="H676:BA676" si="648">H529</f>
        <v>73271.039999999994</v>
      </c>
      <c r="I676" s="167">
        <f t="shared" si="648"/>
        <v>73271.039999999994</v>
      </c>
      <c r="J676" s="167">
        <f t="shared" si="648"/>
        <v>0</v>
      </c>
      <c r="K676" s="167">
        <f t="shared" si="648"/>
        <v>18028.080000000002</v>
      </c>
      <c r="L676" s="167">
        <f t="shared" si="648"/>
        <v>18028.080000000002</v>
      </c>
      <c r="M676" s="167">
        <f t="shared" si="648"/>
        <v>0</v>
      </c>
      <c r="N676" s="167">
        <f t="shared" si="648"/>
        <v>0</v>
      </c>
      <c r="O676" s="167">
        <f t="shared" si="648"/>
        <v>0</v>
      </c>
      <c r="P676" s="167">
        <f t="shared" si="648"/>
        <v>0</v>
      </c>
      <c r="Q676" s="167">
        <f t="shared" si="648"/>
        <v>6586.5999999999985</v>
      </c>
      <c r="R676" s="167">
        <f t="shared" si="648"/>
        <v>6586.5999999999985</v>
      </c>
      <c r="S676" s="167">
        <f t="shared" si="648"/>
        <v>0</v>
      </c>
      <c r="T676" s="167">
        <f t="shared" si="648"/>
        <v>0</v>
      </c>
      <c r="U676" s="167">
        <f t="shared" si="648"/>
        <v>0</v>
      </c>
      <c r="V676" s="167">
        <f t="shared" si="648"/>
        <v>0</v>
      </c>
      <c r="W676" s="167">
        <f t="shared" si="648"/>
        <v>13107.819</v>
      </c>
      <c r="X676" s="167">
        <f t="shared" si="648"/>
        <v>13107.819</v>
      </c>
      <c r="Y676" s="167">
        <f t="shared" si="648"/>
        <v>0</v>
      </c>
      <c r="Z676" s="167">
        <f t="shared" si="648"/>
        <v>27520.15</v>
      </c>
      <c r="AA676" s="167">
        <f t="shared" si="648"/>
        <v>27520.15</v>
      </c>
      <c r="AB676" s="167">
        <f t="shared" si="648"/>
        <v>0</v>
      </c>
      <c r="AC676" s="167">
        <f t="shared" si="648"/>
        <v>0</v>
      </c>
      <c r="AD676" s="167">
        <f t="shared" si="648"/>
        <v>0</v>
      </c>
      <c r="AE676" s="167">
        <f t="shared" si="648"/>
        <v>9420.7739999999994</v>
      </c>
      <c r="AF676" s="167">
        <f t="shared" si="648"/>
        <v>9420.7739999999994</v>
      </c>
      <c r="AG676" s="167">
        <f t="shared" si="648"/>
        <v>0</v>
      </c>
      <c r="AH676" s="167">
        <f t="shared" si="648"/>
        <v>0</v>
      </c>
      <c r="AI676" s="167">
        <f t="shared" si="648"/>
        <v>0</v>
      </c>
      <c r="AJ676" s="167">
        <f t="shared" si="648"/>
        <v>0</v>
      </c>
      <c r="AK676" s="167">
        <f t="shared" si="648"/>
        <v>0</v>
      </c>
      <c r="AL676" s="167">
        <f t="shared" si="648"/>
        <v>0</v>
      </c>
      <c r="AM676" s="167">
        <f t="shared" si="648"/>
        <v>0</v>
      </c>
      <c r="AN676" s="167">
        <f t="shared" si="648"/>
        <v>0</v>
      </c>
      <c r="AO676" s="167">
        <f t="shared" si="648"/>
        <v>26883.526999999998</v>
      </c>
      <c r="AP676" s="167">
        <f t="shared" si="648"/>
        <v>26883.526999999998</v>
      </c>
      <c r="AQ676" s="167">
        <f t="shared" si="648"/>
        <v>0</v>
      </c>
      <c r="AR676" s="167">
        <f t="shared" si="648"/>
        <v>0</v>
      </c>
      <c r="AS676" s="167">
        <f t="shared" si="648"/>
        <v>0</v>
      </c>
      <c r="AT676" s="167">
        <f t="shared" si="648"/>
        <v>0.01</v>
      </c>
      <c r="AU676" s="167">
        <f t="shared" si="648"/>
        <v>0</v>
      </c>
      <c r="AV676" s="167">
        <f t="shared" si="648"/>
        <v>0</v>
      </c>
      <c r="AW676" s="167">
        <f t="shared" si="648"/>
        <v>0</v>
      </c>
      <c r="AX676" s="167">
        <f t="shared" si="648"/>
        <v>0</v>
      </c>
      <c r="AY676" s="167">
        <f t="shared" si="648"/>
        <v>10253.609999999999</v>
      </c>
      <c r="AZ676" s="167">
        <f t="shared" si="648"/>
        <v>10252.9</v>
      </c>
      <c r="BA676" s="167">
        <f t="shared" si="648"/>
        <v>0</v>
      </c>
      <c r="BB676" s="164"/>
      <c r="BC676" s="166"/>
    </row>
    <row r="677" spans="1:55" ht="82.5" customHeight="1">
      <c r="A677" s="290"/>
      <c r="B677" s="291"/>
      <c r="C677" s="291"/>
      <c r="D677" s="221" t="s">
        <v>274</v>
      </c>
      <c r="E677" s="167">
        <f t="shared" ref="E677:E679" si="649">H677+K677+N677+Q677+T677+W677+Z677+AE677+AJ677+AO677+AT677+AY677</f>
        <v>25000</v>
      </c>
      <c r="F677" s="167">
        <f t="shared" si="643"/>
        <v>25000</v>
      </c>
      <c r="G677" s="167"/>
      <c r="H677" s="167">
        <f t="shared" ref="H677:BA677" si="650">H530</f>
        <v>0</v>
      </c>
      <c r="I677" s="167">
        <f t="shared" si="650"/>
        <v>0</v>
      </c>
      <c r="J677" s="167">
        <f t="shared" si="650"/>
        <v>0</v>
      </c>
      <c r="K677" s="167">
        <f t="shared" si="650"/>
        <v>0</v>
      </c>
      <c r="L677" s="167">
        <f t="shared" si="650"/>
        <v>0</v>
      </c>
      <c r="M677" s="167">
        <f t="shared" si="650"/>
        <v>0</v>
      </c>
      <c r="N677" s="167">
        <f t="shared" si="650"/>
        <v>0</v>
      </c>
      <c r="O677" s="167">
        <f t="shared" si="650"/>
        <v>0</v>
      </c>
      <c r="P677" s="167">
        <f t="shared" si="650"/>
        <v>0</v>
      </c>
      <c r="Q677" s="167">
        <f t="shared" si="650"/>
        <v>0</v>
      </c>
      <c r="R677" s="167">
        <f t="shared" si="650"/>
        <v>0</v>
      </c>
      <c r="S677" s="167">
        <f t="shared" si="650"/>
        <v>0</v>
      </c>
      <c r="T677" s="167">
        <f t="shared" si="650"/>
        <v>0</v>
      </c>
      <c r="U677" s="167">
        <f t="shared" si="650"/>
        <v>0</v>
      </c>
      <c r="V677" s="167">
        <f t="shared" si="650"/>
        <v>0</v>
      </c>
      <c r="W677" s="167">
        <f t="shared" si="650"/>
        <v>0</v>
      </c>
      <c r="X677" s="167">
        <f t="shared" si="650"/>
        <v>0</v>
      </c>
      <c r="Y677" s="167">
        <f t="shared" si="650"/>
        <v>0</v>
      </c>
      <c r="Z677" s="167">
        <f t="shared" si="650"/>
        <v>25000</v>
      </c>
      <c r="AA677" s="167">
        <f t="shared" si="650"/>
        <v>25000</v>
      </c>
      <c r="AB677" s="167">
        <f t="shared" si="650"/>
        <v>0</v>
      </c>
      <c r="AC677" s="167">
        <f t="shared" si="650"/>
        <v>0</v>
      </c>
      <c r="AD677" s="167">
        <f t="shared" si="650"/>
        <v>0</v>
      </c>
      <c r="AE677" s="167">
        <f t="shared" si="650"/>
        <v>0</v>
      </c>
      <c r="AF677" s="167">
        <f t="shared" si="650"/>
        <v>0</v>
      </c>
      <c r="AG677" s="167">
        <f t="shared" si="650"/>
        <v>0</v>
      </c>
      <c r="AH677" s="167">
        <f t="shared" si="650"/>
        <v>0</v>
      </c>
      <c r="AI677" s="167">
        <f t="shared" si="650"/>
        <v>0</v>
      </c>
      <c r="AJ677" s="167">
        <f t="shared" si="650"/>
        <v>0</v>
      </c>
      <c r="AK677" s="167">
        <f t="shared" si="650"/>
        <v>0</v>
      </c>
      <c r="AL677" s="167">
        <f t="shared" si="650"/>
        <v>0</v>
      </c>
      <c r="AM677" s="167">
        <f t="shared" si="650"/>
        <v>0</v>
      </c>
      <c r="AN677" s="167">
        <f t="shared" si="650"/>
        <v>0</v>
      </c>
      <c r="AO677" s="167">
        <f t="shared" si="650"/>
        <v>0</v>
      </c>
      <c r="AP677" s="167">
        <f t="shared" si="650"/>
        <v>0</v>
      </c>
      <c r="AQ677" s="167">
        <f t="shared" si="650"/>
        <v>0</v>
      </c>
      <c r="AR677" s="167">
        <f t="shared" si="650"/>
        <v>0</v>
      </c>
      <c r="AS677" s="167">
        <f t="shared" si="650"/>
        <v>0</v>
      </c>
      <c r="AT677" s="167">
        <f t="shared" si="650"/>
        <v>0</v>
      </c>
      <c r="AU677" s="167">
        <f t="shared" si="650"/>
        <v>0</v>
      </c>
      <c r="AV677" s="167">
        <f t="shared" si="650"/>
        <v>0</v>
      </c>
      <c r="AW677" s="167">
        <f t="shared" si="650"/>
        <v>0</v>
      </c>
      <c r="AX677" s="167">
        <f t="shared" si="650"/>
        <v>0</v>
      </c>
      <c r="AY677" s="167">
        <f t="shared" si="650"/>
        <v>0</v>
      </c>
      <c r="AZ677" s="167">
        <f t="shared" si="650"/>
        <v>0</v>
      </c>
      <c r="BA677" s="167">
        <f t="shared" si="650"/>
        <v>0</v>
      </c>
      <c r="BB677" s="164"/>
      <c r="BC677" s="166"/>
    </row>
    <row r="678" spans="1:55" ht="22.5" customHeight="1">
      <c r="A678" s="290"/>
      <c r="B678" s="291"/>
      <c r="C678" s="291"/>
      <c r="D678" s="221" t="s">
        <v>269</v>
      </c>
      <c r="E678" s="167">
        <f t="shared" si="649"/>
        <v>0</v>
      </c>
      <c r="F678" s="167">
        <f t="shared" si="643"/>
        <v>0</v>
      </c>
      <c r="G678" s="167"/>
      <c r="H678" s="167">
        <f t="shared" ref="H678:BA678" si="651">H531</f>
        <v>0</v>
      </c>
      <c r="I678" s="167">
        <f t="shared" si="651"/>
        <v>0</v>
      </c>
      <c r="J678" s="167">
        <f t="shared" si="651"/>
        <v>0</v>
      </c>
      <c r="K678" s="167">
        <f t="shared" si="651"/>
        <v>0</v>
      </c>
      <c r="L678" s="167">
        <f t="shared" si="651"/>
        <v>0</v>
      </c>
      <c r="M678" s="167">
        <f t="shared" si="651"/>
        <v>0</v>
      </c>
      <c r="N678" s="167">
        <f t="shared" si="651"/>
        <v>0</v>
      </c>
      <c r="O678" s="167">
        <f t="shared" si="651"/>
        <v>0</v>
      </c>
      <c r="P678" s="167">
        <f t="shared" si="651"/>
        <v>0</v>
      </c>
      <c r="Q678" s="167">
        <f t="shared" si="651"/>
        <v>0</v>
      </c>
      <c r="R678" s="167">
        <f t="shared" si="651"/>
        <v>0</v>
      </c>
      <c r="S678" s="167">
        <f t="shared" si="651"/>
        <v>0</v>
      </c>
      <c r="T678" s="167">
        <f t="shared" si="651"/>
        <v>0</v>
      </c>
      <c r="U678" s="167">
        <f t="shared" si="651"/>
        <v>0</v>
      </c>
      <c r="V678" s="167">
        <f t="shared" si="651"/>
        <v>0</v>
      </c>
      <c r="W678" s="167">
        <f t="shared" si="651"/>
        <v>0</v>
      </c>
      <c r="X678" s="167">
        <f t="shared" si="651"/>
        <v>0</v>
      </c>
      <c r="Y678" s="167">
        <f t="shared" si="651"/>
        <v>0</v>
      </c>
      <c r="Z678" s="167">
        <f t="shared" si="651"/>
        <v>0</v>
      </c>
      <c r="AA678" s="167">
        <f t="shared" si="651"/>
        <v>0</v>
      </c>
      <c r="AB678" s="167">
        <f t="shared" si="651"/>
        <v>0</v>
      </c>
      <c r="AC678" s="167">
        <f t="shared" si="651"/>
        <v>0</v>
      </c>
      <c r="AD678" s="167">
        <f t="shared" si="651"/>
        <v>0</v>
      </c>
      <c r="AE678" s="167">
        <f t="shared" si="651"/>
        <v>0</v>
      </c>
      <c r="AF678" s="167">
        <f t="shared" si="651"/>
        <v>0</v>
      </c>
      <c r="AG678" s="167">
        <f t="shared" si="651"/>
        <v>0</v>
      </c>
      <c r="AH678" s="167">
        <f t="shared" si="651"/>
        <v>0</v>
      </c>
      <c r="AI678" s="167">
        <f t="shared" si="651"/>
        <v>0</v>
      </c>
      <c r="AJ678" s="167">
        <f t="shared" si="651"/>
        <v>0</v>
      </c>
      <c r="AK678" s="167">
        <f t="shared" si="651"/>
        <v>0</v>
      </c>
      <c r="AL678" s="167">
        <f t="shared" si="651"/>
        <v>0</v>
      </c>
      <c r="AM678" s="167">
        <f t="shared" si="651"/>
        <v>0</v>
      </c>
      <c r="AN678" s="167">
        <f t="shared" si="651"/>
        <v>0</v>
      </c>
      <c r="AO678" s="167">
        <f t="shared" si="651"/>
        <v>0</v>
      </c>
      <c r="AP678" s="167">
        <f t="shared" si="651"/>
        <v>0</v>
      </c>
      <c r="AQ678" s="167">
        <f t="shared" si="651"/>
        <v>0</v>
      </c>
      <c r="AR678" s="167">
        <f t="shared" si="651"/>
        <v>0</v>
      </c>
      <c r="AS678" s="167">
        <f t="shared" si="651"/>
        <v>0</v>
      </c>
      <c r="AT678" s="167">
        <f t="shared" si="651"/>
        <v>0</v>
      </c>
      <c r="AU678" s="167">
        <f t="shared" si="651"/>
        <v>0</v>
      </c>
      <c r="AV678" s="167">
        <f t="shared" si="651"/>
        <v>0</v>
      </c>
      <c r="AW678" s="167">
        <f t="shared" si="651"/>
        <v>0</v>
      </c>
      <c r="AX678" s="167">
        <f t="shared" si="651"/>
        <v>0</v>
      </c>
      <c r="AY678" s="167">
        <f t="shared" si="651"/>
        <v>0</v>
      </c>
      <c r="AZ678" s="167">
        <f t="shared" si="651"/>
        <v>0</v>
      </c>
      <c r="BA678" s="167">
        <f t="shared" si="651"/>
        <v>0</v>
      </c>
      <c r="BB678" s="164"/>
      <c r="BC678" s="166"/>
    </row>
    <row r="679" spans="1:55" ht="31.2">
      <c r="A679" s="290"/>
      <c r="B679" s="291"/>
      <c r="C679" s="291"/>
      <c r="D679" s="224" t="s">
        <v>43</v>
      </c>
      <c r="E679" s="167">
        <f t="shared" si="649"/>
        <v>0</v>
      </c>
      <c r="F679" s="167">
        <f t="shared" si="643"/>
        <v>0</v>
      </c>
      <c r="G679" s="167"/>
      <c r="H679" s="167">
        <f t="shared" ref="H679:BA679" si="652">H532</f>
        <v>0</v>
      </c>
      <c r="I679" s="167">
        <f t="shared" si="652"/>
        <v>0</v>
      </c>
      <c r="J679" s="167">
        <f t="shared" si="652"/>
        <v>0</v>
      </c>
      <c r="K679" s="167">
        <f t="shared" si="652"/>
        <v>0</v>
      </c>
      <c r="L679" s="167">
        <f t="shared" si="652"/>
        <v>0</v>
      </c>
      <c r="M679" s="167">
        <f t="shared" si="652"/>
        <v>0</v>
      </c>
      <c r="N679" s="167">
        <f t="shared" si="652"/>
        <v>0</v>
      </c>
      <c r="O679" s="167">
        <f t="shared" si="652"/>
        <v>0</v>
      </c>
      <c r="P679" s="167">
        <f t="shared" si="652"/>
        <v>0</v>
      </c>
      <c r="Q679" s="167">
        <f t="shared" si="652"/>
        <v>0</v>
      </c>
      <c r="R679" s="167">
        <f t="shared" si="652"/>
        <v>0</v>
      </c>
      <c r="S679" s="167">
        <f t="shared" si="652"/>
        <v>0</v>
      </c>
      <c r="T679" s="167">
        <f t="shared" si="652"/>
        <v>0</v>
      </c>
      <c r="U679" s="167">
        <f t="shared" si="652"/>
        <v>0</v>
      </c>
      <c r="V679" s="167">
        <f t="shared" si="652"/>
        <v>0</v>
      </c>
      <c r="W679" s="167">
        <f t="shared" si="652"/>
        <v>0</v>
      </c>
      <c r="X679" s="167">
        <f t="shared" si="652"/>
        <v>0</v>
      </c>
      <c r="Y679" s="167">
        <f t="shared" si="652"/>
        <v>0</v>
      </c>
      <c r="Z679" s="167">
        <f t="shared" si="652"/>
        <v>0</v>
      </c>
      <c r="AA679" s="167">
        <f t="shared" si="652"/>
        <v>0</v>
      </c>
      <c r="AB679" s="167">
        <f t="shared" si="652"/>
        <v>0</v>
      </c>
      <c r="AC679" s="167">
        <f t="shared" si="652"/>
        <v>0</v>
      </c>
      <c r="AD679" s="167">
        <f t="shared" si="652"/>
        <v>0</v>
      </c>
      <c r="AE679" s="167">
        <f t="shared" si="652"/>
        <v>0</v>
      </c>
      <c r="AF679" s="167">
        <f t="shared" si="652"/>
        <v>0</v>
      </c>
      <c r="AG679" s="167">
        <f t="shared" si="652"/>
        <v>0</v>
      </c>
      <c r="AH679" s="167">
        <f t="shared" si="652"/>
        <v>0</v>
      </c>
      <c r="AI679" s="167">
        <f t="shared" si="652"/>
        <v>0</v>
      </c>
      <c r="AJ679" s="167">
        <f t="shared" si="652"/>
        <v>0</v>
      </c>
      <c r="AK679" s="167">
        <f t="shared" si="652"/>
        <v>0</v>
      </c>
      <c r="AL679" s="167">
        <f t="shared" si="652"/>
        <v>0</v>
      </c>
      <c r="AM679" s="167">
        <f t="shared" si="652"/>
        <v>0</v>
      </c>
      <c r="AN679" s="167">
        <f t="shared" si="652"/>
        <v>0</v>
      </c>
      <c r="AO679" s="167">
        <f t="shared" si="652"/>
        <v>0</v>
      </c>
      <c r="AP679" s="167">
        <f t="shared" si="652"/>
        <v>0</v>
      </c>
      <c r="AQ679" s="167">
        <f t="shared" si="652"/>
        <v>0</v>
      </c>
      <c r="AR679" s="167">
        <f t="shared" si="652"/>
        <v>0</v>
      </c>
      <c r="AS679" s="167">
        <f t="shared" si="652"/>
        <v>0</v>
      </c>
      <c r="AT679" s="167">
        <f t="shared" si="652"/>
        <v>0</v>
      </c>
      <c r="AU679" s="167">
        <f t="shared" si="652"/>
        <v>0</v>
      </c>
      <c r="AV679" s="167">
        <f t="shared" si="652"/>
        <v>0</v>
      </c>
      <c r="AW679" s="167">
        <f t="shared" si="652"/>
        <v>0</v>
      </c>
      <c r="AX679" s="167">
        <f t="shared" si="652"/>
        <v>0</v>
      </c>
      <c r="AY679" s="167">
        <f t="shared" si="652"/>
        <v>0</v>
      </c>
      <c r="AZ679" s="167">
        <f t="shared" si="652"/>
        <v>0</v>
      </c>
      <c r="BA679" s="167">
        <f t="shared" si="652"/>
        <v>0</v>
      </c>
      <c r="BB679" s="164"/>
      <c r="BC679" s="166"/>
    </row>
    <row r="680" spans="1:55" ht="22.5" customHeight="1">
      <c r="A680" s="275" t="s">
        <v>307</v>
      </c>
      <c r="B680" s="296"/>
      <c r="C680" s="296"/>
      <c r="D680" s="153" t="s">
        <v>41</v>
      </c>
      <c r="E680" s="167">
        <f t="shared" ref="E680:F686" si="653">E673+E518+E441+E175</f>
        <v>378134.91592</v>
      </c>
      <c r="F680" s="167">
        <f t="shared" si="653"/>
        <v>284942.95022</v>
      </c>
      <c r="G680" s="167">
        <f t="shared" si="644"/>
        <v>75.354837182050616</v>
      </c>
      <c r="H680" s="167">
        <f t="shared" ref="H680:BA680" si="654">H673+H518+H441+H175</f>
        <v>73305.850019999998</v>
      </c>
      <c r="I680" s="167">
        <f t="shared" si="654"/>
        <v>73305.850019999998</v>
      </c>
      <c r="J680" s="167">
        <f t="shared" si="654"/>
        <v>0</v>
      </c>
      <c r="K680" s="167">
        <f t="shared" si="654"/>
        <v>18898.963550000004</v>
      </c>
      <c r="L680" s="167">
        <f t="shared" si="654"/>
        <v>18898.963550000004</v>
      </c>
      <c r="M680" s="167">
        <f t="shared" si="654"/>
        <v>0</v>
      </c>
      <c r="N680" s="167">
        <f t="shared" si="654"/>
        <v>670.41134999999997</v>
      </c>
      <c r="O680" s="167">
        <f t="shared" si="654"/>
        <v>670.41134999999997</v>
      </c>
      <c r="P680" s="167">
        <f t="shared" si="654"/>
        <v>0</v>
      </c>
      <c r="Q680" s="167">
        <f t="shared" si="654"/>
        <v>7332.2136099999989</v>
      </c>
      <c r="R680" s="167">
        <f t="shared" si="654"/>
        <v>7332.2136099999989</v>
      </c>
      <c r="S680" s="167">
        <f t="shared" si="654"/>
        <v>0</v>
      </c>
      <c r="T680" s="167">
        <f t="shared" si="654"/>
        <v>2376.49782</v>
      </c>
      <c r="U680" s="167">
        <f t="shared" si="654"/>
        <v>2376.49782</v>
      </c>
      <c r="V680" s="167">
        <f t="shared" si="654"/>
        <v>0</v>
      </c>
      <c r="W680" s="167">
        <f t="shared" si="654"/>
        <v>15503.520699999999</v>
      </c>
      <c r="X680" s="167">
        <f t="shared" si="654"/>
        <v>15503.520699999999</v>
      </c>
      <c r="Y680" s="167">
        <f t="shared" si="654"/>
        <v>0</v>
      </c>
      <c r="Z680" s="167">
        <f t="shared" si="654"/>
        <v>41965.040430000008</v>
      </c>
      <c r="AA680" s="167">
        <f t="shared" si="654"/>
        <v>41965.040430000008</v>
      </c>
      <c r="AB680" s="167">
        <f t="shared" si="654"/>
        <v>0</v>
      </c>
      <c r="AC680" s="167">
        <f t="shared" si="654"/>
        <v>0</v>
      </c>
      <c r="AD680" s="167">
        <f t="shared" si="654"/>
        <v>0</v>
      </c>
      <c r="AE680" s="167">
        <f t="shared" si="654"/>
        <v>33628.132389999999</v>
      </c>
      <c r="AF680" s="167">
        <f t="shared" si="654"/>
        <v>33628.132389999999</v>
      </c>
      <c r="AG680" s="167">
        <f t="shared" si="654"/>
        <v>0</v>
      </c>
      <c r="AH680" s="167">
        <f t="shared" si="654"/>
        <v>0</v>
      </c>
      <c r="AI680" s="167">
        <f t="shared" si="654"/>
        <v>0</v>
      </c>
      <c r="AJ680" s="167">
        <f t="shared" si="654"/>
        <v>18318.376049999999</v>
      </c>
      <c r="AK680" s="167">
        <f t="shared" si="654"/>
        <v>18030.970669999999</v>
      </c>
      <c r="AL680" s="167">
        <f t="shared" si="654"/>
        <v>0</v>
      </c>
      <c r="AM680" s="167">
        <f t="shared" si="654"/>
        <v>0</v>
      </c>
      <c r="AN680" s="167">
        <f t="shared" si="654"/>
        <v>0</v>
      </c>
      <c r="AO680" s="167">
        <f t="shared" si="654"/>
        <v>36336.151579999998</v>
      </c>
      <c r="AP680" s="167">
        <f t="shared" si="654"/>
        <v>36336.151579999998</v>
      </c>
      <c r="AQ680" s="167">
        <f t="shared" si="654"/>
        <v>0</v>
      </c>
      <c r="AR680" s="167">
        <f t="shared" si="654"/>
        <v>0</v>
      </c>
      <c r="AS680" s="167">
        <f t="shared" si="654"/>
        <v>0</v>
      </c>
      <c r="AT680" s="167">
        <f t="shared" si="654"/>
        <v>2640.3642099999997</v>
      </c>
      <c r="AU680" s="167">
        <f t="shared" si="654"/>
        <v>2640.3542099999995</v>
      </c>
      <c r="AV680" s="167">
        <f t="shared" si="654"/>
        <v>0</v>
      </c>
      <c r="AW680" s="167">
        <f t="shared" si="654"/>
        <v>0</v>
      </c>
      <c r="AX680" s="167">
        <f t="shared" si="654"/>
        <v>0</v>
      </c>
      <c r="AY680" s="167">
        <f t="shared" si="654"/>
        <v>127159.39421</v>
      </c>
      <c r="AZ680" s="167">
        <f t="shared" si="654"/>
        <v>34254.843890000004</v>
      </c>
      <c r="BA680" s="167">
        <f t="shared" si="654"/>
        <v>0</v>
      </c>
      <c r="BB680" s="164"/>
      <c r="BC680" s="166"/>
    </row>
    <row r="681" spans="1:55" ht="32.25" customHeight="1">
      <c r="A681" s="275"/>
      <c r="B681" s="296"/>
      <c r="C681" s="296"/>
      <c r="D681" s="151" t="s">
        <v>37</v>
      </c>
      <c r="E681" s="167">
        <f t="shared" si="653"/>
        <v>0</v>
      </c>
      <c r="F681" s="167">
        <f t="shared" si="653"/>
        <v>0</v>
      </c>
      <c r="G681" s="167"/>
      <c r="H681" s="167">
        <f t="shared" ref="H681:BA681" si="655">H674+H519+H442+H176</f>
        <v>0</v>
      </c>
      <c r="I681" s="167">
        <f t="shared" si="655"/>
        <v>0</v>
      </c>
      <c r="J681" s="167">
        <f t="shared" si="655"/>
        <v>0</v>
      </c>
      <c r="K681" s="167">
        <f t="shared" si="655"/>
        <v>0</v>
      </c>
      <c r="L681" s="167">
        <f t="shared" si="655"/>
        <v>0</v>
      </c>
      <c r="M681" s="167">
        <f t="shared" si="655"/>
        <v>0</v>
      </c>
      <c r="N681" s="167">
        <f t="shared" si="655"/>
        <v>0</v>
      </c>
      <c r="O681" s="167">
        <f t="shared" si="655"/>
        <v>0</v>
      </c>
      <c r="P681" s="167">
        <f t="shared" si="655"/>
        <v>0</v>
      </c>
      <c r="Q681" s="167">
        <f t="shared" si="655"/>
        <v>0</v>
      </c>
      <c r="R681" s="167">
        <f t="shared" si="655"/>
        <v>0</v>
      </c>
      <c r="S681" s="167">
        <f t="shared" si="655"/>
        <v>0</v>
      </c>
      <c r="T681" s="167">
        <f t="shared" si="655"/>
        <v>0</v>
      </c>
      <c r="U681" s="167">
        <f t="shared" si="655"/>
        <v>0</v>
      </c>
      <c r="V681" s="167">
        <f t="shared" si="655"/>
        <v>0</v>
      </c>
      <c r="W681" s="167">
        <f t="shared" si="655"/>
        <v>0</v>
      </c>
      <c r="X681" s="167">
        <f t="shared" si="655"/>
        <v>0</v>
      </c>
      <c r="Y681" s="167">
        <f t="shared" si="655"/>
        <v>0</v>
      </c>
      <c r="Z681" s="167">
        <f t="shared" si="655"/>
        <v>0</v>
      </c>
      <c r="AA681" s="167">
        <f t="shared" si="655"/>
        <v>0</v>
      </c>
      <c r="AB681" s="167">
        <f t="shared" si="655"/>
        <v>0</v>
      </c>
      <c r="AC681" s="167">
        <f t="shared" si="655"/>
        <v>0</v>
      </c>
      <c r="AD681" s="167">
        <f t="shared" si="655"/>
        <v>0</v>
      </c>
      <c r="AE681" s="167">
        <f t="shared" si="655"/>
        <v>0</v>
      </c>
      <c r="AF681" s="167">
        <f t="shared" si="655"/>
        <v>0</v>
      </c>
      <c r="AG681" s="167">
        <f t="shared" si="655"/>
        <v>0</v>
      </c>
      <c r="AH681" s="167">
        <f t="shared" si="655"/>
        <v>0</v>
      </c>
      <c r="AI681" s="167">
        <f t="shared" si="655"/>
        <v>0</v>
      </c>
      <c r="AJ681" s="167">
        <f t="shared" si="655"/>
        <v>0</v>
      </c>
      <c r="AK681" s="167">
        <f t="shared" si="655"/>
        <v>0</v>
      </c>
      <c r="AL681" s="167">
        <f t="shared" si="655"/>
        <v>0</v>
      </c>
      <c r="AM681" s="167">
        <f t="shared" si="655"/>
        <v>0</v>
      </c>
      <c r="AN681" s="167">
        <f t="shared" si="655"/>
        <v>0</v>
      </c>
      <c r="AO681" s="167">
        <f t="shared" si="655"/>
        <v>0</v>
      </c>
      <c r="AP681" s="167">
        <f t="shared" si="655"/>
        <v>0</v>
      </c>
      <c r="AQ681" s="167">
        <f t="shared" si="655"/>
        <v>0</v>
      </c>
      <c r="AR681" s="167">
        <f t="shared" si="655"/>
        <v>0</v>
      </c>
      <c r="AS681" s="167">
        <f t="shared" si="655"/>
        <v>0</v>
      </c>
      <c r="AT681" s="167">
        <f t="shared" si="655"/>
        <v>0</v>
      </c>
      <c r="AU681" s="167">
        <f t="shared" si="655"/>
        <v>0</v>
      </c>
      <c r="AV681" s="167">
        <f t="shared" si="655"/>
        <v>0</v>
      </c>
      <c r="AW681" s="167">
        <f t="shared" si="655"/>
        <v>0</v>
      </c>
      <c r="AX681" s="167">
        <f t="shared" si="655"/>
        <v>0</v>
      </c>
      <c r="AY681" s="167">
        <f t="shared" si="655"/>
        <v>0</v>
      </c>
      <c r="AZ681" s="167">
        <f t="shared" si="655"/>
        <v>0</v>
      </c>
      <c r="BA681" s="167">
        <f t="shared" si="655"/>
        <v>0</v>
      </c>
      <c r="BB681" s="164"/>
      <c r="BC681" s="166"/>
    </row>
    <row r="682" spans="1:55" ht="50.25" customHeight="1">
      <c r="A682" s="275"/>
      <c r="B682" s="296"/>
      <c r="C682" s="296"/>
      <c r="D682" s="176" t="s">
        <v>2</v>
      </c>
      <c r="E682" s="167">
        <f t="shared" si="653"/>
        <v>53915.000400000004</v>
      </c>
      <c r="F682" s="167">
        <f t="shared" si="653"/>
        <v>53513.996040000005</v>
      </c>
      <c r="G682" s="167">
        <f t="shared" si="644"/>
        <v>99.256228587545365</v>
      </c>
      <c r="H682" s="167">
        <f t="shared" ref="H682:BA682" si="656">H675+H520+H443+H177</f>
        <v>0</v>
      </c>
      <c r="I682" s="167">
        <f t="shared" si="656"/>
        <v>0</v>
      </c>
      <c r="J682" s="167">
        <f t="shared" si="656"/>
        <v>0</v>
      </c>
      <c r="K682" s="167">
        <f t="shared" si="656"/>
        <v>110.99008000000001</v>
      </c>
      <c r="L682" s="167">
        <f t="shared" si="656"/>
        <v>110.99008000000001</v>
      </c>
      <c r="M682" s="167">
        <f t="shared" si="656"/>
        <v>0</v>
      </c>
      <c r="N682" s="167">
        <f t="shared" si="656"/>
        <v>0</v>
      </c>
      <c r="O682" s="167">
        <f t="shared" si="656"/>
        <v>0</v>
      </c>
      <c r="P682" s="167">
        <f t="shared" si="656"/>
        <v>0</v>
      </c>
      <c r="Q682" s="167">
        <f t="shared" si="656"/>
        <v>5.8081199999999997</v>
      </c>
      <c r="R682" s="167">
        <f t="shared" si="656"/>
        <v>5.8081199999999997</v>
      </c>
      <c r="S682" s="167">
        <f t="shared" si="656"/>
        <v>0</v>
      </c>
      <c r="T682" s="167">
        <f t="shared" si="656"/>
        <v>91.964960000000005</v>
      </c>
      <c r="U682" s="167">
        <f t="shared" si="656"/>
        <v>91.964960000000005</v>
      </c>
      <c r="V682" s="167">
        <f t="shared" si="656"/>
        <v>0</v>
      </c>
      <c r="W682" s="167">
        <f t="shared" si="656"/>
        <v>79.521240000000006</v>
      </c>
      <c r="X682" s="167">
        <f t="shared" si="656"/>
        <v>79.521240000000006</v>
      </c>
      <c r="Y682" s="167">
        <f t="shared" si="656"/>
        <v>0</v>
      </c>
      <c r="Z682" s="167">
        <f t="shared" si="656"/>
        <v>10868.452010000001</v>
      </c>
      <c r="AA682" s="167">
        <f t="shared" si="656"/>
        <v>10868.452010000001</v>
      </c>
      <c r="AB682" s="167">
        <f t="shared" si="656"/>
        <v>0</v>
      </c>
      <c r="AC682" s="167">
        <f t="shared" si="656"/>
        <v>0</v>
      </c>
      <c r="AD682" s="167">
        <f t="shared" si="656"/>
        <v>0</v>
      </c>
      <c r="AE682" s="167">
        <f t="shared" si="656"/>
        <v>15590.702230000001</v>
      </c>
      <c r="AF682" s="167">
        <f t="shared" si="656"/>
        <v>15590.702230000001</v>
      </c>
      <c r="AG682" s="167">
        <f t="shared" si="656"/>
        <v>0</v>
      </c>
      <c r="AH682" s="167">
        <f t="shared" si="656"/>
        <v>0</v>
      </c>
      <c r="AI682" s="167">
        <f t="shared" si="656"/>
        <v>0</v>
      </c>
      <c r="AJ682" s="167">
        <f t="shared" si="656"/>
        <v>14456.243109999999</v>
      </c>
      <c r="AK682" s="167">
        <f t="shared" si="656"/>
        <v>14456.243109999999</v>
      </c>
      <c r="AL682" s="167">
        <f t="shared" si="656"/>
        <v>0</v>
      </c>
      <c r="AM682" s="167">
        <f t="shared" si="656"/>
        <v>0</v>
      </c>
      <c r="AN682" s="167">
        <f t="shared" si="656"/>
        <v>0</v>
      </c>
      <c r="AO682" s="167">
        <f t="shared" si="656"/>
        <v>9356.7662899999996</v>
      </c>
      <c r="AP682" s="167">
        <f t="shared" si="656"/>
        <v>9356.7662899999996</v>
      </c>
      <c r="AQ682" s="167">
        <f t="shared" si="656"/>
        <v>0</v>
      </c>
      <c r="AR682" s="167">
        <f t="shared" si="656"/>
        <v>0</v>
      </c>
      <c r="AS682" s="167">
        <f t="shared" si="656"/>
        <v>0</v>
      </c>
      <c r="AT682" s="167">
        <f t="shared" si="656"/>
        <v>229.23041999999992</v>
      </c>
      <c r="AU682" s="167">
        <f t="shared" si="656"/>
        <v>229.23041999999992</v>
      </c>
      <c r="AV682" s="167">
        <f t="shared" si="656"/>
        <v>0</v>
      </c>
      <c r="AW682" s="167">
        <f t="shared" si="656"/>
        <v>0</v>
      </c>
      <c r="AX682" s="167">
        <f t="shared" si="656"/>
        <v>0</v>
      </c>
      <c r="AY682" s="167">
        <f t="shared" si="656"/>
        <v>3125.3219399999998</v>
      </c>
      <c r="AZ682" s="167">
        <f t="shared" si="656"/>
        <v>2724.3175799999999</v>
      </c>
      <c r="BA682" s="167">
        <f t="shared" si="656"/>
        <v>0</v>
      </c>
      <c r="BB682" s="164"/>
      <c r="BC682" s="166"/>
    </row>
    <row r="683" spans="1:55" ht="22.5" customHeight="1">
      <c r="A683" s="275"/>
      <c r="B683" s="296"/>
      <c r="C683" s="296"/>
      <c r="D683" s="221" t="s">
        <v>268</v>
      </c>
      <c r="E683" s="167">
        <f t="shared" si="653"/>
        <v>324219.91551999998</v>
      </c>
      <c r="F683" s="167">
        <f t="shared" si="653"/>
        <v>231428.95418000003</v>
      </c>
      <c r="G683" s="167">
        <f t="shared" si="644"/>
        <v>71.380240109193409</v>
      </c>
      <c r="H683" s="167">
        <f t="shared" ref="H683:BA683" si="657">H676+H521+H444+H178</f>
        <v>73305.850019999998</v>
      </c>
      <c r="I683" s="167">
        <f t="shared" si="657"/>
        <v>73305.850019999998</v>
      </c>
      <c r="J683" s="167">
        <f t="shared" si="657"/>
        <v>0</v>
      </c>
      <c r="K683" s="167">
        <f t="shared" si="657"/>
        <v>18787.973470000001</v>
      </c>
      <c r="L683" s="167">
        <f t="shared" si="657"/>
        <v>18787.973470000001</v>
      </c>
      <c r="M683" s="167">
        <f t="shared" si="657"/>
        <v>0</v>
      </c>
      <c r="N683" s="167">
        <f t="shared" si="657"/>
        <v>670.41134999999997</v>
      </c>
      <c r="O683" s="167">
        <f t="shared" si="657"/>
        <v>670.41134999999997</v>
      </c>
      <c r="P683" s="167">
        <f t="shared" si="657"/>
        <v>0</v>
      </c>
      <c r="Q683" s="167">
        <f t="shared" si="657"/>
        <v>7326.4054899999983</v>
      </c>
      <c r="R683" s="167">
        <f t="shared" si="657"/>
        <v>7326.4054899999983</v>
      </c>
      <c r="S683" s="167">
        <f t="shared" si="657"/>
        <v>0</v>
      </c>
      <c r="T683" s="167">
        <f t="shared" si="657"/>
        <v>2284.5328600000003</v>
      </c>
      <c r="U683" s="167">
        <f t="shared" si="657"/>
        <v>2284.5328600000003</v>
      </c>
      <c r="V683" s="167">
        <f t="shared" si="657"/>
        <v>0</v>
      </c>
      <c r="W683" s="167">
        <f t="shared" si="657"/>
        <v>15423.999459999999</v>
      </c>
      <c r="X683" s="167">
        <f t="shared" si="657"/>
        <v>15423.999459999999</v>
      </c>
      <c r="Y683" s="167">
        <f t="shared" si="657"/>
        <v>0</v>
      </c>
      <c r="Z683" s="167">
        <f t="shared" si="657"/>
        <v>31096.58842</v>
      </c>
      <c r="AA683" s="167">
        <f t="shared" si="657"/>
        <v>31096.58842</v>
      </c>
      <c r="AB683" s="167">
        <f t="shared" si="657"/>
        <v>0</v>
      </c>
      <c r="AC683" s="167">
        <f t="shared" si="657"/>
        <v>0</v>
      </c>
      <c r="AD683" s="167">
        <f t="shared" si="657"/>
        <v>0</v>
      </c>
      <c r="AE683" s="167">
        <f t="shared" si="657"/>
        <v>18037.430159999996</v>
      </c>
      <c r="AF683" s="167">
        <f t="shared" si="657"/>
        <v>18037.430159999996</v>
      </c>
      <c r="AG683" s="167">
        <f t="shared" si="657"/>
        <v>0</v>
      </c>
      <c r="AH683" s="167">
        <f t="shared" si="657"/>
        <v>0</v>
      </c>
      <c r="AI683" s="167">
        <f t="shared" si="657"/>
        <v>0</v>
      </c>
      <c r="AJ683" s="167">
        <f t="shared" si="657"/>
        <v>3862.13294</v>
      </c>
      <c r="AK683" s="167">
        <f t="shared" si="657"/>
        <v>3574.7275600000003</v>
      </c>
      <c r="AL683" s="167">
        <f t="shared" si="657"/>
        <v>0</v>
      </c>
      <c r="AM683" s="167">
        <f t="shared" si="657"/>
        <v>0</v>
      </c>
      <c r="AN683" s="167">
        <f t="shared" si="657"/>
        <v>0</v>
      </c>
      <c r="AO683" s="167">
        <f t="shared" si="657"/>
        <v>26979.385289999998</v>
      </c>
      <c r="AP683" s="167">
        <f t="shared" si="657"/>
        <v>26979.385289999998</v>
      </c>
      <c r="AQ683" s="167">
        <f t="shared" si="657"/>
        <v>0</v>
      </c>
      <c r="AR683" s="167">
        <f t="shared" si="657"/>
        <v>0</v>
      </c>
      <c r="AS683" s="167">
        <f t="shared" si="657"/>
        <v>0</v>
      </c>
      <c r="AT683" s="167">
        <f t="shared" si="657"/>
        <v>2411.1337899999999</v>
      </c>
      <c r="AU683" s="167">
        <f t="shared" si="657"/>
        <v>2411.1237899999996</v>
      </c>
      <c r="AV683" s="167">
        <f t="shared" si="657"/>
        <v>0</v>
      </c>
      <c r="AW683" s="167">
        <f t="shared" si="657"/>
        <v>0</v>
      </c>
      <c r="AX683" s="167">
        <f t="shared" si="657"/>
        <v>0</v>
      </c>
      <c r="AY683" s="167">
        <f t="shared" si="657"/>
        <v>124034.07226999999</v>
      </c>
      <c r="AZ683" s="167">
        <f t="shared" si="657"/>
        <v>31530.526310000001</v>
      </c>
      <c r="BA683" s="167">
        <f t="shared" si="657"/>
        <v>0</v>
      </c>
      <c r="BB683" s="164"/>
      <c r="BC683" s="166"/>
    </row>
    <row r="684" spans="1:55" ht="82.5" customHeight="1">
      <c r="A684" s="275"/>
      <c r="B684" s="296"/>
      <c r="C684" s="296"/>
      <c r="D684" s="221" t="s">
        <v>274</v>
      </c>
      <c r="E684" s="167">
        <f t="shared" si="653"/>
        <v>121664.84159</v>
      </c>
      <c r="F684" s="167">
        <f t="shared" si="653"/>
        <v>37929.396970000002</v>
      </c>
      <c r="G684" s="167">
        <f t="shared" ref="G684" si="658">F684*100/E684</f>
        <v>31.175314474019366</v>
      </c>
      <c r="H684" s="167">
        <f t="shared" ref="H684:BA684" si="659">H677+H522+H445+H179</f>
        <v>0</v>
      </c>
      <c r="I684" s="167">
        <f t="shared" si="659"/>
        <v>0</v>
      </c>
      <c r="J684" s="167">
        <f t="shared" si="659"/>
        <v>0</v>
      </c>
      <c r="K684" s="167">
        <f t="shared" si="659"/>
        <v>0</v>
      </c>
      <c r="L684" s="167">
        <f t="shared" si="659"/>
        <v>0</v>
      </c>
      <c r="M684" s="167">
        <f t="shared" si="659"/>
        <v>0</v>
      </c>
      <c r="N684" s="167">
        <f t="shared" si="659"/>
        <v>100</v>
      </c>
      <c r="O684" s="167">
        <f t="shared" si="659"/>
        <v>100</v>
      </c>
      <c r="P684" s="167">
        <f t="shared" si="659"/>
        <v>0</v>
      </c>
      <c r="Q684" s="167">
        <f t="shared" si="659"/>
        <v>0</v>
      </c>
      <c r="R684" s="167">
        <f t="shared" si="659"/>
        <v>0</v>
      </c>
      <c r="S684" s="167">
        <f t="shared" si="659"/>
        <v>0</v>
      </c>
      <c r="T684" s="167">
        <f t="shared" si="659"/>
        <v>2122.2577000000001</v>
      </c>
      <c r="U684" s="167">
        <f t="shared" si="659"/>
        <v>2122.2577000000001</v>
      </c>
      <c r="V684" s="167">
        <f t="shared" si="659"/>
        <v>0</v>
      </c>
      <c r="W684" s="167">
        <f t="shared" si="659"/>
        <v>401.22650000000004</v>
      </c>
      <c r="X684" s="167">
        <f t="shared" si="659"/>
        <v>401.22650000000004</v>
      </c>
      <c r="Y684" s="167">
        <f t="shared" si="659"/>
        <v>0</v>
      </c>
      <c r="Z684" s="167">
        <f t="shared" si="659"/>
        <v>25875.378990000001</v>
      </c>
      <c r="AA684" s="167">
        <f t="shared" si="659"/>
        <v>25875.378990000001</v>
      </c>
      <c r="AB684" s="167">
        <f t="shared" si="659"/>
        <v>0</v>
      </c>
      <c r="AC684" s="167">
        <f t="shared" si="659"/>
        <v>0</v>
      </c>
      <c r="AD684" s="167">
        <f t="shared" si="659"/>
        <v>0</v>
      </c>
      <c r="AE684" s="167">
        <f t="shared" si="659"/>
        <v>0</v>
      </c>
      <c r="AF684" s="167">
        <f t="shared" si="659"/>
        <v>0</v>
      </c>
      <c r="AG684" s="167">
        <f t="shared" si="659"/>
        <v>0</v>
      </c>
      <c r="AH684" s="167">
        <f t="shared" si="659"/>
        <v>0</v>
      </c>
      <c r="AI684" s="167">
        <f t="shared" si="659"/>
        <v>0</v>
      </c>
      <c r="AJ684" s="167">
        <f t="shared" si="659"/>
        <v>1114.8</v>
      </c>
      <c r="AK684" s="167">
        <f t="shared" si="659"/>
        <v>1114.8</v>
      </c>
      <c r="AL684" s="167">
        <f t="shared" si="659"/>
        <v>0</v>
      </c>
      <c r="AM684" s="167">
        <f t="shared" si="659"/>
        <v>0</v>
      </c>
      <c r="AN684" s="167">
        <f t="shared" si="659"/>
        <v>0</v>
      </c>
      <c r="AO684" s="167">
        <f t="shared" si="659"/>
        <v>0</v>
      </c>
      <c r="AP684" s="167">
        <f t="shared" si="659"/>
        <v>0</v>
      </c>
      <c r="AQ684" s="167">
        <f t="shared" si="659"/>
        <v>0</v>
      </c>
      <c r="AR684" s="167">
        <f t="shared" si="659"/>
        <v>0</v>
      </c>
      <c r="AS684" s="167">
        <f t="shared" si="659"/>
        <v>0</v>
      </c>
      <c r="AT684" s="167">
        <f t="shared" si="659"/>
        <v>99.9</v>
      </c>
      <c r="AU684" s="167">
        <f t="shared" si="659"/>
        <v>99.9</v>
      </c>
      <c r="AV684" s="167">
        <f t="shared" si="659"/>
        <v>0</v>
      </c>
      <c r="AW684" s="167">
        <f t="shared" si="659"/>
        <v>0</v>
      </c>
      <c r="AX684" s="167">
        <f t="shared" si="659"/>
        <v>0</v>
      </c>
      <c r="AY684" s="167">
        <f t="shared" si="659"/>
        <v>91951.278399999996</v>
      </c>
      <c r="AZ684" s="167">
        <f t="shared" si="659"/>
        <v>8215.8337800000008</v>
      </c>
      <c r="BA684" s="167">
        <f t="shared" si="659"/>
        <v>0</v>
      </c>
      <c r="BB684" s="164"/>
      <c r="BC684" s="166"/>
    </row>
    <row r="685" spans="1:55" ht="22.5" customHeight="1">
      <c r="A685" s="275"/>
      <c r="B685" s="296"/>
      <c r="C685" s="296"/>
      <c r="D685" s="221" t="s">
        <v>269</v>
      </c>
      <c r="E685" s="146">
        <f t="shared" si="653"/>
        <v>0</v>
      </c>
      <c r="F685" s="146">
        <f t="shared" si="653"/>
        <v>0</v>
      </c>
      <c r="G685" s="146">
        <f t="shared" ref="G685:AT685" si="660">G678+G523+G446+G180</f>
        <v>0</v>
      </c>
      <c r="H685" s="146">
        <f t="shared" si="660"/>
        <v>0</v>
      </c>
      <c r="I685" s="146">
        <f t="shared" si="660"/>
        <v>0</v>
      </c>
      <c r="J685" s="146">
        <f t="shared" si="660"/>
        <v>0</v>
      </c>
      <c r="K685" s="146">
        <f t="shared" si="660"/>
        <v>0</v>
      </c>
      <c r="L685" s="146">
        <f t="shared" si="660"/>
        <v>0</v>
      </c>
      <c r="M685" s="146">
        <f t="shared" si="660"/>
        <v>0</v>
      </c>
      <c r="N685" s="146">
        <f t="shared" si="660"/>
        <v>0</v>
      </c>
      <c r="O685" s="146">
        <f t="shared" si="660"/>
        <v>0</v>
      </c>
      <c r="P685" s="146">
        <f t="shared" si="660"/>
        <v>0</v>
      </c>
      <c r="Q685" s="146">
        <f t="shared" si="660"/>
        <v>0</v>
      </c>
      <c r="R685" s="146">
        <f t="shared" si="660"/>
        <v>0</v>
      </c>
      <c r="S685" s="146">
        <f t="shared" si="660"/>
        <v>0</v>
      </c>
      <c r="T685" s="146">
        <f t="shared" si="660"/>
        <v>0</v>
      </c>
      <c r="U685" s="146">
        <f t="shared" si="660"/>
        <v>0</v>
      </c>
      <c r="V685" s="146">
        <f t="shared" si="660"/>
        <v>0</v>
      </c>
      <c r="W685" s="146">
        <f t="shared" si="660"/>
        <v>0</v>
      </c>
      <c r="X685" s="146">
        <f t="shared" si="660"/>
        <v>0</v>
      </c>
      <c r="Y685" s="146">
        <f t="shared" si="660"/>
        <v>0</v>
      </c>
      <c r="Z685" s="146">
        <f t="shared" si="660"/>
        <v>0</v>
      </c>
      <c r="AA685" s="146">
        <f t="shared" si="660"/>
        <v>0</v>
      </c>
      <c r="AB685" s="146">
        <f t="shared" si="660"/>
        <v>0</v>
      </c>
      <c r="AC685" s="146">
        <f t="shared" si="660"/>
        <v>0</v>
      </c>
      <c r="AD685" s="146">
        <f t="shared" si="660"/>
        <v>0</v>
      </c>
      <c r="AE685" s="146">
        <f t="shared" si="660"/>
        <v>0</v>
      </c>
      <c r="AF685" s="146">
        <f t="shared" si="660"/>
        <v>0</v>
      </c>
      <c r="AG685" s="146">
        <f t="shared" si="660"/>
        <v>0</v>
      </c>
      <c r="AH685" s="146">
        <f t="shared" si="660"/>
        <v>0</v>
      </c>
      <c r="AI685" s="146">
        <f t="shared" si="660"/>
        <v>0</v>
      </c>
      <c r="AJ685" s="146">
        <f t="shared" si="660"/>
        <v>0</v>
      </c>
      <c r="AK685" s="146">
        <f t="shared" si="660"/>
        <v>0</v>
      </c>
      <c r="AL685" s="146">
        <f t="shared" si="660"/>
        <v>0</v>
      </c>
      <c r="AM685" s="146">
        <f t="shared" si="660"/>
        <v>0</v>
      </c>
      <c r="AN685" s="146">
        <f t="shared" si="660"/>
        <v>0</v>
      </c>
      <c r="AO685" s="146">
        <f t="shared" si="660"/>
        <v>0</v>
      </c>
      <c r="AP685" s="146">
        <f t="shared" si="660"/>
        <v>0</v>
      </c>
      <c r="AQ685" s="146">
        <f t="shared" si="660"/>
        <v>0</v>
      </c>
      <c r="AR685" s="146">
        <f t="shared" si="660"/>
        <v>0</v>
      </c>
      <c r="AS685" s="146">
        <f t="shared" si="660"/>
        <v>0</v>
      </c>
      <c r="AT685" s="146">
        <f t="shared" si="660"/>
        <v>0</v>
      </c>
      <c r="AU685" s="146"/>
      <c r="AV685" s="146">
        <f t="shared" ref="AV685:BA686" si="661">AV678+AV523+AV446+AV180</f>
        <v>0</v>
      </c>
      <c r="AW685" s="146">
        <f t="shared" si="661"/>
        <v>0</v>
      </c>
      <c r="AX685" s="146">
        <f t="shared" si="661"/>
        <v>0</v>
      </c>
      <c r="AY685" s="146">
        <f t="shared" si="661"/>
        <v>0</v>
      </c>
      <c r="AZ685" s="146">
        <f t="shared" si="661"/>
        <v>0</v>
      </c>
      <c r="BA685" s="146">
        <f t="shared" si="661"/>
        <v>0</v>
      </c>
      <c r="BB685" s="164"/>
      <c r="BC685" s="166"/>
    </row>
    <row r="686" spans="1:55" ht="31.2">
      <c r="A686" s="275"/>
      <c r="B686" s="296"/>
      <c r="C686" s="296"/>
      <c r="D686" s="224" t="s">
        <v>43</v>
      </c>
      <c r="E686" s="146">
        <f t="shared" si="653"/>
        <v>0</v>
      </c>
      <c r="F686" s="146">
        <f t="shared" si="653"/>
        <v>0</v>
      </c>
      <c r="G686" s="146">
        <f t="shared" ref="G686:AT686" si="662">G679+G524+G447+G181</f>
        <v>0</v>
      </c>
      <c r="H686" s="146">
        <f t="shared" si="662"/>
        <v>0</v>
      </c>
      <c r="I686" s="146">
        <f t="shared" si="662"/>
        <v>0</v>
      </c>
      <c r="J686" s="146">
        <f t="shared" si="662"/>
        <v>0</v>
      </c>
      <c r="K686" s="146">
        <f t="shared" si="662"/>
        <v>0</v>
      </c>
      <c r="L686" s="146">
        <f t="shared" si="662"/>
        <v>0</v>
      </c>
      <c r="M686" s="146">
        <f t="shared" si="662"/>
        <v>0</v>
      </c>
      <c r="N686" s="146">
        <f t="shared" si="662"/>
        <v>0</v>
      </c>
      <c r="O686" s="146">
        <f t="shared" si="662"/>
        <v>0</v>
      </c>
      <c r="P686" s="146">
        <f t="shared" si="662"/>
        <v>0</v>
      </c>
      <c r="Q686" s="146">
        <f t="shared" si="662"/>
        <v>0</v>
      </c>
      <c r="R686" s="146">
        <f t="shared" si="662"/>
        <v>0</v>
      </c>
      <c r="S686" s="146">
        <f t="shared" si="662"/>
        <v>0</v>
      </c>
      <c r="T686" s="146">
        <f t="shared" si="662"/>
        <v>0</v>
      </c>
      <c r="U686" s="146">
        <f t="shared" si="662"/>
        <v>0</v>
      </c>
      <c r="V686" s="146">
        <f t="shared" si="662"/>
        <v>0</v>
      </c>
      <c r="W686" s="146">
        <f t="shared" si="662"/>
        <v>0</v>
      </c>
      <c r="X686" s="146">
        <f t="shared" si="662"/>
        <v>0</v>
      </c>
      <c r="Y686" s="146">
        <f t="shared" si="662"/>
        <v>0</v>
      </c>
      <c r="Z686" s="146">
        <f t="shared" si="662"/>
        <v>0</v>
      </c>
      <c r="AA686" s="146">
        <f t="shared" si="662"/>
        <v>0</v>
      </c>
      <c r="AB686" s="146">
        <f t="shared" si="662"/>
        <v>0</v>
      </c>
      <c r="AC686" s="146">
        <f t="shared" si="662"/>
        <v>0</v>
      </c>
      <c r="AD686" s="146">
        <f t="shared" si="662"/>
        <v>0</v>
      </c>
      <c r="AE686" s="146">
        <f t="shared" si="662"/>
        <v>0</v>
      </c>
      <c r="AF686" s="146">
        <f t="shared" si="662"/>
        <v>0</v>
      </c>
      <c r="AG686" s="146">
        <f t="shared" si="662"/>
        <v>0</v>
      </c>
      <c r="AH686" s="146">
        <f t="shared" si="662"/>
        <v>0</v>
      </c>
      <c r="AI686" s="146">
        <f t="shared" si="662"/>
        <v>0</v>
      </c>
      <c r="AJ686" s="146">
        <f t="shared" si="662"/>
        <v>0</v>
      </c>
      <c r="AK686" s="146">
        <f t="shared" si="662"/>
        <v>0</v>
      </c>
      <c r="AL686" s="146">
        <f t="shared" si="662"/>
        <v>0</v>
      </c>
      <c r="AM686" s="146">
        <f t="shared" si="662"/>
        <v>0</v>
      </c>
      <c r="AN686" s="146">
        <f t="shared" si="662"/>
        <v>0</v>
      </c>
      <c r="AO686" s="146">
        <f t="shared" si="662"/>
        <v>0</v>
      </c>
      <c r="AP686" s="146">
        <f t="shared" si="662"/>
        <v>0</v>
      </c>
      <c r="AQ686" s="146">
        <f t="shared" si="662"/>
        <v>0</v>
      </c>
      <c r="AR686" s="146">
        <f t="shared" si="662"/>
        <v>0</v>
      </c>
      <c r="AS686" s="146">
        <f t="shared" si="662"/>
        <v>0</v>
      </c>
      <c r="AT686" s="146">
        <f t="shared" si="662"/>
        <v>0</v>
      </c>
      <c r="AU686" s="146"/>
      <c r="AV686" s="146">
        <f t="shared" si="661"/>
        <v>0</v>
      </c>
      <c r="AW686" s="146">
        <f t="shared" si="661"/>
        <v>0</v>
      </c>
      <c r="AX686" s="146">
        <f t="shared" si="661"/>
        <v>0</v>
      </c>
      <c r="AY686" s="146">
        <f t="shared" si="661"/>
        <v>0</v>
      </c>
      <c r="AZ686" s="146">
        <f t="shared" si="661"/>
        <v>0</v>
      </c>
      <c r="BA686" s="146">
        <f t="shared" si="661"/>
        <v>0</v>
      </c>
      <c r="BB686" s="164"/>
      <c r="BC686" s="166"/>
    </row>
    <row r="687" spans="1:55" ht="14.4">
      <c r="A687" s="288" t="s">
        <v>318</v>
      </c>
      <c r="B687" s="289"/>
      <c r="C687" s="289"/>
      <c r="D687" s="289"/>
      <c r="E687" s="289"/>
      <c r="F687" s="289"/>
      <c r="G687" s="289"/>
      <c r="H687" s="289"/>
      <c r="I687" s="289"/>
      <c r="J687" s="289"/>
      <c r="K687" s="289"/>
      <c r="L687" s="289"/>
      <c r="M687" s="289"/>
      <c r="N687" s="289"/>
      <c r="O687" s="289"/>
      <c r="P687" s="289"/>
      <c r="Q687" s="289"/>
      <c r="R687" s="289"/>
      <c r="S687" s="289"/>
      <c r="T687" s="289"/>
      <c r="U687" s="289"/>
      <c r="V687" s="289"/>
      <c r="W687" s="289"/>
      <c r="X687" s="289"/>
      <c r="Y687" s="289"/>
      <c r="Z687" s="289"/>
      <c r="AA687" s="289"/>
      <c r="AB687" s="289"/>
      <c r="AC687" s="289"/>
      <c r="AD687" s="289"/>
      <c r="AE687" s="289"/>
      <c r="AF687" s="289"/>
      <c r="AG687" s="289"/>
      <c r="AH687" s="289"/>
      <c r="AI687" s="289"/>
      <c r="AJ687" s="289"/>
      <c r="AK687" s="289"/>
      <c r="AL687" s="289"/>
      <c r="AM687" s="289"/>
      <c r="AN687" s="289"/>
      <c r="AO687" s="289"/>
      <c r="AP687" s="289"/>
      <c r="AQ687" s="289"/>
      <c r="AR687" s="289"/>
      <c r="AS687" s="289"/>
      <c r="AT687" s="289"/>
      <c r="AU687" s="289"/>
      <c r="AV687" s="289"/>
      <c r="AW687" s="289"/>
      <c r="AX687" s="289"/>
      <c r="AY687" s="289"/>
      <c r="AZ687" s="289"/>
      <c r="BA687" s="289"/>
      <c r="BB687" s="289"/>
      <c r="BC687" s="289"/>
    </row>
    <row r="688" spans="1:55" ht="15.6">
      <c r="A688" s="288"/>
      <c r="B688" s="297"/>
      <c r="C688" s="297"/>
      <c r="D688" s="297"/>
      <c r="E688" s="297"/>
      <c r="F688" s="297"/>
      <c r="G688" s="297"/>
      <c r="H688" s="297"/>
      <c r="I688" s="297"/>
      <c r="J688" s="297"/>
      <c r="K688" s="297"/>
      <c r="L688" s="297"/>
      <c r="M688" s="297"/>
      <c r="N688" s="297"/>
      <c r="O688" s="297"/>
      <c r="P688" s="297"/>
      <c r="Q688" s="297"/>
      <c r="R688" s="297"/>
      <c r="S688" s="297"/>
      <c r="T688" s="297"/>
      <c r="U688" s="297"/>
      <c r="V688" s="297"/>
      <c r="W688" s="297"/>
      <c r="X688" s="297"/>
      <c r="Y688" s="297"/>
      <c r="Z688" s="297"/>
      <c r="AA688" s="297"/>
      <c r="AB688" s="297"/>
      <c r="AC688" s="297"/>
      <c r="AD688" s="297"/>
      <c r="AE688" s="297"/>
      <c r="AF688" s="297"/>
      <c r="AG688" s="297"/>
      <c r="AH688" s="297"/>
      <c r="AI688" s="297"/>
      <c r="AJ688" s="297"/>
      <c r="AK688" s="297"/>
      <c r="AL688" s="297"/>
      <c r="AM688" s="297"/>
      <c r="AN688" s="297"/>
      <c r="AO688" s="297"/>
      <c r="AP688" s="297"/>
      <c r="AQ688" s="297"/>
      <c r="AR688" s="297"/>
      <c r="AS688" s="297"/>
      <c r="AT688" s="297"/>
      <c r="AU688" s="297"/>
      <c r="AV688" s="297"/>
      <c r="AW688" s="297"/>
      <c r="AX688" s="297"/>
      <c r="AY688" s="297"/>
      <c r="AZ688" s="297"/>
      <c r="BA688" s="297"/>
      <c r="BB688" s="297"/>
      <c r="BC688" s="297"/>
    </row>
    <row r="689" spans="1:55" ht="22.5" customHeight="1">
      <c r="A689" s="275" t="s">
        <v>352</v>
      </c>
      <c r="B689" s="276" t="s">
        <v>351</v>
      </c>
      <c r="C689" s="276" t="s">
        <v>308</v>
      </c>
      <c r="D689" s="168" t="s">
        <v>41</v>
      </c>
      <c r="E689" s="167">
        <f t="shared" ref="E689:E691" si="663">H689+K689+N689+Q689+T689+W689+Z689+AE689+AJ689+AO689+AT689+AY689</f>
        <v>50669</v>
      </c>
      <c r="F689" s="167">
        <f t="shared" ref="F689:F695" si="664">I689+L689+O689+R689+U689+X689+AA689+AF689+AK689+AP689+AU689+AZ689</f>
        <v>46822.002660000006</v>
      </c>
      <c r="G689" s="167">
        <f t="shared" ref="G689:G720" si="665">F689*100/E689</f>
        <v>92.407591742485565</v>
      </c>
      <c r="H689" s="167">
        <f>H690+H691+H692+H694+H695</f>
        <v>0</v>
      </c>
      <c r="I689" s="167">
        <f t="shared" ref="I689" si="666">I690+I691+I692+I694+I695</f>
        <v>0</v>
      </c>
      <c r="J689" s="167"/>
      <c r="K689" s="167">
        <f>K690+K691+K692+K694+K695</f>
        <v>5857.0304699999997</v>
      </c>
      <c r="L689" s="167">
        <f t="shared" ref="L689" si="667">L690+L691+L692+L694+L695</f>
        <v>5857.0304699999997</v>
      </c>
      <c r="M689" s="167"/>
      <c r="N689" s="167">
        <f t="shared" ref="N689:O689" si="668">N690+N691+N692+N694+N695</f>
        <v>4484.9900400000006</v>
      </c>
      <c r="O689" s="167">
        <f t="shared" si="668"/>
        <v>4484.9900400000006</v>
      </c>
      <c r="P689" s="167"/>
      <c r="Q689" s="167">
        <f t="shared" ref="Q689:R689" si="669">Q690+Q691+Q692+Q694+Q695</f>
        <v>4422.0252099999998</v>
      </c>
      <c r="R689" s="167">
        <f t="shared" si="669"/>
        <v>4422.0252099999998</v>
      </c>
      <c r="S689" s="167"/>
      <c r="T689" s="167">
        <f t="shared" ref="T689:U689" si="670">T690+T691+T692+T694+T695</f>
        <v>3141.3091599999998</v>
      </c>
      <c r="U689" s="167">
        <f t="shared" si="670"/>
        <v>3141.3091599999998</v>
      </c>
      <c r="V689" s="167"/>
      <c r="W689" s="167">
        <f t="shared" ref="W689:X689" si="671">W690+W691+W692+W694+W695</f>
        <v>2690.2669599999999</v>
      </c>
      <c r="X689" s="167">
        <f t="shared" si="671"/>
        <v>2690.2669599999999</v>
      </c>
      <c r="Y689" s="167"/>
      <c r="Z689" s="167">
        <f t="shared" ref="Z689:AC689" si="672">Z690+Z691+Z692+Z694+Z695</f>
        <v>1611.83915</v>
      </c>
      <c r="AA689" s="167">
        <f t="shared" si="672"/>
        <v>1611.83915</v>
      </c>
      <c r="AB689" s="167">
        <f t="shared" si="672"/>
        <v>0</v>
      </c>
      <c r="AC689" s="167">
        <f t="shared" si="672"/>
        <v>0</v>
      </c>
      <c r="AD689" s="167"/>
      <c r="AE689" s="167">
        <f t="shared" ref="AE689:AH689" si="673">AE690+AE691+AE692+AE694+AE695</f>
        <v>1880.2417899999998</v>
      </c>
      <c r="AF689" s="167">
        <f t="shared" si="673"/>
        <v>1880.2417899999998</v>
      </c>
      <c r="AG689" s="167">
        <f t="shared" si="673"/>
        <v>0</v>
      </c>
      <c r="AH689" s="167">
        <f t="shared" si="673"/>
        <v>0</v>
      </c>
      <c r="AI689" s="167"/>
      <c r="AJ689" s="167">
        <f t="shared" ref="AJ689:AM689" si="674">AJ690+AJ691+AJ692+AJ694+AJ695</f>
        <v>2373.6287499999999</v>
      </c>
      <c r="AK689" s="167">
        <f t="shared" si="674"/>
        <v>2373.6287499999999</v>
      </c>
      <c r="AL689" s="167">
        <f t="shared" si="674"/>
        <v>0</v>
      </c>
      <c r="AM689" s="167">
        <f t="shared" si="674"/>
        <v>0</v>
      </c>
      <c r="AN689" s="167"/>
      <c r="AO689" s="167">
        <f t="shared" ref="AO689:AR689" si="675">AO690+AO691+AO692+AO694+AO695</f>
        <v>3301.2022900000002</v>
      </c>
      <c r="AP689" s="167">
        <f t="shared" si="675"/>
        <v>3301.2022900000002</v>
      </c>
      <c r="AQ689" s="167">
        <f t="shared" si="675"/>
        <v>0</v>
      </c>
      <c r="AR689" s="167">
        <f t="shared" si="675"/>
        <v>0</v>
      </c>
      <c r="AS689" s="167"/>
      <c r="AT689" s="167">
        <f t="shared" ref="AT689:AW689" si="676">AT690+AT691+AT692+AT694+AT695</f>
        <v>5478.0536000000002</v>
      </c>
      <c r="AU689" s="167">
        <f t="shared" si="676"/>
        <v>5478.0536000000002</v>
      </c>
      <c r="AV689" s="167">
        <f t="shared" si="676"/>
        <v>0</v>
      </c>
      <c r="AW689" s="167">
        <f t="shared" si="676"/>
        <v>0</v>
      </c>
      <c r="AX689" s="167"/>
      <c r="AY689" s="167">
        <f t="shared" ref="AY689:AZ689" si="677">AY690+AY691+AY692+AY694+AY695</f>
        <v>15428.412579999998</v>
      </c>
      <c r="AZ689" s="167">
        <f t="shared" si="677"/>
        <v>11581.41524</v>
      </c>
      <c r="BA689" s="167"/>
      <c r="BB689" s="278" t="s">
        <v>430</v>
      </c>
      <c r="BC689" s="178"/>
    </row>
    <row r="690" spans="1:55" ht="32.25" customHeight="1">
      <c r="A690" s="275"/>
      <c r="B690" s="276"/>
      <c r="C690" s="276"/>
      <c r="D690" s="165" t="s">
        <v>37</v>
      </c>
      <c r="E690" s="167">
        <f t="shared" si="663"/>
        <v>0</v>
      </c>
      <c r="F690" s="167">
        <f t="shared" si="664"/>
        <v>0</v>
      </c>
      <c r="G690" s="167"/>
      <c r="H690" s="167">
        <f>H697+H704</f>
        <v>0</v>
      </c>
      <c r="I690" s="167">
        <f t="shared" ref="I690:BA690" si="678">I697+I704</f>
        <v>0</v>
      </c>
      <c r="J690" s="167">
        <f t="shared" si="678"/>
        <v>0</v>
      </c>
      <c r="K690" s="167">
        <f t="shared" si="678"/>
        <v>0</v>
      </c>
      <c r="L690" s="167">
        <f t="shared" si="678"/>
        <v>0</v>
      </c>
      <c r="M690" s="167">
        <f t="shared" si="678"/>
        <v>0</v>
      </c>
      <c r="N690" s="167">
        <f t="shared" si="678"/>
        <v>0</v>
      </c>
      <c r="O690" s="167">
        <f t="shared" si="678"/>
        <v>0</v>
      </c>
      <c r="P690" s="167">
        <f t="shared" si="678"/>
        <v>0</v>
      </c>
      <c r="Q690" s="167">
        <f t="shared" si="678"/>
        <v>0</v>
      </c>
      <c r="R690" s="167">
        <f t="shared" si="678"/>
        <v>0</v>
      </c>
      <c r="S690" s="167">
        <f t="shared" si="678"/>
        <v>0</v>
      </c>
      <c r="T690" s="167">
        <f t="shared" si="678"/>
        <v>0</v>
      </c>
      <c r="U690" s="167">
        <f t="shared" si="678"/>
        <v>0</v>
      </c>
      <c r="V690" s="167">
        <f t="shared" si="678"/>
        <v>0</v>
      </c>
      <c r="W690" s="167">
        <f t="shared" si="678"/>
        <v>0</v>
      </c>
      <c r="X690" s="167">
        <f t="shared" si="678"/>
        <v>0</v>
      </c>
      <c r="Y690" s="167">
        <f t="shared" si="678"/>
        <v>0</v>
      </c>
      <c r="Z690" s="167">
        <f t="shared" si="678"/>
        <v>0</v>
      </c>
      <c r="AA690" s="167">
        <f t="shared" si="678"/>
        <v>0</v>
      </c>
      <c r="AB690" s="167">
        <f t="shared" si="678"/>
        <v>0</v>
      </c>
      <c r="AC690" s="167">
        <f t="shared" si="678"/>
        <v>0</v>
      </c>
      <c r="AD690" s="167">
        <f t="shared" si="678"/>
        <v>0</v>
      </c>
      <c r="AE690" s="167">
        <f t="shared" si="678"/>
        <v>0</v>
      </c>
      <c r="AF690" s="167">
        <f t="shared" si="678"/>
        <v>0</v>
      </c>
      <c r="AG690" s="167">
        <f t="shared" si="678"/>
        <v>0</v>
      </c>
      <c r="AH690" s="167">
        <f t="shared" si="678"/>
        <v>0</v>
      </c>
      <c r="AI690" s="167">
        <f t="shared" si="678"/>
        <v>0</v>
      </c>
      <c r="AJ690" s="167">
        <f t="shared" si="678"/>
        <v>0</v>
      </c>
      <c r="AK690" s="167">
        <f t="shared" si="678"/>
        <v>0</v>
      </c>
      <c r="AL690" s="167">
        <f t="shared" si="678"/>
        <v>0</v>
      </c>
      <c r="AM690" s="167">
        <f t="shared" si="678"/>
        <v>0</v>
      </c>
      <c r="AN690" s="167">
        <f t="shared" si="678"/>
        <v>0</v>
      </c>
      <c r="AO690" s="167">
        <f t="shared" si="678"/>
        <v>0</v>
      </c>
      <c r="AP690" s="167">
        <f t="shared" si="678"/>
        <v>0</v>
      </c>
      <c r="AQ690" s="167">
        <f t="shared" si="678"/>
        <v>0</v>
      </c>
      <c r="AR690" s="167">
        <f t="shared" si="678"/>
        <v>0</v>
      </c>
      <c r="AS690" s="167">
        <f t="shared" si="678"/>
        <v>0</v>
      </c>
      <c r="AT690" s="167">
        <f t="shared" si="678"/>
        <v>0</v>
      </c>
      <c r="AU690" s="167">
        <f t="shared" si="678"/>
        <v>0</v>
      </c>
      <c r="AV690" s="167">
        <f t="shared" si="678"/>
        <v>0</v>
      </c>
      <c r="AW690" s="167">
        <f t="shared" si="678"/>
        <v>0</v>
      </c>
      <c r="AX690" s="167">
        <f t="shared" si="678"/>
        <v>0</v>
      </c>
      <c r="AY690" s="167">
        <f t="shared" si="678"/>
        <v>0</v>
      </c>
      <c r="AZ690" s="167">
        <f t="shared" si="678"/>
        <v>0</v>
      </c>
      <c r="BA690" s="167">
        <f t="shared" si="678"/>
        <v>0</v>
      </c>
      <c r="BB690" s="279"/>
      <c r="BC690" s="178"/>
    </row>
    <row r="691" spans="1:55" ht="50.25" customHeight="1">
      <c r="A691" s="275"/>
      <c r="B691" s="276"/>
      <c r="C691" s="276"/>
      <c r="D691" s="165" t="s">
        <v>2</v>
      </c>
      <c r="E691" s="167">
        <f t="shared" si="663"/>
        <v>43648.999999999993</v>
      </c>
      <c r="F691" s="167">
        <f t="shared" si="664"/>
        <v>39802.002659999998</v>
      </c>
      <c r="G691" s="167">
        <f t="shared" si="665"/>
        <v>91.186516667048508</v>
      </c>
      <c r="H691" s="167">
        <f t="shared" ref="H691:BA691" si="679">H698+H705</f>
        <v>0</v>
      </c>
      <c r="I691" s="167">
        <f t="shared" si="679"/>
        <v>0</v>
      </c>
      <c r="J691" s="167">
        <f t="shared" si="679"/>
        <v>0</v>
      </c>
      <c r="K691" s="167">
        <f t="shared" si="679"/>
        <v>4920.67173</v>
      </c>
      <c r="L691" s="167">
        <f t="shared" si="679"/>
        <v>4920.67173</v>
      </c>
      <c r="M691" s="167">
        <f t="shared" si="679"/>
        <v>0</v>
      </c>
      <c r="N691" s="167">
        <f t="shared" si="679"/>
        <v>3744.5149000000001</v>
      </c>
      <c r="O691" s="167">
        <f t="shared" si="679"/>
        <v>3744.5149000000001</v>
      </c>
      <c r="P691" s="167">
        <f t="shared" si="679"/>
        <v>0</v>
      </c>
      <c r="Q691" s="167">
        <f t="shared" si="679"/>
        <v>3700.0996399999999</v>
      </c>
      <c r="R691" s="167">
        <f t="shared" si="679"/>
        <v>3700.0996399999999</v>
      </c>
      <c r="S691" s="167">
        <f t="shared" si="679"/>
        <v>0</v>
      </c>
      <c r="T691" s="167">
        <f t="shared" si="679"/>
        <v>2579.0958799999999</v>
      </c>
      <c r="U691" s="167">
        <f t="shared" si="679"/>
        <v>2579.0958799999999</v>
      </c>
      <c r="V691" s="167">
        <f t="shared" si="679"/>
        <v>0</v>
      </c>
      <c r="W691" s="167">
        <f t="shared" si="679"/>
        <v>2282.1408099999999</v>
      </c>
      <c r="X691" s="167">
        <f t="shared" si="679"/>
        <v>2282.1408099999999</v>
      </c>
      <c r="Y691" s="167">
        <f t="shared" si="679"/>
        <v>0</v>
      </c>
      <c r="Z691" s="167">
        <f t="shared" si="679"/>
        <v>1488.0062399999999</v>
      </c>
      <c r="AA691" s="167">
        <f t="shared" si="679"/>
        <v>1488.0062399999999</v>
      </c>
      <c r="AB691" s="167">
        <f t="shared" si="679"/>
        <v>0</v>
      </c>
      <c r="AC691" s="167">
        <f t="shared" si="679"/>
        <v>0</v>
      </c>
      <c r="AD691" s="167">
        <f t="shared" si="679"/>
        <v>0</v>
      </c>
      <c r="AE691" s="167">
        <f t="shared" si="679"/>
        <v>1634.2591399999999</v>
      </c>
      <c r="AF691" s="167">
        <f t="shared" si="679"/>
        <v>1634.2591399999999</v>
      </c>
      <c r="AG691" s="167">
        <f t="shared" si="679"/>
        <v>0</v>
      </c>
      <c r="AH691" s="167">
        <f t="shared" si="679"/>
        <v>0</v>
      </c>
      <c r="AI691" s="167">
        <f t="shared" si="679"/>
        <v>0</v>
      </c>
      <c r="AJ691" s="167">
        <f t="shared" si="679"/>
        <v>2101.3993799999998</v>
      </c>
      <c r="AK691" s="167">
        <f t="shared" si="679"/>
        <v>2101.3993799999998</v>
      </c>
      <c r="AL691" s="167">
        <f t="shared" si="679"/>
        <v>0</v>
      </c>
      <c r="AM691" s="167">
        <f t="shared" si="679"/>
        <v>0</v>
      </c>
      <c r="AN691" s="167">
        <f t="shared" si="679"/>
        <v>0</v>
      </c>
      <c r="AO691" s="167">
        <f t="shared" si="679"/>
        <v>2786.35448</v>
      </c>
      <c r="AP691" s="167">
        <f t="shared" si="679"/>
        <v>2786.35448</v>
      </c>
      <c r="AQ691" s="167">
        <f t="shared" si="679"/>
        <v>0</v>
      </c>
      <c r="AR691" s="167">
        <f t="shared" si="679"/>
        <v>0</v>
      </c>
      <c r="AS691" s="167">
        <f t="shared" si="679"/>
        <v>0</v>
      </c>
      <c r="AT691" s="167">
        <f t="shared" si="679"/>
        <v>4440.4035800000001</v>
      </c>
      <c r="AU691" s="167">
        <f t="shared" si="679"/>
        <v>4440.4035800000001</v>
      </c>
      <c r="AV691" s="167">
        <f t="shared" si="679"/>
        <v>0</v>
      </c>
      <c r="AW691" s="167">
        <f t="shared" si="679"/>
        <v>0</v>
      </c>
      <c r="AX691" s="167">
        <f t="shared" si="679"/>
        <v>0</v>
      </c>
      <c r="AY691" s="167">
        <f t="shared" si="679"/>
        <v>13972.054219999998</v>
      </c>
      <c r="AZ691" s="167">
        <f t="shared" si="679"/>
        <v>10125.05688</v>
      </c>
      <c r="BA691" s="167">
        <f t="shared" si="679"/>
        <v>0</v>
      </c>
      <c r="BB691" s="279"/>
      <c r="BC691" s="178"/>
    </row>
    <row r="692" spans="1:55" ht="22.5" customHeight="1">
      <c r="A692" s="275"/>
      <c r="B692" s="276"/>
      <c r="C692" s="276"/>
      <c r="D692" s="166" t="s">
        <v>268</v>
      </c>
      <c r="E692" s="167">
        <f>H692+K692+N692+Q692+T692+W692+Z692+AE692+AJ692+AO692+AT692+AY692</f>
        <v>7020</v>
      </c>
      <c r="F692" s="167">
        <f t="shared" si="664"/>
        <v>7020</v>
      </c>
      <c r="G692" s="167">
        <f t="shared" si="665"/>
        <v>100</v>
      </c>
      <c r="H692" s="167">
        <f t="shared" ref="H692:BA692" si="680">H699+H706</f>
        <v>0</v>
      </c>
      <c r="I692" s="167">
        <f t="shared" si="680"/>
        <v>0</v>
      </c>
      <c r="J692" s="167">
        <f t="shared" si="680"/>
        <v>0</v>
      </c>
      <c r="K692" s="167">
        <f t="shared" si="680"/>
        <v>936.35874000000001</v>
      </c>
      <c r="L692" s="167">
        <f t="shared" si="680"/>
        <v>936.35874000000001</v>
      </c>
      <c r="M692" s="167">
        <f t="shared" si="680"/>
        <v>0</v>
      </c>
      <c r="N692" s="167">
        <f t="shared" si="680"/>
        <v>740.47514000000001</v>
      </c>
      <c r="O692" s="167">
        <f t="shared" si="680"/>
        <v>740.47514000000001</v>
      </c>
      <c r="P692" s="167">
        <f t="shared" si="680"/>
        <v>0</v>
      </c>
      <c r="Q692" s="167">
        <f t="shared" si="680"/>
        <v>721.92556999999999</v>
      </c>
      <c r="R692" s="167">
        <f t="shared" si="680"/>
        <v>721.92556999999999</v>
      </c>
      <c r="S692" s="167">
        <f t="shared" si="680"/>
        <v>0</v>
      </c>
      <c r="T692" s="167">
        <f t="shared" si="680"/>
        <v>562.21328000000005</v>
      </c>
      <c r="U692" s="167">
        <f t="shared" si="680"/>
        <v>562.21328000000005</v>
      </c>
      <c r="V692" s="167">
        <f t="shared" si="680"/>
        <v>0</v>
      </c>
      <c r="W692" s="167">
        <f t="shared" si="680"/>
        <v>408.12615</v>
      </c>
      <c r="X692" s="167">
        <f t="shared" si="680"/>
        <v>408.12615</v>
      </c>
      <c r="Y692" s="167">
        <f t="shared" si="680"/>
        <v>0</v>
      </c>
      <c r="Z692" s="167">
        <f t="shared" si="680"/>
        <v>123.83291</v>
      </c>
      <c r="AA692" s="167">
        <f t="shared" si="680"/>
        <v>123.83291</v>
      </c>
      <c r="AB692" s="167">
        <f t="shared" si="680"/>
        <v>0</v>
      </c>
      <c r="AC692" s="167">
        <f t="shared" si="680"/>
        <v>0</v>
      </c>
      <c r="AD692" s="167">
        <f t="shared" si="680"/>
        <v>0</v>
      </c>
      <c r="AE692" s="167">
        <f t="shared" si="680"/>
        <v>245.98265000000001</v>
      </c>
      <c r="AF692" s="167">
        <f t="shared" si="680"/>
        <v>245.98265000000001</v>
      </c>
      <c r="AG692" s="167">
        <f t="shared" si="680"/>
        <v>0</v>
      </c>
      <c r="AH692" s="167">
        <f t="shared" si="680"/>
        <v>0</v>
      </c>
      <c r="AI692" s="167">
        <f t="shared" si="680"/>
        <v>0</v>
      </c>
      <c r="AJ692" s="167">
        <f t="shared" si="680"/>
        <v>272.22937000000002</v>
      </c>
      <c r="AK692" s="167">
        <f t="shared" si="680"/>
        <v>272.22937000000002</v>
      </c>
      <c r="AL692" s="167">
        <f t="shared" si="680"/>
        <v>0</v>
      </c>
      <c r="AM692" s="167">
        <f t="shared" si="680"/>
        <v>0</v>
      </c>
      <c r="AN692" s="167">
        <f t="shared" si="680"/>
        <v>0</v>
      </c>
      <c r="AO692" s="167">
        <f t="shared" si="680"/>
        <v>514.84780999999998</v>
      </c>
      <c r="AP692" s="167">
        <f t="shared" si="680"/>
        <v>514.84780999999998</v>
      </c>
      <c r="AQ692" s="167">
        <f t="shared" si="680"/>
        <v>0</v>
      </c>
      <c r="AR692" s="167">
        <f t="shared" si="680"/>
        <v>0</v>
      </c>
      <c r="AS692" s="167">
        <f t="shared" si="680"/>
        <v>0</v>
      </c>
      <c r="AT692" s="167">
        <f t="shared" si="680"/>
        <v>1037.65002</v>
      </c>
      <c r="AU692" s="167">
        <f t="shared" si="680"/>
        <v>1037.65002</v>
      </c>
      <c r="AV692" s="167">
        <f t="shared" si="680"/>
        <v>0</v>
      </c>
      <c r="AW692" s="167">
        <f t="shared" si="680"/>
        <v>0</v>
      </c>
      <c r="AX692" s="167">
        <f t="shared" si="680"/>
        <v>0</v>
      </c>
      <c r="AY692" s="167">
        <f t="shared" si="680"/>
        <v>1456.3583599999999</v>
      </c>
      <c r="AZ692" s="167">
        <f t="shared" si="680"/>
        <v>1456.3583599999999</v>
      </c>
      <c r="BA692" s="167">
        <f t="shared" si="680"/>
        <v>0</v>
      </c>
      <c r="BB692" s="279"/>
      <c r="BC692" s="178"/>
    </row>
    <row r="693" spans="1:55" ht="82.5" customHeight="1">
      <c r="A693" s="275"/>
      <c r="B693" s="276"/>
      <c r="C693" s="276"/>
      <c r="D693" s="166" t="s">
        <v>274</v>
      </c>
      <c r="E693" s="167">
        <f t="shared" ref="E693:E695" si="681">H693+K693+N693+Q693+T693+W693+Z693+AE693+AJ693+AO693+AT693+AY693</f>
        <v>0</v>
      </c>
      <c r="F693" s="167">
        <f t="shared" si="664"/>
        <v>0</v>
      </c>
      <c r="G693" s="167"/>
      <c r="H693" s="167">
        <f t="shared" ref="H693:BA693" si="682">H700+H707</f>
        <v>0</v>
      </c>
      <c r="I693" s="167">
        <f t="shared" si="682"/>
        <v>0</v>
      </c>
      <c r="J693" s="167">
        <f t="shared" si="682"/>
        <v>0</v>
      </c>
      <c r="K693" s="167">
        <f t="shared" si="682"/>
        <v>0</v>
      </c>
      <c r="L693" s="167">
        <f t="shared" si="682"/>
        <v>0</v>
      </c>
      <c r="M693" s="167">
        <f t="shared" si="682"/>
        <v>0</v>
      </c>
      <c r="N693" s="167">
        <f t="shared" si="682"/>
        <v>0</v>
      </c>
      <c r="O693" s="167">
        <f t="shared" si="682"/>
        <v>0</v>
      </c>
      <c r="P693" s="167">
        <f t="shared" si="682"/>
        <v>0</v>
      </c>
      <c r="Q693" s="167">
        <f t="shared" si="682"/>
        <v>0</v>
      </c>
      <c r="R693" s="167">
        <f t="shared" si="682"/>
        <v>0</v>
      </c>
      <c r="S693" s="167">
        <f t="shared" si="682"/>
        <v>0</v>
      </c>
      <c r="T693" s="167">
        <f t="shared" si="682"/>
        <v>0</v>
      </c>
      <c r="U693" s="167">
        <f t="shared" si="682"/>
        <v>0</v>
      </c>
      <c r="V693" s="167">
        <f t="shared" si="682"/>
        <v>0</v>
      </c>
      <c r="W693" s="167">
        <f t="shared" si="682"/>
        <v>0</v>
      </c>
      <c r="X693" s="167">
        <f t="shared" si="682"/>
        <v>0</v>
      </c>
      <c r="Y693" s="167">
        <f t="shared" si="682"/>
        <v>0</v>
      </c>
      <c r="Z693" s="167">
        <f t="shared" si="682"/>
        <v>0</v>
      </c>
      <c r="AA693" s="167">
        <f t="shared" si="682"/>
        <v>0</v>
      </c>
      <c r="AB693" s="167">
        <f t="shared" si="682"/>
        <v>0</v>
      </c>
      <c r="AC693" s="167">
        <f t="shared" si="682"/>
        <v>0</v>
      </c>
      <c r="AD693" s="167">
        <f t="shared" si="682"/>
        <v>0</v>
      </c>
      <c r="AE693" s="167">
        <f t="shared" si="682"/>
        <v>0</v>
      </c>
      <c r="AF693" s="167">
        <f t="shared" si="682"/>
        <v>0</v>
      </c>
      <c r="AG693" s="167">
        <f t="shared" si="682"/>
        <v>0</v>
      </c>
      <c r="AH693" s="167">
        <f t="shared" si="682"/>
        <v>0</v>
      </c>
      <c r="AI693" s="167">
        <f t="shared" si="682"/>
        <v>0</v>
      </c>
      <c r="AJ693" s="167">
        <f t="shared" si="682"/>
        <v>0</v>
      </c>
      <c r="AK693" s="167">
        <f t="shared" si="682"/>
        <v>0</v>
      </c>
      <c r="AL693" s="167">
        <f t="shared" si="682"/>
        <v>0</v>
      </c>
      <c r="AM693" s="167">
        <f t="shared" si="682"/>
        <v>0</v>
      </c>
      <c r="AN693" s="167">
        <f t="shared" si="682"/>
        <v>0</v>
      </c>
      <c r="AO693" s="167">
        <f t="shared" si="682"/>
        <v>0</v>
      </c>
      <c r="AP693" s="167">
        <f t="shared" si="682"/>
        <v>0</v>
      </c>
      <c r="AQ693" s="167">
        <f t="shared" si="682"/>
        <v>0</v>
      </c>
      <c r="AR693" s="167">
        <f t="shared" si="682"/>
        <v>0</v>
      </c>
      <c r="AS693" s="167">
        <f t="shared" si="682"/>
        <v>0</v>
      </c>
      <c r="AT693" s="167">
        <f t="shared" si="682"/>
        <v>0</v>
      </c>
      <c r="AU693" s="167">
        <f t="shared" si="682"/>
        <v>0</v>
      </c>
      <c r="AV693" s="167">
        <f t="shared" si="682"/>
        <v>0</v>
      </c>
      <c r="AW693" s="167">
        <f t="shared" si="682"/>
        <v>0</v>
      </c>
      <c r="AX693" s="167">
        <f t="shared" si="682"/>
        <v>0</v>
      </c>
      <c r="AY693" s="167">
        <f t="shared" si="682"/>
        <v>0</v>
      </c>
      <c r="AZ693" s="167">
        <f t="shared" si="682"/>
        <v>0</v>
      </c>
      <c r="BA693" s="167">
        <f t="shared" si="682"/>
        <v>0</v>
      </c>
      <c r="BB693" s="279"/>
      <c r="BC693" s="178"/>
    </row>
    <row r="694" spans="1:55" ht="22.5" customHeight="1">
      <c r="A694" s="275"/>
      <c r="B694" s="276"/>
      <c r="C694" s="276"/>
      <c r="D694" s="166" t="s">
        <v>269</v>
      </c>
      <c r="E694" s="167">
        <f t="shared" si="681"/>
        <v>0</v>
      </c>
      <c r="F694" s="167">
        <f t="shared" si="664"/>
        <v>0</v>
      </c>
      <c r="G694" s="167"/>
      <c r="H694" s="167">
        <f t="shared" ref="H694:BA694" si="683">H701+H708</f>
        <v>0</v>
      </c>
      <c r="I694" s="167">
        <f t="shared" si="683"/>
        <v>0</v>
      </c>
      <c r="J694" s="167">
        <f t="shared" si="683"/>
        <v>0</v>
      </c>
      <c r="K694" s="167">
        <f t="shared" si="683"/>
        <v>0</v>
      </c>
      <c r="L694" s="167">
        <f t="shared" si="683"/>
        <v>0</v>
      </c>
      <c r="M694" s="167">
        <f t="shared" si="683"/>
        <v>0</v>
      </c>
      <c r="N694" s="167">
        <f t="shared" si="683"/>
        <v>0</v>
      </c>
      <c r="O694" s="167">
        <f t="shared" si="683"/>
        <v>0</v>
      </c>
      <c r="P694" s="167">
        <f t="shared" si="683"/>
        <v>0</v>
      </c>
      <c r="Q694" s="167">
        <f t="shared" si="683"/>
        <v>0</v>
      </c>
      <c r="R694" s="167">
        <f t="shared" si="683"/>
        <v>0</v>
      </c>
      <c r="S694" s="167">
        <f t="shared" si="683"/>
        <v>0</v>
      </c>
      <c r="T694" s="167">
        <f t="shared" si="683"/>
        <v>0</v>
      </c>
      <c r="U694" s="167">
        <f t="shared" si="683"/>
        <v>0</v>
      </c>
      <c r="V694" s="167">
        <f t="shared" si="683"/>
        <v>0</v>
      </c>
      <c r="W694" s="167">
        <f t="shared" si="683"/>
        <v>0</v>
      </c>
      <c r="X694" s="167">
        <f t="shared" si="683"/>
        <v>0</v>
      </c>
      <c r="Y694" s="167">
        <f t="shared" si="683"/>
        <v>0</v>
      </c>
      <c r="Z694" s="167">
        <f t="shared" si="683"/>
        <v>0</v>
      </c>
      <c r="AA694" s="167">
        <f t="shared" si="683"/>
        <v>0</v>
      </c>
      <c r="AB694" s="167">
        <f t="shared" si="683"/>
        <v>0</v>
      </c>
      <c r="AC694" s="167">
        <f t="shared" si="683"/>
        <v>0</v>
      </c>
      <c r="AD694" s="167">
        <f t="shared" si="683"/>
        <v>0</v>
      </c>
      <c r="AE694" s="167">
        <f t="shared" si="683"/>
        <v>0</v>
      </c>
      <c r="AF694" s="167">
        <f t="shared" si="683"/>
        <v>0</v>
      </c>
      <c r="AG694" s="167">
        <f t="shared" si="683"/>
        <v>0</v>
      </c>
      <c r="AH694" s="167">
        <f t="shared" si="683"/>
        <v>0</v>
      </c>
      <c r="AI694" s="167">
        <f t="shared" si="683"/>
        <v>0</v>
      </c>
      <c r="AJ694" s="167">
        <f t="shared" si="683"/>
        <v>0</v>
      </c>
      <c r="AK694" s="167">
        <f t="shared" si="683"/>
        <v>0</v>
      </c>
      <c r="AL694" s="167">
        <f t="shared" si="683"/>
        <v>0</v>
      </c>
      <c r="AM694" s="167">
        <f t="shared" si="683"/>
        <v>0</v>
      </c>
      <c r="AN694" s="167">
        <f t="shared" si="683"/>
        <v>0</v>
      </c>
      <c r="AO694" s="167">
        <f t="shared" si="683"/>
        <v>0</v>
      </c>
      <c r="AP694" s="167">
        <f t="shared" si="683"/>
        <v>0</v>
      </c>
      <c r="AQ694" s="167">
        <f t="shared" si="683"/>
        <v>0</v>
      </c>
      <c r="AR694" s="167">
        <f t="shared" si="683"/>
        <v>0</v>
      </c>
      <c r="AS694" s="167">
        <f t="shared" si="683"/>
        <v>0</v>
      </c>
      <c r="AT694" s="167">
        <f t="shared" si="683"/>
        <v>0</v>
      </c>
      <c r="AU694" s="167">
        <f t="shared" si="683"/>
        <v>0</v>
      </c>
      <c r="AV694" s="167">
        <f t="shared" si="683"/>
        <v>0</v>
      </c>
      <c r="AW694" s="167">
        <f t="shared" si="683"/>
        <v>0</v>
      </c>
      <c r="AX694" s="167">
        <f t="shared" si="683"/>
        <v>0</v>
      </c>
      <c r="AY694" s="167">
        <f t="shared" si="683"/>
        <v>0</v>
      </c>
      <c r="AZ694" s="167">
        <f t="shared" si="683"/>
        <v>0</v>
      </c>
      <c r="BA694" s="167">
        <f t="shared" si="683"/>
        <v>0</v>
      </c>
      <c r="BB694" s="279"/>
      <c r="BC694" s="178"/>
    </row>
    <row r="695" spans="1:55" ht="31.2">
      <c r="A695" s="275"/>
      <c r="B695" s="276"/>
      <c r="C695" s="276"/>
      <c r="D695" s="166" t="s">
        <v>43</v>
      </c>
      <c r="E695" s="167">
        <f t="shared" si="681"/>
        <v>0</v>
      </c>
      <c r="F695" s="167">
        <f t="shared" si="664"/>
        <v>0</v>
      </c>
      <c r="G695" s="167"/>
      <c r="H695" s="167">
        <f t="shared" ref="H695:BA695" si="684">H702+H709</f>
        <v>0</v>
      </c>
      <c r="I695" s="167">
        <f t="shared" si="684"/>
        <v>0</v>
      </c>
      <c r="J695" s="167">
        <f t="shared" si="684"/>
        <v>0</v>
      </c>
      <c r="K695" s="167">
        <f t="shared" si="684"/>
        <v>0</v>
      </c>
      <c r="L695" s="167">
        <f t="shared" si="684"/>
        <v>0</v>
      </c>
      <c r="M695" s="167">
        <f t="shared" si="684"/>
        <v>0</v>
      </c>
      <c r="N695" s="167">
        <f t="shared" si="684"/>
        <v>0</v>
      </c>
      <c r="O695" s="167">
        <f t="shared" si="684"/>
        <v>0</v>
      </c>
      <c r="P695" s="167">
        <f t="shared" si="684"/>
        <v>0</v>
      </c>
      <c r="Q695" s="167">
        <f t="shared" si="684"/>
        <v>0</v>
      </c>
      <c r="R695" s="167">
        <f t="shared" si="684"/>
        <v>0</v>
      </c>
      <c r="S695" s="167">
        <f t="shared" si="684"/>
        <v>0</v>
      </c>
      <c r="T695" s="167">
        <f t="shared" si="684"/>
        <v>0</v>
      </c>
      <c r="U695" s="167">
        <f t="shared" si="684"/>
        <v>0</v>
      </c>
      <c r="V695" s="167">
        <f t="shared" si="684"/>
        <v>0</v>
      </c>
      <c r="W695" s="167">
        <f t="shared" si="684"/>
        <v>0</v>
      </c>
      <c r="X695" s="167">
        <f t="shared" si="684"/>
        <v>0</v>
      </c>
      <c r="Y695" s="167">
        <f t="shared" si="684"/>
        <v>0</v>
      </c>
      <c r="Z695" s="167">
        <f t="shared" si="684"/>
        <v>0</v>
      </c>
      <c r="AA695" s="167">
        <f t="shared" si="684"/>
        <v>0</v>
      </c>
      <c r="AB695" s="167">
        <f t="shared" si="684"/>
        <v>0</v>
      </c>
      <c r="AC695" s="167">
        <f t="shared" si="684"/>
        <v>0</v>
      </c>
      <c r="AD695" s="167">
        <f t="shared" si="684"/>
        <v>0</v>
      </c>
      <c r="AE695" s="167">
        <f t="shared" si="684"/>
        <v>0</v>
      </c>
      <c r="AF695" s="167">
        <f t="shared" si="684"/>
        <v>0</v>
      </c>
      <c r="AG695" s="167">
        <f t="shared" si="684"/>
        <v>0</v>
      </c>
      <c r="AH695" s="167">
        <f t="shared" si="684"/>
        <v>0</v>
      </c>
      <c r="AI695" s="167">
        <f t="shared" si="684"/>
        <v>0</v>
      </c>
      <c r="AJ695" s="167">
        <f t="shared" si="684"/>
        <v>0</v>
      </c>
      <c r="AK695" s="167">
        <f t="shared" si="684"/>
        <v>0</v>
      </c>
      <c r="AL695" s="167">
        <f t="shared" si="684"/>
        <v>0</v>
      </c>
      <c r="AM695" s="167">
        <f t="shared" si="684"/>
        <v>0</v>
      </c>
      <c r="AN695" s="167">
        <f t="shared" si="684"/>
        <v>0</v>
      </c>
      <c r="AO695" s="167">
        <f t="shared" si="684"/>
        <v>0</v>
      </c>
      <c r="AP695" s="167">
        <f t="shared" si="684"/>
        <v>0</v>
      </c>
      <c r="AQ695" s="167">
        <f t="shared" si="684"/>
        <v>0</v>
      </c>
      <c r="AR695" s="167">
        <f t="shared" si="684"/>
        <v>0</v>
      </c>
      <c r="AS695" s="167">
        <f t="shared" si="684"/>
        <v>0</v>
      </c>
      <c r="AT695" s="167">
        <f t="shared" si="684"/>
        <v>0</v>
      </c>
      <c r="AU695" s="167">
        <f t="shared" si="684"/>
        <v>0</v>
      </c>
      <c r="AV695" s="167">
        <f t="shared" si="684"/>
        <v>0</v>
      </c>
      <c r="AW695" s="167">
        <f t="shared" si="684"/>
        <v>0</v>
      </c>
      <c r="AX695" s="167">
        <f t="shared" si="684"/>
        <v>0</v>
      </c>
      <c r="AY695" s="167">
        <f t="shared" si="684"/>
        <v>0</v>
      </c>
      <c r="AZ695" s="167">
        <f t="shared" si="684"/>
        <v>0</v>
      </c>
      <c r="BA695" s="167">
        <f t="shared" si="684"/>
        <v>0</v>
      </c>
      <c r="BB695" s="280"/>
      <c r="BC695" s="178"/>
    </row>
    <row r="696" spans="1:55" ht="22.5" customHeight="1">
      <c r="A696" s="275" t="s">
        <v>353</v>
      </c>
      <c r="B696" s="276" t="s">
        <v>319</v>
      </c>
      <c r="C696" s="276" t="s">
        <v>308</v>
      </c>
      <c r="D696" s="168" t="s">
        <v>41</v>
      </c>
      <c r="E696" s="167">
        <f t="shared" ref="E696:E698" si="685">H696+K696+N696+Q696+T696+W696+Z696+AE696+AJ696+AO696+AT696+AY696</f>
        <v>33119</v>
      </c>
      <c r="F696" s="212">
        <f t="shared" ref="F696:F702" si="686">I696+L696+O696+R696+U696+X696+AA696+AF696+AK696+AP696+AU696+AZ696</f>
        <v>29272.002660000002</v>
      </c>
      <c r="G696" s="167">
        <f t="shared" si="665"/>
        <v>88.384319152148322</v>
      </c>
      <c r="H696" s="167">
        <f>H697+H698+H699+H701+H702</f>
        <v>0</v>
      </c>
      <c r="I696" s="167">
        <f t="shared" ref="I696" si="687">I697+I698+I699+I701+I702</f>
        <v>0</v>
      </c>
      <c r="J696" s="167"/>
      <c r="K696" s="167">
        <f t="shared" ref="K696:L696" si="688">K697+K698+K699+K701+K702</f>
        <v>3516.1336200000001</v>
      </c>
      <c r="L696" s="167">
        <f t="shared" si="688"/>
        <v>3516.1336200000001</v>
      </c>
      <c r="M696" s="167"/>
      <c r="N696" s="167">
        <f t="shared" ref="N696:O696" si="689">N697+N698+N699+N701+N702</f>
        <v>2633.8021899999999</v>
      </c>
      <c r="O696" s="167">
        <f t="shared" si="689"/>
        <v>2633.8021899999999</v>
      </c>
      <c r="P696" s="167"/>
      <c r="Q696" s="167">
        <f t="shared" ref="Q696:R696" si="690">Q697+Q698+Q699+Q701+Q702</f>
        <v>2617.21128</v>
      </c>
      <c r="R696" s="167">
        <f t="shared" si="690"/>
        <v>2617.21128</v>
      </c>
      <c r="S696" s="167"/>
      <c r="T696" s="167">
        <f t="shared" ref="T696:U696" si="691">T697+T698+T699+T701+T702</f>
        <v>1735.7759699999999</v>
      </c>
      <c r="U696" s="167">
        <f t="shared" si="691"/>
        <v>1735.7759699999999</v>
      </c>
      <c r="V696" s="167"/>
      <c r="W696" s="167">
        <f t="shared" ref="W696:X696" si="692">W697+W698+W699+W701+W702</f>
        <v>1669.9515899999999</v>
      </c>
      <c r="X696" s="167">
        <f t="shared" si="692"/>
        <v>1669.9515899999999</v>
      </c>
      <c r="Y696" s="167"/>
      <c r="Z696" s="167">
        <f t="shared" ref="Z696:AC696" si="693">Z697+Z698+Z699+Z701+Z702</f>
        <v>1302.2568799999999</v>
      </c>
      <c r="AA696" s="167">
        <f t="shared" si="693"/>
        <v>1302.2568799999999</v>
      </c>
      <c r="AB696" s="167">
        <f t="shared" si="693"/>
        <v>0</v>
      </c>
      <c r="AC696" s="167">
        <f t="shared" si="693"/>
        <v>0</v>
      </c>
      <c r="AD696" s="167"/>
      <c r="AE696" s="167">
        <f t="shared" ref="AE696:AH696" si="694">AE697+AE698+AE699+AE701+AE702</f>
        <v>1265.2851599999999</v>
      </c>
      <c r="AF696" s="167">
        <f t="shared" si="694"/>
        <v>1265.2851599999999</v>
      </c>
      <c r="AG696" s="167">
        <f t="shared" si="694"/>
        <v>0</v>
      </c>
      <c r="AH696" s="167">
        <f t="shared" si="694"/>
        <v>0</v>
      </c>
      <c r="AI696" s="167"/>
      <c r="AJ696" s="167">
        <f t="shared" ref="AJ696:AM696" si="695">AJ697+AJ698+AJ699+AJ701+AJ702</f>
        <v>1693.0553299999999</v>
      </c>
      <c r="AK696" s="167">
        <f t="shared" si="695"/>
        <v>1693.0553299999999</v>
      </c>
      <c r="AL696" s="167">
        <f t="shared" si="695"/>
        <v>0</v>
      </c>
      <c r="AM696" s="167">
        <f t="shared" si="695"/>
        <v>0</v>
      </c>
      <c r="AN696" s="167"/>
      <c r="AO696" s="167">
        <f t="shared" ref="AO696:AR696" si="696">AO697+AO698+AO699+AO701+AO702</f>
        <v>2014.08276</v>
      </c>
      <c r="AP696" s="167">
        <f t="shared" si="696"/>
        <v>2014.08276</v>
      </c>
      <c r="AQ696" s="167">
        <f t="shared" si="696"/>
        <v>0</v>
      </c>
      <c r="AR696" s="167">
        <f t="shared" si="696"/>
        <v>0</v>
      </c>
      <c r="AS696" s="167"/>
      <c r="AT696" s="167">
        <f t="shared" ref="AT696:AW696" si="697">AT697+AT698+AT699+AT701+AT702</f>
        <v>2883.9285599999998</v>
      </c>
      <c r="AU696" s="167">
        <f t="shared" si="697"/>
        <v>2883.9285599999998</v>
      </c>
      <c r="AV696" s="167">
        <f t="shared" si="697"/>
        <v>0</v>
      </c>
      <c r="AW696" s="167">
        <f t="shared" si="697"/>
        <v>0</v>
      </c>
      <c r="AX696" s="167"/>
      <c r="AY696" s="167">
        <f t="shared" ref="AY696:AZ696" si="698">AY697+AY698+AY699+AY701+AY702</f>
        <v>11787.516659999999</v>
      </c>
      <c r="AZ696" s="167">
        <f t="shared" si="698"/>
        <v>7940.5193200000003</v>
      </c>
      <c r="BA696" s="167"/>
      <c r="BB696" s="167"/>
      <c r="BC696" s="178"/>
    </row>
    <row r="697" spans="1:55" ht="32.25" customHeight="1">
      <c r="A697" s="275"/>
      <c r="B697" s="276"/>
      <c r="C697" s="276"/>
      <c r="D697" s="165" t="s">
        <v>37</v>
      </c>
      <c r="E697" s="167">
        <f t="shared" si="685"/>
        <v>0</v>
      </c>
      <c r="F697" s="167">
        <f t="shared" si="686"/>
        <v>0</v>
      </c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78"/>
    </row>
    <row r="698" spans="1:55" ht="50.25" customHeight="1">
      <c r="A698" s="275"/>
      <c r="B698" s="276"/>
      <c r="C698" s="276"/>
      <c r="D698" s="165" t="s">
        <v>2</v>
      </c>
      <c r="E698" s="167">
        <f t="shared" si="685"/>
        <v>33119</v>
      </c>
      <c r="F698" s="167">
        <f t="shared" si="686"/>
        <v>29272.002660000002</v>
      </c>
      <c r="G698" s="167">
        <f t="shared" si="665"/>
        <v>88.384319152148322</v>
      </c>
      <c r="H698" s="167"/>
      <c r="I698" s="167"/>
      <c r="J698" s="167"/>
      <c r="K698" s="167">
        <v>3516.1336200000001</v>
      </c>
      <c r="L698" s="167">
        <v>3516.1336200000001</v>
      </c>
      <c r="M698" s="167"/>
      <c r="N698" s="167">
        <v>2633.8021899999999</v>
      </c>
      <c r="O698" s="167">
        <v>2633.8021899999999</v>
      </c>
      <c r="P698" s="167"/>
      <c r="Q698" s="167">
        <v>2617.21128</v>
      </c>
      <c r="R698" s="167">
        <f>Q698</f>
        <v>2617.21128</v>
      </c>
      <c r="S698" s="167"/>
      <c r="T698" s="167">
        <v>1735.7759699999999</v>
      </c>
      <c r="U698" s="167">
        <f>T698</f>
        <v>1735.7759699999999</v>
      </c>
      <c r="V698" s="167"/>
      <c r="W698" s="167">
        <v>1669.9515899999999</v>
      </c>
      <c r="X698" s="167">
        <v>1669.9515899999999</v>
      </c>
      <c r="Y698" s="167"/>
      <c r="Z698" s="212">
        <v>1302.2568799999999</v>
      </c>
      <c r="AA698" s="167">
        <v>1302.2568799999999</v>
      </c>
      <c r="AB698" s="167"/>
      <c r="AC698" s="167"/>
      <c r="AD698" s="167"/>
      <c r="AE698" s="167">
        <v>1265.2851599999999</v>
      </c>
      <c r="AF698" s="167">
        <v>1265.2851599999999</v>
      </c>
      <c r="AG698" s="167"/>
      <c r="AH698" s="167"/>
      <c r="AI698" s="167"/>
      <c r="AJ698" s="167">
        <v>1693.0553299999999</v>
      </c>
      <c r="AK698" s="167">
        <v>1693.0553299999999</v>
      </c>
      <c r="AL698" s="167"/>
      <c r="AM698" s="167"/>
      <c r="AN698" s="167"/>
      <c r="AO698" s="167">
        <v>2014.08276</v>
      </c>
      <c r="AP698" s="167">
        <v>2014.08276</v>
      </c>
      <c r="AQ698" s="167"/>
      <c r="AR698" s="167"/>
      <c r="AS698" s="167"/>
      <c r="AT698" s="167">
        <v>2883.9285599999998</v>
      </c>
      <c r="AU698" s="167">
        <v>2883.9285599999998</v>
      </c>
      <c r="AV698" s="167"/>
      <c r="AW698" s="167"/>
      <c r="AX698" s="167"/>
      <c r="AY698" s="167">
        <f>5139.86191+6600+2931.58331-2883.92856</f>
        <v>11787.516659999999</v>
      </c>
      <c r="AZ698" s="167">
        <v>7940.5193200000003</v>
      </c>
      <c r="BA698" s="167"/>
      <c r="BB698" s="167"/>
      <c r="BC698" s="178"/>
    </row>
    <row r="699" spans="1:55" ht="22.5" customHeight="1">
      <c r="A699" s="275"/>
      <c r="B699" s="276"/>
      <c r="C699" s="276"/>
      <c r="D699" s="166" t="s">
        <v>268</v>
      </c>
      <c r="E699" s="167">
        <f>H699+K699+N699+Q699+T699+W699+Z699+AE699+AJ699+AO699+AT699+AY699</f>
        <v>0</v>
      </c>
      <c r="F699" s="167">
        <f t="shared" si="686"/>
        <v>0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78"/>
    </row>
    <row r="700" spans="1:55" ht="82.5" customHeight="1">
      <c r="A700" s="275"/>
      <c r="B700" s="276"/>
      <c r="C700" s="276"/>
      <c r="D700" s="166" t="s">
        <v>274</v>
      </c>
      <c r="E700" s="167">
        <f t="shared" ref="E700:E705" si="699">H700+K700+N700+Q700+T700+W700+Z700+AE700+AJ700+AO700+AT700+AY700</f>
        <v>0</v>
      </c>
      <c r="F700" s="167">
        <f t="shared" si="686"/>
        <v>0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78"/>
    </row>
    <row r="701" spans="1:55" ht="22.5" customHeight="1">
      <c r="A701" s="275"/>
      <c r="B701" s="276"/>
      <c r="C701" s="276"/>
      <c r="D701" s="166" t="s">
        <v>269</v>
      </c>
      <c r="E701" s="167">
        <f t="shared" si="699"/>
        <v>0</v>
      </c>
      <c r="F701" s="167">
        <f t="shared" si="686"/>
        <v>0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78"/>
    </row>
    <row r="702" spans="1:55" ht="31.2">
      <c r="A702" s="275"/>
      <c r="B702" s="276"/>
      <c r="C702" s="276"/>
      <c r="D702" s="166" t="s">
        <v>43</v>
      </c>
      <c r="E702" s="167">
        <f t="shared" si="699"/>
        <v>0</v>
      </c>
      <c r="F702" s="167">
        <f t="shared" si="686"/>
        <v>0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78"/>
    </row>
    <row r="703" spans="1:55" ht="22.5" customHeight="1">
      <c r="A703" s="275" t="s">
        <v>354</v>
      </c>
      <c r="B703" s="276" t="s">
        <v>320</v>
      </c>
      <c r="C703" s="276" t="s">
        <v>308</v>
      </c>
      <c r="D703" s="168" t="s">
        <v>41</v>
      </c>
      <c r="E703" s="167">
        <f t="shared" si="699"/>
        <v>17550</v>
      </c>
      <c r="F703" s="167">
        <f t="shared" ref="F703:F709" si="700">I703+L703+O703+R703+U703+X703+AA703+AF703+AK703+AP703+AU703+AZ703</f>
        <v>17550</v>
      </c>
      <c r="G703" s="167">
        <f t="shared" si="665"/>
        <v>100</v>
      </c>
      <c r="H703" s="167">
        <f>H704+H705+H706+H708+H709</f>
        <v>0</v>
      </c>
      <c r="I703" s="167">
        <f t="shared" ref="I703" si="701">I704+I705+I706+I708+I709</f>
        <v>0</v>
      </c>
      <c r="J703" s="167"/>
      <c r="K703" s="167">
        <f t="shared" ref="K703:L703" si="702">K704+K705+K706+K708+K709</f>
        <v>2340.8968500000001</v>
      </c>
      <c r="L703" s="167">
        <f t="shared" si="702"/>
        <v>2340.8968500000001</v>
      </c>
      <c r="M703" s="167"/>
      <c r="N703" s="167">
        <f t="shared" ref="N703:O703" si="703">N704+N705+N706+N708+N709</f>
        <v>1851.18785</v>
      </c>
      <c r="O703" s="167">
        <f t="shared" si="703"/>
        <v>1851.18785</v>
      </c>
      <c r="P703" s="167"/>
      <c r="Q703" s="167">
        <f t="shared" ref="Q703:R703" si="704">Q704+Q705+Q706+Q708+Q709</f>
        <v>1804.8139299999998</v>
      </c>
      <c r="R703" s="167">
        <f t="shared" si="704"/>
        <v>1804.8139299999998</v>
      </c>
      <c r="S703" s="167"/>
      <c r="T703" s="167">
        <f t="shared" ref="T703:U703" si="705">T704+T705+T706+T708+T709</f>
        <v>1405.5331900000001</v>
      </c>
      <c r="U703" s="167">
        <f t="shared" si="705"/>
        <v>1405.5331900000001</v>
      </c>
      <c r="V703" s="167"/>
      <c r="W703" s="167">
        <f t="shared" ref="W703:X703" si="706">W704+W705+W706+W708+W709</f>
        <v>1020.31537</v>
      </c>
      <c r="X703" s="167">
        <f t="shared" si="706"/>
        <v>1020.31537</v>
      </c>
      <c r="Y703" s="167"/>
      <c r="Z703" s="167">
        <f t="shared" ref="Z703:AC703" si="707">Z704+Z705+Z706+Z708+Z709</f>
        <v>309.58226999999999</v>
      </c>
      <c r="AA703" s="167">
        <f t="shared" si="707"/>
        <v>309.58226999999999</v>
      </c>
      <c r="AB703" s="167">
        <f t="shared" si="707"/>
        <v>0</v>
      </c>
      <c r="AC703" s="167">
        <f t="shared" si="707"/>
        <v>0</v>
      </c>
      <c r="AD703" s="167"/>
      <c r="AE703" s="167">
        <f t="shared" ref="AE703:AH703" si="708">AE704+AE705+AE706+AE708+AE709</f>
        <v>614.95663000000002</v>
      </c>
      <c r="AF703" s="167">
        <f t="shared" si="708"/>
        <v>614.95663000000002</v>
      </c>
      <c r="AG703" s="167">
        <f t="shared" si="708"/>
        <v>0</v>
      </c>
      <c r="AH703" s="167">
        <f t="shared" si="708"/>
        <v>0</v>
      </c>
      <c r="AI703" s="167"/>
      <c r="AJ703" s="167">
        <f t="shared" ref="AJ703:AM703" si="709">AJ704+AJ705+AJ706+AJ708+AJ709</f>
        <v>680.57341999999994</v>
      </c>
      <c r="AK703" s="167">
        <f t="shared" si="709"/>
        <v>680.57341999999994</v>
      </c>
      <c r="AL703" s="167">
        <f t="shared" si="709"/>
        <v>0</v>
      </c>
      <c r="AM703" s="167">
        <f t="shared" si="709"/>
        <v>0</v>
      </c>
      <c r="AN703" s="167"/>
      <c r="AO703" s="167">
        <f t="shared" ref="AO703:AR703" si="710">AO704+AO705+AO706+AO708+AO709</f>
        <v>1287.1195299999999</v>
      </c>
      <c r="AP703" s="167">
        <f t="shared" si="710"/>
        <v>1287.1195299999999</v>
      </c>
      <c r="AQ703" s="167">
        <f t="shared" si="710"/>
        <v>0</v>
      </c>
      <c r="AR703" s="167">
        <f t="shared" si="710"/>
        <v>0</v>
      </c>
      <c r="AS703" s="167"/>
      <c r="AT703" s="167">
        <f t="shared" ref="AT703:AW703" si="711">AT704+AT705+AT706+AT708+AT709</f>
        <v>2594.1250399999999</v>
      </c>
      <c r="AU703" s="167">
        <f t="shared" si="711"/>
        <v>2594.1250399999999</v>
      </c>
      <c r="AV703" s="167">
        <f t="shared" si="711"/>
        <v>0</v>
      </c>
      <c r="AW703" s="167">
        <f t="shared" si="711"/>
        <v>0</v>
      </c>
      <c r="AX703" s="167"/>
      <c r="AY703" s="167">
        <f t="shared" ref="AY703:AZ703" si="712">AY704+AY705+AY706+AY708+AY709</f>
        <v>3640.8959199999999</v>
      </c>
      <c r="AZ703" s="167">
        <f t="shared" si="712"/>
        <v>3640.8959199999999</v>
      </c>
      <c r="BA703" s="167"/>
      <c r="BB703" s="167"/>
      <c r="BC703" s="178"/>
    </row>
    <row r="704" spans="1:55" ht="32.25" customHeight="1">
      <c r="A704" s="275"/>
      <c r="B704" s="276"/>
      <c r="C704" s="276"/>
      <c r="D704" s="165" t="s">
        <v>37</v>
      </c>
      <c r="E704" s="167">
        <f t="shared" si="699"/>
        <v>0</v>
      </c>
      <c r="F704" s="212">
        <f t="shared" si="700"/>
        <v>0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78"/>
    </row>
    <row r="705" spans="1:55" ht="50.25" customHeight="1">
      <c r="A705" s="275"/>
      <c r="B705" s="276"/>
      <c r="C705" s="276"/>
      <c r="D705" s="165" t="s">
        <v>2</v>
      </c>
      <c r="E705" s="167">
        <f t="shared" si="699"/>
        <v>10530</v>
      </c>
      <c r="F705" s="167">
        <f t="shared" si="700"/>
        <v>10530</v>
      </c>
      <c r="G705" s="167">
        <f t="shared" si="665"/>
        <v>100</v>
      </c>
      <c r="H705" s="167"/>
      <c r="I705" s="167"/>
      <c r="J705" s="167"/>
      <c r="K705" s="167">
        <v>1404.53811</v>
      </c>
      <c r="L705" s="167">
        <v>1404.53811</v>
      </c>
      <c r="M705" s="167"/>
      <c r="N705" s="167">
        <v>1110.71271</v>
      </c>
      <c r="O705" s="167">
        <v>1110.71271</v>
      </c>
      <c r="P705" s="167"/>
      <c r="Q705" s="167">
        <v>1082.8883599999999</v>
      </c>
      <c r="R705" s="167">
        <f>Q705</f>
        <v>1082.8883599999999</v>
      </c>
      <c r="S705" s="167"/>
      <c r="T705" s="167">
        <v>843.31991000000005</v>
      </c>
      <c r="U705" s="167">
        <f>T705</f>
        <v>843.31991000000005</v>
      </c>
      <c r="V705" s="167"/>
      <c r="W705" s="167">
        <v>612.18921999999998</v>
      </c>
      <c r="X705" s="167">
        <v>612.18921999999998</v>
      </c>
      <c r="Y705" s="167"/>
      <c r="Z705" s="212">
        <v>185.74936</v>
      </c>
      <c r="AA705" s="212">
        <v>185.74936</v>
      </c>
      <c r="AB705" s="167"/>
      <c r="AC705" s="167"/>
      <c r="AD705" s="167"/>
      <c r="AE705" s="167">
        <v>368.97397999999998</v>
      </c>
      <c r="AF705" s="167">
        <v>368.97397999999998</v>
      </c>
      <c r="AG705" s="167"/>
      <c r="AH705" s="167"/>
      <c r="AI705" s="167"/>
      <c r="AJ705" s="167">
        <v>408.34404999999998</v>
      </c>
      <c r="AK705" s="167">
        <v>408.34404999999998</v>
      </c>
      <c r="AL705" s="167"/>
      <c r="AM705" s="167"/>
      <c r="AN705" s="167"/>
      <c r="AO705" s="167">
        <v>772.27171999999996</v>
      </c>
      <c r="AP705" s="167">
        <v>772.27171999999996</v>
      </c>
      <c r="AQ705" s="167"/>
      <c r="AR705" s="167"/>
      <c r="AS705" s="167"/>
      <c r="AT705" s="167">
        <v>1556.4750200000001</v>
      </c>
      <c r="AU705" s="167">
        <v>1556.4750200000001</v>
      </c>
      <c r="AV705" s="167"/>
      <c r="AW705" s="167"/>
      <c r="AX705" s="167"/>
      <c r="AY705" s="167">
        <f>2944.01258+797-1556.47502</f>
        <v>2184.5375599999998</v>
      </c>
      <c r="AZ705" s="167">
        <f>2944.01258+797-1556.47502</f>
        <v>2184.5375599999998</v>
      </c>
      <c r="BA705" s="167"/>
      <c r="BB705" s="167"/>
      <c r="BC705" s="178"/>
    </row>
    <row r="706" spans="1:55" ht="22.5" customHeight="1">
      <c r="A706" s="275"/>
      <c r="B706" s="276"/>
      <c r="C706" s="276"/>
      <c r="D706" s="166" t="s">
        <v>268</v>
      </c>
      <c r="E706" s="167">
        <f>H706+K706+N706+Q706+T706+W706+Z706+AE706+AJ706+AO706+AT706+AY706</f>
        <v>7020</v>
      </c>
      <c r="F706" s="167">
        <f t="shared" si="700"/>
        <v>7020</v>
      </c>
      <c r="G706" s="167">
        <f t="shared" si="665"/>
        <v>100</v>
      </c>
      <c r="H706" s="167"/>
      <c r="I706" s="167"/>
      <c r="J706" s="167"/>
      <c r="K706" s="167">
        <v>936.35874000000001</v>
      </c>
      <c r="L706" s="167">
        <v>936.35874000000001</v>
      </c>
      <c r="M706" s="167"/>
      <c r="N706" s="167">
        <v>740.47514000000001</v>
      </c>
      <c r="O706" s="167">
        <v>740.47514000000001</v>
      </c>
      <c r="P706" s="167"/>
      <c r="Q706" s="167">
        <v>721.92556999999999</v>
      </c>
      <c r="R706" s="167">
        <f>Q706</f>
        <v>721.92556999999999</v>
      </c>
      <c r="S706" s="167"/>
      <c r="T706" s="167">
        <v>562.21328000000005</v>
      </c>
      <c r="U706" s="167">
        <f>T706</f>
        <v>562.21328000000005</v>
      </c>
      <c r="V706" s="167"/>
      <c r="W706" s="167">
        <v>408.12615</v>
      </c>
      <c r="X706" s="167">
        <v>408.12615</v>
      </c>
      <c r="Y706" s="167"/>
      <c r="Z706" s="212">
        <v>123.83291</v>
      </c>
      <c r="AA706" s="212">
        <v>123.83291</v>
      </c>
      <c r="AB706" s="167"/>
      <c r="AC706" s="167"/>
      <c r="AD706" s="167"/>
      <c r="AE706" s="167">
        <v>245.98265000000001</v>
      </c>
      <c r="AF706" s="167">
        <v>245.98265000000001</v>
      </c>
      <c r="AG706" s="167"/>
      <c r="AH706" s="167"/>
      <c r="AI706" s="167"/>
      <c r="AJ706" s="167">
        <v>272.22937000000002</v>
      </c>
      <c r="AK706" s="167">
        <v>272.22937000000002</v>
      </c>
      <c r="AL706" s="167"/>
      <c r="AM706" s="167"/>
      <c r="AN706" s="167"/>
      <c r="AO706" s="167">
        <v>514.84780999999998</v>
      </c>
      <c r="AP706" s="167">
        <v>514.84780999999998</v>
      </c>
      <c r="AQ706" s="167"/>
      <c r="AR706" s="167"/>
      <c r="AS706" s="167"/>
      <c r="AT706" s="167">
        <v>1037.65002</v>
      </c>
      <c r="AU706" s="167">
        <v>1037.65002</v>
      </c>
      <c r="AV706" s="167"/>
      <c r="AW706" s="167"/>
      <c r="AX706" s="167"/>
      <c r="AY706" s="167">
        <f>1322.00838+532-1037.65002+640</f>
        <v>1456.3583599999999</v>
      </c>
      <c r="AZ706" s="167">
        <f>1322.00838+532-1037.65002+640</f>
        <v>1456.3583599999999</v>
      </c>
      <c r="BA706" s="167"/>
      <c r="BB706" s="167"/>
      <c r="BC706" s="178"/>
    </row>
    <row r="707" spans="1:55" ht="82.5" customHeight="1">
      <c r="A707" s="275"/>
      <c r="B707" s="276"/>
      <c r="C707" s="276"/>
      <c r="D707" s="166" t="s">
        <v>274</v>
      </c>
      <c r="E707" s="167">
        <f t="shared" ref="E707:E709" si="713">H707+K707+N707+Q707+T707+W707+Z707+AE707+AJ707+AO707+AT707+AY707</f>
        <v>0</v>
      </c>
      <c r="F707" s="167">
        <f t="shared" si="700"/>
        <v>0</v>
      </c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78"/>
    </row>
    <row r="708" spans="1:55" ht="22.5" customHeight="1">
      <c r="A708" s="275"/>
      <c r="B708" s="276"/>
      <c r="C708" s="276"/>
      <c r="D708" s="166" t="s">
        <v>269</v>
      </c>
      <c r="E708" s="167">
        <f t="shared" si="713"/>
        <v>0</v>
      </c>
      <c r="F708" s="167">
        <f t="shared" si="700"/>
        <v>0</v>
      </c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78"/>
    </row>
    <row r="709" spans="1:55" ht="31.2">
      <c r="A709" s="275"/>
      <c r="B709" s="276"/>
      <c r="C709" s="276"/>
      <c r="D709" s="166" t="s">
        <v>43</v>
      </c>
      <c r="E709" s="167">
        <f t="shared" si="713"/>
        <v>0</v>
      </c>
      <c r="F709" s="167">
        <f t="shared" si="700"/>
        <v>0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78"/>
    </row>
    <row r="710" spans="1:55" ht="22.5" customHeight="1">
      <c r="A710" s="275" t="s">
        <v>510</v>
      </c>
      <c r="B710" s="296"/>
      <c r="C710" s="296"/>
      <c r="D710" s="168" t="s">
        <v>41</v>
      </c>
      <c r="E710" s="167">
        <f t="shared" ref="E710:E712" si="714">H710+K710+N710+Q710+T710+W710+Z710+AE710+AJ710+AO710+AT710+AY710</f>
        <v>50669</v>
      </c>
      <c r="F710" s="167">
        <f t="shared" ref="F710:F716" si="715">I710+L710+O710+R710+U710+X710+AA710+AF710+AK710+AP710+AU710+AZ710</f>
        <v>46822.002660000006</v>
      </c>
      <c r="G710" s="167">
        <f t="shared" si="665"/>
        <v>92.407591742485565</v>
      </c>
      <c r="H710" s="167">
        <f>H711+H712+H713+H715+H716</f>
        <v>0</v>
      </c>
      <c r="I710" s="167">
        <f t="shared" ref="I710" si="716">I711+I712+I713+I715+I716</f>
        <v>0</v>
      </c>
      <c r="J710" s="167"/>
      <c r="K710" s="167">
        <f t="shared" ref="K710:L710" si="717">K711+K712+K713+K715+K716</f>
        <v>5857.0304699999997</v>
      </c>
      <c r="L710" s="167">
        <f t="shared" si="717"/>
        <v>5857.0304699999997</v>
      </c>
      <c r="M710" s="167"/>
      <c r="N710" s="167">
        <f t="shared" ref="N710:O710" si="718">N711+N712+N713+N715+N716</f>
        <v>4484.9900400000006</v>
      </c>
      <c r="O710" s="167">
        <f t="shared" si="718"/>
        <v>4484.9900400000006</v>
      </c>
      <c r="P710" s="167"/>
      <c r="Q710" s="167">
        <f t="shared" ref="Q710:R710" si="719">Q711+Q712+Q713+Q715+Q716</f>
        <v>4422.0252099999998</v>
      </c>
      <c r="R710" s="167">
        <f t="shared" si="719"/>
        <v>4422.0252099999998</v>
      </c>
      <c r="S710" s="167"/>
      <c r="T710" s="167">
        <f t="shared" ref="T710:U710" si="720">T711+T712+T713+T715+T716</f>
        <v>3141.3091599999998</v>
      </c>
      <c r="U710" s="167">
        <f t="shared" si="720"/>
        <v>3141.3091599999998</v>
      </c>
      <c r="V710" s="167"/>
      <c r="W710" s="167">
        <f t="shared" ref="W710:X710" si="721">W711+W712+W713+W715+W716</f>
        <v>2690.2669599999999</v>
      </c>
      <c r="X710" s="167">
        <f t="shared" si="721"/>
        <v>2690.2669599999999</v>
      </c>
      <c r="Y710" s="167"/>
      <c r="Z710" s="167">
        <f t="shared" ref="Z710:AC710" si="722">Z711+Z712+Z713+Z715+Z716</f>
        <v>1611.83915</v>
      </c>
      <c r="AA710" s="167">
        <f t="shared" si="722"/>
        <v>1611.83915</v>
      </c>
      <c r="AB710" s="167">
        <f t="shared" si="722"/>
        <v>0</v>
      </c>
      <c r="AC710" s="167">
        <f t="shared" si="722"/>
        <v>0</v>
      </c>
      <c r="AD710" s="167"/>
      <c r="AE710" s="167">
        <f t="shared" ref="AE710:AH710" si="723">AE711+AE712+AE713+AE715+AE716</f>
        <v>1880.2417899999998</v>
      </c>
      <c r="AF710" s="167">
        <f t="shared" si="723"/>
        <v>1880.2417899999998</v>
      </c>
      <c r="AG710" s="167">
        <f t="shared" si="723"/>
        <v>0</v>
      </c>
      <c r="AH710" s="167">
        <f t="shared" si="723"/>
        <v>0</v>
      </c>
      <c r="AI710" s="167"/>
      <c r="AJ710" s="167">
        <f t="shared" ref="AJ710:AM710" si="724">AJ711+AJ712+AJ713+AJ715+AJ716</f>
        <v>2373.6287499999999</v>
      </c>
      <c r="AK710" s="167">
        <f t="shared" si="724"/>
        <v>2373.6287499999999</v>
      </c>
      <c r="AL710" s="167">
        <f t="shared" si="724"/>
        <v>0</v>
      </c>
      <c r="AM710" s="167">
        <f t="shared" si="724"/>
        <v>0</v>
      </c>
      <c r="AN710" s="167"/>
      <c r="AO710" s="167">
        <f t="shared" ref="AO710:AR710" si="725">AO711+AO712+AO713+AO715+AO716</f>
        <v>3301.2022900000002</v>
      </c>
      <c r="AP710" s="167">
        <f t="shared" si="725"/>
        <v>3301.2022900000002</v>
      </c>
      <c r="AQ710" s="167">
        <f t="shared" si="725"/>
        <v>0</v>
      </c>
      <c r="AR710" s="167">
        <f t="shared" si="725"/>
        <v>0</v>
      </c>
      <c r="AS710" s="167"/>
      <c r="AT710" s="167">
        <f t="shared" ref="AT710:AW710" si="726">AT711+AT712+AT713+AT715+AT716</f>
        <v>5478.0536000000002</v>
      </c>
      <c r="AU710" s="167">
        <f t="shared" si="726"/>
        <v>5478.0536000000002</v>
      </c>
      <c r="AV710" s="167">
        <f t="shared" si="726"/>
        <v>0</v>
      </c>
      <c r="AW710" s="167">
        <f t="shared" si="726"/>
        <v>0</v>
      </c>
      <c r="AX710" s="167"/>
      <c r="AY710" s="167">
        <f t="shared" ref="AY710:AZ710" si="727">AY711+AY712+AY713+AY715+AY716</f>
        <v>15428.412579999998</v>
      </c>
      <c r="AZ710" s="167">
        <f t="shared" si="727"/>
        <v>11581.41524</v>
      </c>
      <c r="BA710" s="167"/>
      <c r="BB710" s="167"/>
      <c r="BC710" s="178"/>
    </row>
    <row r="711" spans="1:55" ht="32.25" customHeight="1">
      <c r="A711" s="275"/>
      <c r="B711" s="296"/>
      <c r="C711" s="296"/>
      <c r="D711" s="165" t="s">
        <v>37</v>
      </c>
      <c r="E711" s="167">
        <f t="shared" si="714"/>
        <v>0</v>
      </c>
      <c r="F711" s="167">
        <f t="shared" si="715"/>
        <v>0</v>
      </c>
      <c r="G711" s="167"/>
      <c r="H711" s="167">
        <f>H697+H704</f>
        <v>0</v>
      </c>
      <c r="I711" s="167">
        <f t="shared" ref="I711:BA711" si="728">I697+I704</f>
        <v>0</v>
      </c>
      <c r="J711" s="167">
        <f t="shared" si="728"/>
        <v>0</v>
      </c>
      <c r="K711" s="167">
        <f t="shared" si="728"/>
        <v>0</v>
      </c>
      <c r="L711" s="167">
        <f t="shared" si="728"/>
        <v>0</v>
      </c>
      <c r="M711" s="167">
        <f t="shared" si="728"/>
        <v>0</v>
      </c>
      <c r="N711" s="167">
        <f t="shared" si="728"/>
        <v>0</v>
      </c>
      <c r="O711" s="167">
        <f t="shared" si="728"/>
        <v>0</v>
      </c>
      <c r="P711" s="167">
        <f t="shared" si="728"/>
        <v>0</v>
      </c>
      <c r="Q711" s="167">
        <f t="shared" si="728"/>
        <v>0</v>
      </c>
      <c r="R711" s="167">
        <f t="shared" si="728"/>
        <v>0</v>
      </c>
      <c r="S711" s="167">
        <f t="shared" si="728"/>
        <v>0</v>
      </c>
      <c r="T711" s="167">
        <f t="shared" si="728"/>
        <v>0</v>
      </c>
      <c r="U711" s="167">
        <f t="shared" si="728"/>
        <v>0</v>
      </c>
      <c r="V711" s="167">
        <f t="shared" si="728"/>
        <v>0</v>
      </c>
      <c r="W711" s="167">
        <f t="shared" si="728"/>
        <v>0</v>
      </c>
      <c r="X711" s="167">
        <f t="shared" si="728"/>
        <v>0</v>
      </c>
      <c r="Y711" s="167">
        <f t="shared" si="728"/>
        <v>0</v>
      </c>
      <c r="Z711" s="167">
        <f t="shared" si="728"/>
        <v>0</v>
      </c>
      <c r="AA711" s="167">
        <f t="shared" si="728"/>
        <v>0</v>
      </c>
      <c r="AB711" s="167">
        <f t="shared" si="728"/>
        <v>0</v>
      </c>
      <c r="AC711" s="167">
        <f t="shared" si="728"/>
        <v>0</v>
      </c>
      <c r="AD711" s="167">
        <f t="shared" si="728"/>
        <v>0</v>
      </c>
      <c r="AE711" s="167">
        <f t="shared" si="728"/>
        <v>0</v>
      </c>
      <c r="AF711" s="167">
        <f t="shared" si="728"/>
        <v>0</v>
      </c>
      <c r="AG711" s="167">
        <f t="shared" si="728"/>
        <v>0</v>
      </c>
      <c r="AH711" s="167">
        <f t="shared" si="728"/>
        <v>0</v>
      </c>
      <c r="AI711" s="167">
        <f t="shared" si="728"/>
        <v>0</v>
      </c>
      <c r="AJ711" s="167">
        <f t="shared" si="728"/>
        <v>0</v>
      </c>
      <c r="AK711" s="167">
        <f t="shared" si="728"/>
        <v>0</v>
      </c>
      <c r="AL711" s="167">
        <f t="shared" si="728"/>
        <v>0</v>
      </c>
      <c r="AM711" s="167">
        <f t="shared" si="728"/>
        <v>0</v>
      </c>
      <c r="AN711" s="167">
        <f t="shared" si="728"/>
        <v>0</v>
      </c>
      <c r="AO711" s="167">
        <f t="shared" si="728"/>
        <v>0</v>
      </c>
      <c r="AP711" s="167">
        <f t="shared" si="728"/>
        <v>0</v>
      </c>
      <c r="AQ711" s="167">
        <f t="shared" si="728"/>
        <v>0</v>
      </c>
      <c r="AR711" s="167">
        <f t="shared" si="728"/>
        <v>0</v>
      </c>
      <c r="AS711" s="167">
        <f t="shared" si="728"/>
        <v>0</v>
      </c>
      <c r="AT711" s="167">
        <f t="shared" si="728"/>
        <v>0</v>
      </c>
      <c r="AU711" s="167">
        <f t="shared" si="728"/>
        <v>0</v>
      </c>
      <c r="AV711" s="167">
        <f t="shared" si="728"/>
        <v>0</v>
      </c>
      <c r="AW711" s="167">
        <f t="shared" si="728"/>
        <v>0</v>
      </c>
      <c r="AX711" s="167">
        <f t="shared" si="728"/>
        <v>0</v>
      </c>
      <c r="AY711" s="167">
        <f t="shared" si="728"/>
        <v>0</v>
      </c>
      <c r="AZ711" s="167">
        <f t="shared" si="728"/>
        <v>0</v>
      </c>
      <c r="BA711" s="167">
        <f t="shared" si="728"/>
        <v>0</v>
      </c>
      <c r="BB711" s="167"/>
      <c r="BC711" s="178"/>
    </row>
    <row r="712" spans="1:55" ht="50.25" customHeight="1">
      <c r="A712" s="275"/>
      <c r="B712" s="296"/>
      <c r="C712" s="296"/>
      <c r="D712" s="165" t="s">
        <v>2</v>
      </c>
      <c r="E712" s="167">
        <f t="shared" si="714"/>
        <v>43648.999999999993</v>
      </c>
      <c r="F712" s="167">
        <f t="shared" si="715"/>
        <v>39802.002659999998</v>
      </c>
      <c r="G712" s="167">
        <f t="shared" si="665"/>
        <v>91.186516667048508</v>
      </c>
      <c r="H712" s="167">
        <f t="shared" ref="H712:BA712" si="729">H698+H705</f>
        <v>0</v>
      </c>
      <c r="I712" s="167">
        <f t="shared" si="729"/>
        <v>0</v>
      </c>
      <c r="J712" s="167">
        <f t="shared" si="729"/>
        <v>0</v>
      </c>
      <c r="K712" s="167">
        <f t="shared" si="729"/>
        <v>4920.67173</v>
      </c>
      <c r="L712" s="167">
        <f t="shared" si="729"/>
        <v>4920.67173</v>
      </c>
      <c r="M712" s="167">
        <f t="shared" si="729"/>
        <v>0</v>
      </c>
      <c r="N712" s="167">
        <f t="shared" si="729"/>
        <v>3744.5149000000001</v>
      </c>
      <c r="O712" s="167">
        <f t="shared" si="729"/>
        <v>3744.5149000000001</v>
      </c>
      <c r="P712" s="167">
        <f t="shared" si="729"/>
        <v>0</v>
      </c>
      <c r="Q712" s="167">
        <f t="shared" si="729"/>
        <v>3700.0996399999999</v>
      </c>
      <c r="R712" s="167">
        <f t="shared" si="729"/>
        <v>3700.0996399999999</v>
      </c>
      <c r="S712" s="167">
        <f t="shared" si="729"/>
        <v>0</v>
      </c>
      <c r="T712" s="167">
        <f t="shared" si="729"/>
        <v>2579.0958799999999</v>
      </c>
      <c r="U712" s="167">
        <f t="shared" si="729"/>
        <v>2579.0958799999999</v>
      </c>
      <c r="V712" s="167">
        <f t="shared" si="729"/>
        <v>0</v>
      </c>
      <c r="W712" s="167">
        <f t="shared" si="729"/>
        <v>2282.1408099999999</v>
      </c>
      <c r="X712" s="167">
        <f t="shared" si="729"/>
        <v>2282.1408099999999</v>
      </c>
      <c r="Y712" s="167">
        <f t="shared" si="729"/>
        <v>0</v>
      </c>
      <c r="Z712" s="167">
        <f t="shared" si="729"/>
        <v>1488.0062399999999</v>
      </c>
      <c r="AA712" s="167">
        <f t="shared" si="729"/>
        <v>1488.0062399999999</v>
      </c>
      <c r="AB712" s="167">
        <f t="shared" si="729"/>
        <v>0</v>
      </c>
      <c r="AC712" s="167">
        <f t="shared" si="729"/>
        <v>0</v>
      </c>
      <c r="AD712" s="167">
        <f t="shared" si="729"/>
        <v>0</v>
      </c>
      <c r="AE712" s="167">
        <f t="shared" si="729"/>
        <v>1634.2591399999999</v>
      </c>
      <c r="AF712" s="167">
        <f t="shared" si="729"/>
        <v>1634.2591399999999</v>
      </c>
      <c r="AG712" s="167">
        <f t="shared" si="729"/>
        <v>0</v>
      </c>
      <c r="AH712" s="167">
        <f t="shared" si="729"/>
        <v>0</v>
      </c>
      <c r="AI712" s="167">
        <f t="shared" si="729"/>
        <v>0</v>
      </c>
      <c r="AJ712" s="167">
        <f t="shared" si="729"/>
        <v>2101.3993799999998</v>
      </c>
      <c r="AK712" s="167">
        <f t="shared" si="729"/>
        <v>2101.3993799999998</v>
      </c>
      <c r="AL712" s="167">
        <f t="shared" si="729"/>
        <v>0</v>
      </c>
      <c r="AM712" s="167">
        <f t="shared" si="729"/>
        <v>0</v>
      </c>
      <c r="AN712" s="167">
        <f t="shared" si="729"/>
        <v>0</v>
      </c>
      <c r="AO712" s="167">
        <f t="shared" si="729"/>
        <v>2786.35448</v>
      </c>
      <c r="AP712" s="167">
        <f t="shared" si="729"/>
        <v>2786.35448</v>
      </c>
      <c r="AQ712" s="167">
        <f t="shared" si="729"/>
        <v>0</v>
      </c>
      <c r="AR712" s="167">
        <f t="shared" si="729"/>
        <v>0</v>
      </c>
      <c r="AS712" s="167">
        <f t="shared" si="729"/>
        <v>0</v>
      </c>
      <c r="AT712" s="167">
        <f t="shared" si="729"/>
        <v>4440.4035800000001</v>
      </c>
      <c r="AU712" s="167">
        <f t="shared" si="729"/>
        <v>4440.4035800000001</v>
      </c>
      <c r="AV712" s="167">
        <f t="shared" si="729"/>
        <v>0</v>
      </c>
      <c r="AW712" s="167">
        <f t="shared" si="729"/>
        <v>0</v>
      </c>
      <c r="AX712" s="167">
        <f t="shared" si="729"/>
        <v>0</v>
      </c>
      <c r="AY712" s="167">
        <f t="shared" si="729"/>
        <v>13972.054219999998</v>
      </c>
      <c r="AZ712" s="167">
        <f t="shared" si="729"/>
        <v>10125.05688</v>
      </c>
      <c r="BA712" s="167">
        <f t="shared" si="729"/>
        <v>0</v>
      </c>
      <c r="BB712" s="167"/>
      <c r="BC712" s="178"/>
    </row>
    <row r="713" spans="1:55" ht="22.5" customHeight="1">
      <c r="A713" s="275"/>
      <c r="B713" s="296"/>
      <c r="C713" s="296"/>
      <c r="D713" s="166" t="s">
        <v>268</v>
      </c>
      <c r="E713" s="167">
        <f>H713+K713+N713+Q713+T713+W713+Z713+AE713+AJ713+AO713+AT713+AY713</f>
        <v>7020</v>
      </c>
      <c r="F713" s="167">
        <f t="shared" si="715"/>
        <v>7020</v>
      </c>
      <c r="G713" s="167">
        <f t="shared" si="665"/>
        <v>100</v>
      </c>
      <c r="H713" s="167">
        <f t="shared" ref="H713:BA713" si="730">H699+H706</f>
        <v>0</v>
      </c>
      <c r="I713" s="167">
        <f t="shared" si="730"/>
        <v>0</v>
      </c>
      <c r="J713" s="167">
        <f t="shared" si="730"/>
        <v>0</v>
      </c>
      <c r="K713" s="167">
        <f t="shared" si="730"/>
        <v>936.35874000000001</v>
      </c>
      <c r="L713" s="167">
        <f t="shared" si="730"/>
        <v>936.35874000000001</v>
      </c>
      <c r="M713" s="167">
        <f t="shared" si="730"/>
        <v>0</v>
      </c>
      <c r="N713" s="167">
        <f t="shared" si="730"/>
        <v>740.47514000000001</v>
      </c>
      <c r="O713" s="167">
        <f t="shared" si="730"/>
        <v>740.47514000000001</v>
      </c>
      <c r="P713" s="167">
        <f t="shared" si="730"/>
        <v>0</v>
      </c>
      <c r="Q713" s="167">
        <f t="shared" si="730"/>
        <v>721.92556999999999</v>
      </c>
      <c r="R713" s="167">
        <f t="shared" si="730"/>
        <v>721.92556999999999</v>
      </c>
      <c r="S713" s="167">
        <f t="shared" si="730"/>
        <v>0</v>
      </c>
      <c r="T713" s="167">
        <f t="shared" si="730"/>
        <v>562.21328000000005</v>
      </c>
      <c r="U713" s="167">
        <f t="shared" si="730"/>
        <v>562.21328000000005</v>
      </c>
      <c r="V713" s="167">
        <f t="shared" si="730"/>
        <v>0</v>
      </c>
      <c r="W713" s="167">
        <f t="shared" si="730"/>
        <v>408.12615</v>
      </c>
      <c r="X713" s="167">
        <f t="shared" si="730"/>
        <v>408.12615</v>
      </c>
      <c r="Y713" s="167">
        <f t="shared" si="730"/>
        <v>0</v>
      </c>
      <c r="Z713" s="167">
        <f t="shared" si="730"/>
        <v>123.83291</v>
      </c>
      <c r="AA713" s="167">
        <f t="shared" si="730"/>
        <v>123.83291</v>
      </c>
      <c r="AB713" s="167">
        <f t="shared" si="730"/>
        <v>0</v>
      </c>
      <c r="AC713" s="167">
        <f t="shared" si="730"/>
        <v>0</v>
      </c>
      <c r="AD713" s="167">
        <f t="shared" si="730"/>
        <v>0</v>
      </c>
      <c r="AE713" s="167">
        <f t="shared" si="730"/>
        <v>245.98265000000001</v>
      </c>
      <c r="AF713" s="167">
        <f t="shared" si="730"/>
        <v>245.98265000000001</v>
      </c>
      <c r="AG713" s="167">
        <f t="shared" si="730"/>
        <v>0</v>
      </c>
      <c r="AH713" s="167">
        <f t="shared" si="730"/>
        <v>0</v>
      </c>
      <c r="AI713" s="167">
        <f t="shared" si="730"/>
        <v>0</v>
      </c>
      <c r="AJ713" s="167">
        <f t="shared" si="730"/>
        <v>272.22937000000002</v>
      </c>
      <c r="AK713" s="167">
        <f t="shared" si="730"/>
        <v>272.22937000000002</v>
      </c>
      <c r="AL713" s="167">
        <f t="shared" si="730"/>
        <v>0</v>
      </c>
      <c r="AM713" s="167">
        <f t="shared" si="730"/>
        <v>0</v>
      </c>
      <c r="AN713" s="167">
        <f t="shared" si="730"/>
        <v>0</v>
      </c>
      <c r="AO713" s="167">
        <f t="shared" si="730"/>
        <v>514.84780999999998</v>
      </c>
      <c r="AP713" s="167">
        <f t="shared" si="730"/>
        <v>514.84780999999998</v>
      </c>
      <c r="AQ713" s="167">
        <f t="shared" si="730"/>
        <v>0</v>
      </c>
      <c r="AR713" s="167">
        <f t="shared" si="730"/>
        <v>0</v>
      </c>
      <c r="AS713" s="167">
        <f t="shared" si="730"/>
        <v>0</v>
      </c>
      <c r="AT713" s="167">
        <f t="shared" si="730"/>
        <v>1037.65002</v>
      </c>
      <c r="AU713" s="167">
        <f t="shared" si="730"/>
        <v>1037.65002</v>
      </c>
      <c r="AV713" s="167">
        <f t="shared" si="730"/>
        <v>0</v>
      </c>
      <c r="AW713" s="167">
        <f t="shared" si="730"/>
        <v>0</v>
      </c>
      <c r="AX713" s="167">
        <f t="shared" si="730"/>
        <v>0</v>
      </c>
      <c r="AY713" s="167">
        <f t="shared" si="730"/>
        <v>1456.3583599999999</v>
      </c>
      <c r="AZ713" s="167">
        <f t="shared" si="730"/>
        <v>1456.3583599999999</v>
      </c>
      <c r="BA713" s="167">
        <f t="shared" si="730"/>
        <v>0</v>
      </c>
      <c r="BB713" s="167"/>
      <c r="BC713" s="178"/>
    </row>
    <row r="714" spans="1:55" ht="82.5" customHeight="1">
      <c r="A714" s="275"/>
      <c r="B714" s="296"/>
      <c r="C714" s="296"/>
      <c r="D714" s="166" t="s">
        <v>274</v>
      </c>
      <c r="E714" s="167">
        <f t="shared" ref="E714:E719" si="731">H714+K714+N714+Q714+T714+W714+Z714+AE714+AJ714+AO714+AT714+AY714</f>
        <v>0</v>
      </c>
      <c r="F714" s="167">
        <f t="shared" si="715"/>
        <v>0</v>
      </c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78"/>
    </row>
    <row r="715" spans="1:55" ht="22.5" customHeight="1">
      <c r="A715" s="275"/>
      <c r="B715" s="296"/>
      <c r="C715" s="296"/>
      <c r="D715" s="166" t="s">
        <v>269</v>
      </c>
      <c r="E715" s="167">
        <f t="shared" si="731"/>
        <v>0</v>
      </c>
      <c r="F715" s="167">
        <f t="shared" si="715"/>
        <v>0</v>
      </c>
      <c r="G715" s="167"/>
      <c r="H715" s="167">
        <f t="shared" ref="H715:BA715" si="732">H701+H708</f>
        <v>0</v>
      </c>
      <c r="I715" s="167">
        <f t="shared" si="732"/>
        <v>0</v>
      </c>
      <c r="J715" s="167">
        <f t="shared" si="732"/>
        <v>0</v>
      </c>
      <c r="K715" s="167">
        <f t="shared" si="732"/>
        <v>0</v>
      </c>
      <c r="L715" s="167">
        <f t="shared" si="732"/>
        <v>0</v>
      </c>
      <c r="M715" s="167">
        <f t="shared" si="732"/>
        <v>0</v>
      </c>
      <c r="N715" s="167">
        <f t="shared" si="732"/>
        <v>0</v>
      </c>
      <c r="O715" s="167">
        <f t="shared" si="732"/>
        <v>0</v>
      </c>
      <c r="P715" s="167">
        <f t="shared" si="732"/>
        <v>0</v>
      </c>
      <c r="Q715" s="167">
        <f t="shared" si="732"/>
        <v>0</v>
      </c>
      <c r="R715" s="167">
        <f t="shared" si="732"/>
        <v>0</v>
      </c>
      <c r="S715" s="167">
        <f t="shared" si="732"/>
        <v>0</v>
      </c>
      <c r="T715" s="167">
        <f t="shared" si="732"/>
        <v>0</v>
      </c>
      <c r="U715" s="167">
        <f t="shared" si="732"/>
        <v>0</v>
      </c>
      <c r="V715" s="167">
        <f t="shared" si="732"/>
        <v>0</v>
      </c>
      <c r="W715" s="167">
        <f t="shared" si="732"/>
        <v>0</v>
      </c>
      <c r="X715" s="167">
        <f t="shared" si="732"/>
        <v>0</v>
      </c>
      <c r="Y715" s="167">
        <f t="shared" si="732"/>
        <v>0</v>
      </c>
      <c r="Z715" s="167">
        <f t="shared" si="732"/>
        <v>0</v>
      </c>
      <c r="AA715" s="167">
        <f t="shared" si="732"/>
        <v>0</v>
      </c>
      <c r="AB715" s="167">
        <f t="shared" si="732"/>
        <v>0</v>
      </c>
      <c r="AC715" s="167">
        <f t="shared" si="732"/>
        <v>0</v>
      </c>
      <c r="AD715" s="167">
        <f t="shared" si="732"/>
        <v>0</v>
      </c>
      <c r="AE715" s="167">
        <f t="shared" si="732"/>
        <v>0</v>
      </c>
      <c r="AF715" s="167">
        <f t="shared" si="732"/>
        <v>0</v>
      </c>
      <c r="AG715" s="167">
        <f t="shared" si="732"/>
        <v>0</v>
      </c>
      <c r="AH715" s="167">
        <f t="shared" si="732"/>
        <v>0</v>
      </c>
      <c r="AI715" s="167">
        <f t="shared" si="732"/>
        <v>0</v>
      </c>
      <c r="AJ715" s="167">
        <f t="shared" si="732"/>
        <v>0</v>
      </c>
      <c r="AK715" s="167">
        <f t="shared" si="732"/>
        <v>0</v>
      </c>
      <c r="AL715" s="167">
        <f t="shared" si="732"/>
        <v>0</v>
      </c>
      <c r="AM715" s="167">
        <f t="shared" si="732"/>
        <v>0</v>
      </c>
      <c r="AN715" s="167">
        <f t="shared" si="732"/>
        <v>0</v>
      </c>
      <c r="AO715" s="167">
        <f t="shared" si="732"/>
        <v>0</v>
      </c>
      <c r="AP715" s="167">
        <f t="shared" si="732"/>
        <v>0</v>
      </c>
      <c r="AQ715" s="167">
        <f t="shared" si="732"/>
        <v>0</v>
      </c>
      <c r="AR715" s="167">
        <f t="shared" si="732"/>
        <v>0</v>
      </c>
      <c r="AS715" s="167">
        <f t="shared" si="732"/>
        <v>0</v>
      </c>
      <c r="AT715" s="167">
        <f t="shared" si="732"/>
        <v>0</v>
      </c>
      <c r="AU715" s="167">
        <f t="shared" si="732"/>
        <v>0</v>
      </c>
      <c r="AV715" s="167">
        <f t="shared" si="732"/>
        <v>0</v>
      </c>
      <c r="AW715" s="167">
        <f t="shared" si="732"/>
        <v>0</v>
      </c>
      <c r="AX715" s="167">
        <f t="shared" si="732"/>
        <v>0</v>
      </c>
      <c r="AY715" s="167">
        <f t="shared" si="732"/>
        <v>0</v>
      </c>
      <c r="AZ715" s="167">
        <f t="shared" si="732"/>
        <v>0</v>
      </c>
      <c r="BA715" s="167">
        <f t="shared" si="732"/>
        <v>0</v>
      </c>
      <c r="BB715" s="167"/>
      <c r="BC715" s="178"/>
    </row>
    <row r="716" spans="1:55" ht="31.2">
      <c r="A716" s="275"/>
      <c r="B716" s="296"/>
      <c r="C716" s="296"/>
      <c r="D716" s="166" t="s">
        <v>43</v>
      </c>
      <c r="E716" s="167">
        <f t="shared" si="731"/>
        <v>0</v>
      </c>
      <c r="F716" s="167">
        <f t="shared" si="715"/>
        <v>0</v>
      </c>
      <c r="G716" s="167"/>
      <c r="H716" s="167">
        <f t="shared" ref="H716:BA716" si="733">H702+H709</f>
        <v>0</v>
      </c>
      <c r="I716" s="167">
        <f t="shared" si="733"/>
        <v>0</v>
      </c>
      <c r="J716" s="167">
        <f t="shared" si="733"/>
        <v>0</v>
      </c>
      <c r="K716" s="167">
        <f t="shared" si="733"/>
        <v>0</v>
      </c>
      <c r="L716" s="167">
        <f t="shared" si="733"/>
        <v>0</v>
      </c>
      <c r="M716" s="167">
        <f t="shared" si="733"/>
        <v>0</v>
      </c>
      <c r="N716" s="167">
        <f t="shared" si="733"/>
        <v>0</v>
      </c>
      <c r="O716" s="167">
        <f t="shared" si="733"/>
        <v>0</v>
      </c>
      <c r="P716" s="167">
        <f t="shared" si="733"/>
        <v>0</v>
      </c>
      <c r="Q716" s="167">
        <f t="shared" si="733"/>
        <v>0</v>
      </c>
      <c r="R716" s="167">
        <f t="shared" si="733"/>
        <v>0</v>
      </c>
      <c r="S716" s="167">
        <f t="shared" si="733"/>
        <v>0</v>
      </c>
      <c r="T716" s="167">
        <f t="shared" si="733"/>
        <v>0</v>
      </c>
      <c r="U716" s="167">
        <f t="shared" si="733"/>
        <v>0</v>
      </c>
      <c r="V716" s="167">
        <f t="shared" si="733"/>
        <v>0</v>
      </c>
      <c r="W716" s="167">
        <f t="shared" si="733"/>
        <v>0</v>
      </c>
      <c r="X716" s="167">
        <f t="shared" si="733"/>
        <v>0</v>
      </c>
      <c r="Y716" s="167">
        <f t="shared" si="733"/>
        <v>0</v>
      </c>
      <c r="Z716" s="167">
        <f t="shared" si="733"/>
        <v>0</v>
      </c>
      <c r="AA716" s="167">
        <f t="shared" si="733"/>
        <v>0</v>
      </c>
      <c r="AB716" s="167">
        <f t="shared" si="733"/>
        <v>0</v>
      </c>
      <c r="AC716" s="167">
        <f t="shared" si="733"/>
        <v>0</v>
      </c>
      <c r="AD716" s="167">
        <f t="shared" si="733"/>
        <v>0</v>
      </c>
      <c r="AE716" s="167">
        <f t="shared" si="733"/>
        <v>0</v>
      </c>
      <c r="AF716" s="167">
        <f t="shared" si="733"/>
        <v>0</v>
      </c>
      <c r="AG716" s="167">
        <f t="shared" si="733"/>
        <v>0</v>
      </c>
      <c r="AH716" s="167">
        <f t="shared" si="733"/>
        <v>0</v>
      </c>
      <c r="AI716" s="167">
        <f t="shared" si="733"/>
        <v>0</v>
      </c>
      <c r="AJ716" s="167">
        <f t="shared" si="733"/>
        <v>0</v>
      </c>
      <c r="AK716" s="167">
        <f t="shared" si="733"/>
        <v>0</v>
      </c>
      <c r="AL716" s="167">
        <f t="shared" si="733"/>
        <v>0</v>
      </c>
      <c r="AM716" s="167">
        <f t="shared" si="733"/>
        <v>0</v>
      </c>
      <c r="AN716" s="167">
        <f t="shared" si="733"/>
        <v>0</v>
      </c>
      <c r="AO716" s="167">
        <f t="shared" si="733"/>
        <v>0</v>
      </c>
      <c r="AP716" s="167">
        <f t="shared" si="733"/>
        <v>0</v>
      </c>
      <c r="AQ716" s="167">
        <f t="shared" si="733"/>
        <v>0</v>
      </c>
      <c r="AR716" s="167">
        <f t="shared" si="733"/>
        <v>0</v>
      </c>
      <c r="AS716" s="167">
        <f t="shared" si="733"/>
        <v>0</v>
      </c>
      <c r="AT716" s="167">
        <f t="shared" si="733"/>
        <v>0</v>
      </c>
      <c r="AU716" s="167">
        <f t="shared" si="733"/>
        <v>0</v>
      </c>
      <c r="AV716" s="167">
        <f t="shared" si="733"/>
        <v>0</v>
      </c>
      <c r="AW716" s="167">
        <f t="shared" si="733"/>
        <v>0</v>
      </c>
      <c r="AX716" s="167">
        <f t="shared" si="733"/>
        <v>0</v>
      </c>
      <c r="AY716" s="167">
        <f t="shared" si="733"/>
        <v>0</v>
      </c>
      <c r="AZ716" s="167">
        <f t="shared" si="733"/>
        <v>0</v>
      </c>
      <c r="BA716" s="167">
        <f t="shared" si="733"/>
        <v>0</v>
      </c>
      <c r="BB716" s="167"/>
      <c r="BC716" s="178"/>
    </row>
    <row r="717" spans="1:55" ht="21" customHeight="1">
      <c r="A717" s="298" t="s">
        <v>509</v>
      </c>
      <c r="B717" s="296"/>
      <c r="C717" s="296"/>
      <c r="D717" s="153" t="s">
        <v>41</v>
      </c>
      <c r="E717" s="167">
        <f t="shared" si="731"/>
        <v>50669</v>
      </c>
      <c r="F717" s="167">
        <f t="shared" ref="F717:F723" si="734">I717+L717+O717+R717+U717+X717+AA717+AF717+AK717+AP717+AU717+AZ717</f>
        <v>46822.002660000006</v>
      </c>
      <c r="G717" s="167">
        <f t="shared" si="665"/>
        <v>92.407591742485565</v>
      </c>
      <c r="H717" s="169">
        <f>H710</f>
        <v>0</v>
      </c>
      <c r="I717" s="169">
        <f t="shared" ref="I717:BA717" si="735">I710</f>
        <v>0</v>
      </c>
      <c r="J717" s="169">
        <f t="shared" si="735"/>
        <v>0</v>
      </c>
      <c r="K717" s="169">
        <f t="shared" si="735"/>
        <v>5857.0304699999997</v>
      </c>
      <c r="L717" s="169">
        <f t="shared" si="735"/>
        <v>5857.0304699999997</v>
      </c>
      <c r="M717" s="169">
        <f t="shared" si="735"/>
        <v>0</v>
      </c>
      <c r="N717" s="169">
        <f t="shared" si="735"/>
        <v>4484.9900400000006</v>
      </c>
      <c r="O717" s="169">
        <f t="shared" si="735"/>
        <v>4484.9900400000006</v>
      </c>
      <c r="P717" s="169">
        <f t="shared" si="735"/>
        <v>0</v>
      </c>
      <c r="Q717" s="169">
        <f t="shared" si="735"/>
        <v>4422.0252099999998</v>
      </c>
      <c r="R717" s="169">
        <f t="shared" si="735"/>
        <v>4422.0252099999998</v>
      </c>
      <c r="S717" s="169">
        <f t="shared" si="735"/>
        <v>0</v>
      </c>
      <c r="T717" s="169">
        <f t="shared" si="735"/>
        <v>3141.3091599999998</v>
      </c>
      <c r="U717" s="169">
        <f t="shared" si="735"/>
        <v>3141.3091599999998</v>
      </c>
      <c r="V717" s="169">
        <f t="shared" si="735"/>
        <v>0</v>
      </c>
      <c r="W717" s="169">
        <f t="shared" si="735"/>
        <v>2690.2669599999999</v>
      </c>
      <c r="X717" s="169">
        <f t="shared" si="735"/>
        <v>2690.2669599999999</v>
      </c>
      <c r="Y717" s="169">
        <f t="shared" si="735"/>
        <v>0</v>
      </c>
      <c r="Z717" s="169">
        <f t="shared" si="735"/>
        <v>1611.83915</v>
      </c>
      <c r="AA717" s="169">
        <f t="shared" si="735"/>
        <v>1611.83915</v>
      </c>
      <c r="AB717" s="169">
        <f t="shared" si="735"/>
        <v>0</v>
      </c>
      <c r="AC717" s="169">
        <f t="shared" si="735"/>
        <v>0</v>
      </c>
      <c r="AD717" s="169">
        <f t="shared" si="735"/>
        <v>0</v>
      </c>
      <c r="AE717" s="169">
        <f t="shared" si="735"/>
        <v>1880.2417899999998</v>
      </c>
      <c r="AF717" s="169">
        <f t="shared" si="735"/>
        <v>1880.2417899999998</v>
      </c>
      <c r="AG717" s="169">
        <f t="shared" si="735"/>
        <v>0</v>
      </c>
      <c r="AH717" s="169">
        <f t="shared" si="735"/>
        <v>0</v>
      </c>
      <c r="AI717" s="169">
        <f t="shared" si="735"/>
        <v>0</v>
      </c>
      <c r="AJ717" s="169">
        <f t="shared" si="735"/>
        <v>2373.6287499999999</v>
      </c>
      <c r="AK717" s="169">
        <f t="shared" si="735"/>
        <v>2373.6287499999999</v>
      </c>
      <c r="AL717" s="169">
        <f t="shared" si="735"/>
        <v>0</v>
      </c>
      <c r="AM717" s="169">
        <f t="shared" si="735"/>
        <v>0</v>
      </c>
      <c r="AN717" s="169">
        <f t="shared" si="735"/>
        <v>0</v>
      </c>
      <c r="AO717" s="169">
        <f t="shared" si="735"/>
        <v>3301.2022900000002</v>
      </c>
      <c r="AP717" s="169">
        <f t="shared" si="735"/>
        <v>3301.2022900000002</v>
      </c>
      <c r="AQ717" s="169">
        <f t="shared" si="735"/>
        <v>0</v>
      </c>
      <c r="AR717" s="169">
        <f t="shared" si="735"/>
        <v>0</v>
      </c>
      <c r="AS717" s="169">
        <f t="shared" si="735"/>
        <v>0</v>
      </c>
      <c r="AT717" s="169">
        <f t="shared" si="735"/>
        <v>5478.0536000000002</v>
      </c>
      <c r="AU717" s="169">
        <f t="shared" si="735"/>
        <v>5478.0536000000002</v>
      </c>
      <c r="AV717" s="169">
        <f t="shared" si="735"/>
        <v>0</v>
      </c>
      <c r="AW717" s="169">
        <f t="shared" si="735"/>
        <v>0</v>
      </c>
      <c r="AX717" s="169">
        <f t="shared" si="735"/>
        <v>0</v>
      </c>
      <c r="AY717" s="169">
        <f t="shared" si="735"/>
        <v>15428.412579999998</v>
      </c>
      <c r="AZ717" s="169">
        <f t="shared" si="735"/>
        <v>11581.41524</v>
      </c>
      <c r="BA717" s="169">
        <f t="shared" si="735"/>
        <v>0</v>
      </c>
      <c r="BB717" s="169"/>
      <c r="BC717" s="284"/>
    </row>
    <row r="718" spans="1:55" ht="31.2">
      <c r="A718" s="296"/>
      <c r="B718" s="296"/>
      <c r="C718" s="296"/>
      <c r="D718" s="151" t="s">
        <v>37</v>
      </c>
      <c r="E718" s="167">
        <f t="shared" si="731"/>
        <v>0</v>
      </c>
      <c r="F718" s="167">
        <f t="shared" si="734"/>
        <v>0</v>
      </c>
      <c r="G718" s="167"/>
      <c r="H718" s="169">
        <f t="shared" ref="H718:BA718" si="736">H711</f>
        <v>0</v>
      </c>
      <c r="I718" s="169">
        <f t="shared" si="736"/>
        <v>0</v>
      </c>
      <c r="J718" s="169">
        <f t="shared" si="736"/>
        <v>0</v>
      </c>
      <c r="K718" s="169">
        <f t="shared" si="736"/>
        <v>0</v>
      </c>
      <c r="L718" s="169">
        <f t="shared" si="736"/>
        <v>0</v>
      </c>
      <c r="M718" s="169">
        <f t="shared" si="736"/>
        <v>0</v>
      </c>
      <c r="N718" s="169">
        <f t="shared" si="736"/>
        <v>0</v>
      </c>
      <c r="O718" s="169">
        <f t="shared" si="736"/>
        <v>0</v>
      </c>
      <c r="P718" s="169">
        <f t="shared" si="736"/>
        <v>0</v>
      </c>
      <c r="Q718" s="169">
        <f t="shared" si="736"/>
        <v>0</v>
      </c>
      <c r="R718" s="169">
        <f t="shared" si="736"/>
        <v>0</v>
      </c>
      <c r="S718" s="169">
        <f t="shared" si="736"/>
        <v>0</v>
      </c>
      <c r="T718" s="169">
        <f t="shared" si="736"/>
        <v>0</v>
      </c>
      <c r="U718" s="169">
        <f t="shared" si="736"/>
        <v>0</v>
      </c>
      <c r="V718" s="169">
        <f t="shared" si="736"/>
        <v>0</v>
      </c>
      <c r="W718" s="169">
        <f t="shared" si="736"/>
        <v>0</v>
      </c>
      <c r="X718" s="169">
        <f t="shared" si="736"/>
        <v>0</v>
      </c>
      <c r="Y718" s="169">
        <f t="shared" si="736"/>
        <v>0</v>
      </c>
      <c r="Z718" s="169">
        <f t="shared" si="736"/>
        <v>0</v>
      </c>
      <c r="AA718" s="169">
        <f t="shared" si="736"/>
        <v>0</v>
      </c>
      <c r="AB718" s="169">
        <f t="shared" si="736"/>
        <v>0</v>
      </c>
      <c r="AC718" s="169">
        <f t="shared" si="736"/>
        <v>0</v>
      </c>
      <c r="AD718" s="169">
        <f t="shared" si="736"/>
        <v>0</v>
      </c>
      <c r="AE718" s="169">
        <f t="shared" si="736"/>
        <v>0</v>
      </c>
      <c r="AF718" s="169">
        <f t="shared" si="736"/>
        <v>0</v>
      </c>
      <c r="AG718" s="169">
        <f t="shared" si="736"/>
        <v>0</v>
      </c>
      <c r="AH718" s="169">
        <f t="shared" si="736"/>
        <v>0</v>
      </c>
      <c r="AI718" s="169">
        <f t="shared" si="736"/>
        <v>0</v>
      </c>
      <c r="AJ718" s="169">
        <f t="shared" si="736"/>
        <v>0</v>
      </c>
      <c r="AK718" s="169">
        <f t="shared" si="736"/>
        <v>0</v>
      </c>
      <c r="AL718" s="169">
        <f t="shared" si="736"/>
        <v>0</v>
      </c>
      <c r="AM718" s="169">
        <f t="shared" si="736"/>
        <v>0</v>
      </c>
      <c r="AN718" s="169">
        <f t="shared" si="736"/>
        <v>0</v>
      </c>
      <c r="AO718" s="169">
        <f t="shared" si="736"/>
        <v>0</v>
      </c>
      <c r="AP718" s="169">
        <f t="shared" si="736"/>
        <v>0</v>
      </c>
      <c r="AQ718" s="169">
        <f t="shared" si="736"/>
        <v>0</v>
      </c>
      <c r="AR718" s="169">
        <f t="shared" si="736"/>
        <v>0</v>
      </c>
      <c r="AS718" s="169">
        <f t="shared" si="736"/>
        <v>0</v>
      </c>
      <c r="AT718" s="169">
        <f t="shared" si="736"/>
        <v>0</v>
      </c>
      <c r="AU718" s="169">
        <f t="shared" si="736"/>
        <v>0</v>
      </c>
      <c r="AV718" s="169">
        <f t="shared" si="736"/>
        <v>0</v>
      </c>
      <c r="AW718" s="169">
        <f t="shared" si="736"/>
        <v>0</v>
      </c>
      <c r="AX718" s="169">
        <f t="shared" si="736"/>
        <v>0</v>
      </c>
      <c r="AY718" s="169">
        <f t="shared" si="736"/>
        <v>0</v>
      </c>
      <c r="AZ718" s="169">
        <f t="shared" si="736"/>
        <v>0</v>
      </c>
      <c r="BA718" s="169">
        <f t="shared" si="736"/>
        <v>0</v>
      </c>
      <c r="BB718" s="169"/>
      <c r="BC718" s="284"/>
    </row>
    <row r="719" spans="1:55" ht="54" customHeight="1">
      <c r="A719" s="296"/>
      <c r="B719" s="296"/>
      <c r="C719" s="296"/>
      <c r="D719" s="176" t="s">
        <v>2</v>
      </c>
      <c r="E719" s="167">
        <f t="shared" si="731"/>
        <v>43648.999999999993</v>
      </c>
      <c r="F719" s="167">
        <f t="shared" si="734"/>
        <v>39802.002659999998</v>
      </c>
      <c r="G719" s="167">
        <f t="shared" si="665"/>
        <v>91.186516667048508</v>
      </c>
      <c r="H719" s="169">
        <f t="shared" ref="H719:BA719" si="737">H712</f>
        <v>0</v>
      </c>
      <c r="I719" s="169">
        <f t="shared" si="737"/>
        <v>0</v>
      </c>
      <c r="J719" s="169">
        <f t="shared" si="737"/>
        <v>0</v>
      </c>
      <c r="K719" s="169">
        <f t="shared" si="737"/>
        <v>4920.67173</v>
      </c>
      <c r="L719" s="169">
        <f t="shared" si="737"/>
        <v>4920.67173</v>
      </c>
      <c r="M719" s="169">
        <f t="shared" si="737"/>
        <v>0</v>
      </c>
      <c r="N719" s="169">
        <f t="shared" si="737"/>
        <v>3744.5149000000001</v>
      </c>
      <c r="O719" s="169">
        <f t="shared" si="737"/>
        <v>3744.5149000000001</v>
      </c>
      <c r="P719" s="169">
        <f t="shared" si="737"/>
        <v>0</v>
      </c>
      <c r="Q719" s="169">
        <f t="shared" si="737"/>
        <v>3700.0996399999999</v>
      </c>
      <c r="R719" s="169">
        <f t="shared" si="737"/>
        <v>3700.0996399999999</v>
      </c>
      <c r="S719" s="169">
        <f t="shared" si="737"/>
        <v>0</v>
      </c>
      <c r="T719" s="169">
        <f t="shared" si="737"/>
        <v>2579.0958799999999</v>
      </c>
      <c r="U719" s="169">
        <f t="shared" si="737"/>
        <v>2579.0958799999999</v>
      </c>
      <c r="V719" s="169">
        <f t="shared" si="737"/>
        <v>0</v>
      </c>
      <c r="W719" s="169">
        <f t="shared" si="737"/>
        <v>2282.1408099999999</v>
      </c>
      <c r="X719" s="169">
        <f t="shared" si="737"/>
        <v>2282.1408099999999</v>
      </c>
      <c r="Y719" s="169">
        <f t="shared" si="737"/>
        <v>0</v>
      </c>
      <c r="Z719" s="169">
        <f t="shared" si="737"/>
        <v>1488.0062399999999</v>
      </c>
      <c r="AA719" s="169">
        <f t="shared" si="737"/>
        <v>1488.0062399999999</v>
      </c>
      <c r="AB719" s="169">
        <f t="shared" si="737"/>
        <v>0</v>
      </c>
      <c r="AC719" s="169">
        <f t="shared" si="737"/>
        <v>0</v>
      </c>
      <c r="AD719" s="169">
        <f t="shared" si="737"/>
        <v>0</v>
      </c>
      <c r="AE719" s="169">
        <f t="shared" si="737"/>
        <v>1634.2591399999999</v>
      </c>
      <c r="AF719" s="169">
        <f t="shared" si="737"/>
        <v>1634.2591399999999</v>
      </c>
      <c r="AG719" s="169">
        <f t="shared" si="737"/>
        <v>0</v>
      </c>
      <c r="AH719" s="169">
        <f t="shared" si="737"/>
        <v>0</v>
      </c>
      <c r="AI719" s="169">
        <f t="shared" si="737"/>
        <v>0</v>
      </c>
      <c r="AJ719" s="169">
        <f t="shared" si="737"/>
        <v>2101.3993799999998</v>
      </c>
      <c r="AK719" s="169">
        <f t="shared" si="737"/>
        <v>2101.3993799999998</v>
      </c>
      <c r="AL719" s="169">
        <f t="shared" si="737"/>
        <v>0</v>
      </c>
      <c r="AM719" s="169">
        <f t="shared" si="737"/>
        <v>0</v>
      </c>
      <c r="AN719" s="169">
        <f t="shared" si="737"/>
        <v>0</v>
      </c>
      <c r="AO719" s="169">
        <f t="shared" si="737"/>
        <v>2786.35448</v>
      </c>
      <c r="AP719" s="169">
        <f t="shared" si="737"/>
        <v>2786.35448</v>
      </c>
      <c r="AQ719" s="169">
        <f t="shared" si="737"/>
        <v>0</v>
      </c>
      <c r="AR719" s="169">
        <f t="shared" si="737"/>
        <v>0</v>
      </c>
      <c r="AS719" s="169">
        <f t="shared" si="737"/>
        <v>0</v>
      </c>
      <c r="AT719" s="169">
        <f t="shared" si="737"/>
        <v>4440.4035800000001</v>
      </c>
      <c r="AU719" s="169">
        <f t="shared" si="737"/>
        <v>4440.4035800000001</v>
      </c>
      <c r="AV719" s="169">
        <f t="shared" si="737"/>
        <v>0</v>
      </c>
      <c r="AW719" s="169">
        <f t="shared" si="737"/>
        <v>0</v>
      </c>
      <c r="AX719" s="169">
        <f t="shared" si="737"/>
        <v>0</v>
      </c>
      <c r="AY719" s="169">
        <f t="shared" si="737"/>
        <v>13972.054219999998</v>
      </c>
      <c r="AZ719" s="169">
        <f t="shared" si="737"/>
        <v>10125.05688</v>
      </c>
      <c r="BA719" s="169">
        <f t="shared" si="737"/>
        <v>0</v>
      </c>
      <c r="BB719" s="169"/>
      <c r="BC719" s="284"/>
    </row>
    <row r="720" spans="1:55" ht="21" customHeight="1">
      <c r="A720" s="296"/>
      <c r="B720" s="296"/>
      <c r="C720" s="296"/>
      <c r="D720" s="221" t="s">
        <v>268</v>
      </c>
      <c r="E720" s="167">
        <f>H720+K720+N720+Q720+T720+W720+Z720+AE720+AJ720+AO720+AT720+AY720</f>
        <v>7020</v>
      </c>
      <c r="F720" s="167">
        <f t="shared" si="734"/>
        <v>7020</v>
      </c>
      <c r="G720" s="167">
        <f t="shared" si="665"/>
        <v>100</v>
      </c>
      <c r="H720" s="169">
        <f t="shared" ref="H720:BA720" si="738">H713</f>
        <v>0</v>
      </c>
      <c r="I720" s="169">
        <f t="shared" si="738"/>
        <v>0</v>
      </c>
      <c r="J720" s="169">
        <f t="shared" si="738"/>
        <v>0</v>
      </c>
      <c r="K720" s="169">
        <f t="shared" si="738"/>
        <v>936.35874000000001</v>
      </c>
      <c r="L720" s="169">
        <f t="shared" si="738"/>
        <v>936.35874000000001</v>
      </c>
      <c r="M720" s="169">
        <f t="shared" si="738"/>
        <v>0</v>
      </c>
      <c r="N720" s="169">
        <f t="shared" si="738"/>
        <v>740.47514000000001</v>
      </c>
      <c r="O720" s="169">
        <f t="shared" si="738"/>
        <v>740.47514000000001</v>
      </c>
      <c r="P720" s="169">
        <f t="shared" si="738"/>
        <v>0</v>
      </c>
      <c r="Q720" s="169">
        <f t="shared" si="738"/>
        <v>721.92556999999999</v>
      </c>
      <c r="R720" s="169">
        <f t="shared" si="738"/>
        <v>721.92556999999999</v>
      </c>
      <c r="S720" s="169">
        <f t="shared" si="738"/>
        <v>0</v>
      </c>
      <c r="T720" s="169">
        <f t="shared" si="738"/>
        <v>562.21328000000005</v>
      </c>
      <c r="U720" s="169">
        <f t="shared" si="738"/>
        <v>562.21328000000005</v>
      </c>
      <c r="V720" s="169">
        <f t="shared" si="738"/>
        <v>0</v>
      </c>
      <c r="W720" s="169">
        <f t="shared" si="738"/>
        <v>408.12615</v>
      </c>
      <c r="X720" s="169">
        <f t="shared" si="738"/>
        <v>408.12615</v>
      </c>
      <c r="Y720" s="169">
        <f t="shared" si="738"/>
        <v>0</v>
      </c>
      <c r="Z720" s="169">
        <f t="shared" si="738"/>
        <v>123.83291</v>
      </c>
      <c r="AA720" s="169">
        <f t="shared" si="738"/>
        <v>123.83291</v>
      </c>
      <c r="AB720" s="169">
        <f t="shared" si="738"/>
        <v>0</v>
      </c>
      <c r="AC720" s="169">
        <f t="shared" si="738"/>
        <v>0</v>
      </c>
      <c r="AD720" s="169">
        <f t="shared" si="738"/>
        <v>0</v>
      </c>
      <c r="AE720" s="169">
        <f t="shared" si="738"/>
        <v>245.98265000000001</v>
      </c>
      <c r="AF720" s="169">
        <f t="shared" si="738"/>
        <v>245.98265000000001</v>
      </c>
      <c r="AG720" s="169">
        <f t="shared" si="738"/>
        <v>0</v>
      </c>
      <c r="AH720" s="169">
        <f t="shared" si="738"/>
        <v>0</v>
      </c>
      <c r="AI720" s="169">
        <f t="shared" si="738"/>
        <v>0</v>
      </c>
      <c r="AJ720" s="169">
        <f t="shared" si="738"/>
        <v>272.22937000000002</v>
      </c>
      <c r="AK720" s="169">
        <f t="shared" si="738"/>
        <v>272.22937000000002</v>
      </c>
      <c r="AL720" s="169">
        <f t="shared" si="738"/>
        <v>0</v>
      </c>
      <c r="AM720" s="169">
        <f t="shared" si="738"/>
        <v>0</v>
      </c>
      <c r="AN720" s="169">
        <f t="shared" si="738"/>
        <v>0</v>
      </c>
      <c r="AO720" s="169">
        <f t="shared" si="738"/>
        <v>514.84780999999998</v>
      </c>
      <c r="AP720" s="169">
        <f t="shared" si="738"/>
        <v>514.84780999999998</v>
      </c>
      <c r="AQ720" s="169">
        <f t="shared" si="738"/>
        <v>0</v>
      </c>
      <c r="AR720" s="169">
        <f t="shared" si="738"/>
        <v>0</v>
      </c>
      <c r="AS720" s="169">
        <f t="shared" si="738"/>
        <v>0</v>
      </c>
      <c r="AT720" s="169">
        <f t="shared" si="738"/>
        <v>1037.65002</v>
      </c>
      <c r="AU720" s="169">
        <f t="shared" si="738"/>
        <v>1037.65002</v>
      </c>
      <c r="AV720" s="169">
        <f t="shared" si="738"/>
        <v>0</v>
      </c>
      <c r="AW720" s="169">
        <f t="shared" si="738"/>
        <v>0</v>
      </c>
      <c r="AX720" s="169">
        <f t="shared" si="738"/>
        <v>0</v>
      </c>
      <c r="AY720" s="169">
        <f t="shared" si="738"/>
        <v>1456.3583599999999</v>
      </c>
      <c r="AZ720" s="169">
        <f t="shared" si="738"/>
        <v>1456.3583599999999</v>
      </c>
      <c r="BA720" s="169">
        <f t="shared" si="738"/>
        <v>0</v>
      </c>
      <c r="BB720" s="169"/>
      <c r="BC720" s="284"/>
    </row>
    <row r="721" spans="1:55" ht="82.5" customHeight="1">
      <c r="A721" s="296"/>
      <c r="B721" s="296"/>
      <c r="C721" s="296"/>
      <c r="D721" s="221" t="s">
        <v>274</v>
      </c>
      <c r="E721" s="167">
        <f t="shared" ref="E721:E723" si="739">H721+K721+N721+Q721+T721+W721+Z721+AE721+AJ721+AO721+AT721+AY721</f>
        <v>0</v>
      </c>
      <c r="F721" s="167">
        <f t="shared" si="734"/>
        <v>0</v>
      </c>
      <c r="G721" s="167"/>
      <c r="H721" s="169">
        <f t="shared" ref="H721:BA721" si="740">H714</f>
        <v>0</v>
      </c>
      <c r="I721" s="169">
        <f t="shared" si="740"/>
        <v>0</v>
      </c>
      <c r="J721" s="169">
        <f t="shared" si="740"/>
        <v>0</v>
      </c>
      <c r="K721" s="169">
        <f t="shared" si="740"/>
        <v>0</v>
      </c>
      <c r="L721" s="169">
        <f t="shared" si="740"/>
        <v>0</v>
      </c>
      <c r="M721" s="169">
        <f t="shared" si="740"/>
        <v>0</v>
      </c>
      <c r="N721" s="169">
        <f t="shared" si="740"/>
        <v>0</v>
      </c>
      <c r="O721" s="169">
        <f t="shared" si="740"/>
        <v>0</v>
      </c>
      <c r="P721" s="169">
        <f t="shared" si="740"/>
        <v>0</v>
      </c>
      <c r="Q721" s="169">
        <f t="shared" si="740"/>
        <v>0</v>
      </c>
      <c r="R721" s="169">
        <f t="shared" si="740"/>
        <v>0</v>
      </c>
      <c r="S721" s="169">
        <f t="shared" si="740"/>
        <v>0</v>
      </c>
      <c r="T721" s="169">
        <f t="shared" si="740"/>
        <v>0</v>
      </c>
      <c r="U721" s="169">
        <f t="shared" si="740"/>
        <v>0</v>
      </c>
      <c r="V721" s="169">
        <f t="shared" si="740"/>
        <v>0</v>
      </c>
      <c r="W721" s="169">
        <f t="shared" si="740"/>
        <v>0</v>
      </c>
      <c r="X721" s="169">
        <f t="shared" si="740"/>
        <v>0</v>
      </c>
      <c r="Y721" s="169">
        <f t="shared" si="740"/>
        <v>0</v>
      </c>
      <c r="Z721" s="169">
        <f t="shared" si="740"/>
        <v>0</v>
      </c>
      <c r="AA721" s="169">
        <f t="shared" si="740"/>
        <v>0</v>
      </c>
      <c r="AB721" s="169">
        <f t="shared" si="740"/>
        <v>0</v>
      </c>
      <c r="AC721" s="169">
        <f t="shared" si="740"/>
        <v>0</v>
      </c>
      <c r="AD721" s="169">
        <f t="shared" si="740"/>
        <v>0</v>
      </c>
      <c r="AE721" s="169">
        <f t="shared" si="740"/>
        <v>0</v>
      </c>
      <c r="AF721" s="169">
        <f t="shared" si="740"/>
        <v>0</v>
      </c>
      <c r="AG721" s="169">
        <f t="shared" si="740"/>
        <v>0</v>
      </c>
      <c r="AH721" s="169">
        <f t="shared" si="740"/>
        <v>0</v>
      </c>
      <c r="AI721" s="169">
        <f t="shared" si="740"/>
        <v>0</v>
      </c>
      <c r="AJ721" s="169">
        <f t="shared" si="740"/>
        <v>0</v>
      </c>
      <c r="AK721" s="169">
        <f t="shared" si="740"/>
        <v>0</v>
      </c>
      <c r="AL721" s="169">
        <f t="shared" si="740"/>
        <v>0</v>
      </c>
      <c r="AM721" s="169">
        <f t="shared" si="740"/>
        <v>0</v>
      </c>
      <c r="AN721" s="169">
        <f t="shared" si="740"/>
        <v>0</v>
      </c>
      <c r="AO721" s="169">
        <f t="shared" si="740"/>
        <v>0</v>
      </c>
      <c r="AP721" s="169">
        <f t="shared" si="740"/>
        <v>0</v>
      </c>
      <c r="AQ721" s="169">
        <f t="shared" si="740"/>
        <v>0</v>
      </c>
      <c r="AR721" s="169">
        <f t="shared" si="740"/>
        <v>0</v>
      </c>
      <c r="AS721" s="169">
        <f t="shared" si="740"/>
        <v>0</v>
      </c>
      <c r="AT721" s="169">
        <f t="shared" si="740"/>
        <v>0</v>
      </c>
      <c r="AU721" s="169">
        <f t="shared" si="740"/>
        <v>0</v>
      </c>
      <c r="AV721" s="169">
        <f t="shared" si="740"/>
        <v>0</v>
      </c>
      <c r="AW721" s="169">
        <f t="shared" si="740"/>
        <v>0</v>
      </c>
      <c r="AX721" s="169">
        <f t="shared" si="740"/>
        <v>0</v>
      </c>
      <c r="AY721" s="169">
        <f t="shared" si="740"/>
        <v>0</v>
      </c>
      <c r="AZ721" s="169">
        <f t="shared" si="740"/>
        <v>0</v>
      </c>
      <c r="BA721" s="169">
        <f t="shared" si="740"/>
        <v>0</v>
      </c>
      <c r="BB721" s="169"/>
      <c r="BC721" s="284"/>
    </row>
    <row r="722" spans="1:55" ht="21" customHeight="1">
      <c r="A722" s="296"/>
      <c r="B722" s="296"/>
      <c r="C722" s="296"/>
      <c r="D722" s="221" t="s">
        <v>269</v>
      </c>
      <c r="E722" s="167">
        <f t="shared" si="739"/>
        <v>0</v>
      </c>
      <c r="F722" s="167">
        <f t="shared" si="734"/>
        <v>0</v>
      </c>
      <c r="G722" s="167"/>
      <c r="H722" s="169">
        <f t="shared" ref="H722:BA722" si="741">H715</f>
        <v>0</v>
      </c>
      <c r="I722" s="169">
        <f t="shared" si="741"/>
        <v>0</v>
      </c>
      <c r="J722" s="169">
        <f t="shared" si="741"/>
        <v>0</v>
      </c>
      <c r="K722" s="169">
        <f t="shared" si="741"/>
        <v>0</v>
      </c>
      <c r="L722" s="169">
        <f t="shared" si="741"/>
        <v>0</v>
      </c>
      <c r="M722" s="169">
        <f t="shared" si="741"/>
        <v>0</v>
      </c>
      <c r="N722" s="169">
        <f t="shared" si="741"/>
        <v>0</v>
      </c>
      <c r="O722" s="169">
        <f t="shared" si="741"/>
        <v>0</v>
      </c>
      <c r="P722" s="169">
        <f t="shared" si="741"/>
        <v>0</v>
      </c>
      <c r="Q722" s="169">
        <f t="shared" si="741"/>
        <v>0</v>
      </c>
      <c r="R722" s="169">
        <f t="shared" si="741"/>
        <v>0</v>
      </c>
      <c r="S722" s="169">
        <f t="shared" si="741"/>
        <v>0</v>
      </c>
      <c r="T722" s="169">
        <f t="shared" si="741"/>
        <v>0</v>
      </c>
      <c r="U722" s="169">
        <f t="shared" si="741"/>
        <v>0</v>
      </c>
      <c r="V722" s="169">
        <f t="shared" si="741"/>
        <v>0</v>
      </c>
      <c r="W722" s="169">
        <f t="shared" si="741"/>
        <v>0</v>
      </c>
      <c r="X722" s="169">
        <f t="shared" si="741"/>
        <v>0</v>
      </c>
      <c r="Y722" s="169">
        <f t="shared" si="741"/>
        <v>0</v>
      </c>
      <c r="Z722" s="169">
        <f t="shared" si="741"/>
        <v>0</v>
      </c>
      <c r="AA722" s="169">
        <f t="shared" si="741"/>
        <v>0</v>
      </c>
      <c r="AB722" s="169">
        <f t="shared" si="741"/>
        <v>0</v>
      </c>
      <c r="AC722" s="169">
        <f t="shared" si="741"/>
        <v>0</v>
      </c>
      <c r="AD722" s="169">
        <f t="shared" si="741"/>
        <v>0</v>
      </c>
      <c r="AE722" s="169">
        <f t="shared" si="741"/>
        <v>0</v>
      </c>
      <c r="AF722" s="169">
        <f t="shared" si="741"/>
        <v>0</v>
      </c>
      <c r="AG722" s="169">
        <f t="shared" si="741"/>
        <v>0</v>
      </c>
      <c r="AH722" s="169">
        <f t="shared" si="741"/>
        <v>0</v>
      </c>
      <c r="AI722" s="169">
        <f t="shared" si="741"/>
        <v>0</v>
      </c>
      <c r="AJ722" s="169">
        <f t="shared" si="741"/>
        <v>0</v>
      </c>
      <c r="AK722" s="169">
        <f t="shared" si="741"/>
        <v>0</v>
      </c>
      <c r="AL722" s="169">
        <f t="shared" si="741"/>
        <v>0</v>
      </c>
      <c r="AM722" s="169">
        <f t="shared" si="741"/>
        <v>0</v>
      </c>
      <c r="AN722" s="169">
        <f t="shared" si="741"/>
        <v>0</v>
      </c>
      <c r="AO722" s="169">
        <f t="shared" si="741"/>
        <v>0</v>
      </c>
      <c r="AP722" s="169">
        <f t="shared" si="741"/>
        <v>0</v>
      </c>
      <c r="AQ722" s="169">
        <f t="shared" si="741"/>
        <v>0</v>
      </c>
      <c r="AR722" s="169">
        <f t="shared" si="741"/>
        <v>0</v>
      </c>
      <c r="AS722" s="169">
        <f t="shared" si="741"/>
        <v>0</v>
      </c>
      <c r="AT722" s="169">
        <f t="shared" si="741"/>
        <v>0</v>
      </c>
      <c r="AU722" s="169">
        <f t="shared" si="741"/>
        <v>0</v>
      </c>
      <c r="AV722" s="169">
        <f t="shared" si="741"/>
        <v>0</v>
      </c>
      <c r="AW722" s="169">
        <f t="shared" si="741"/>
        <v>0</v>
      </c>
      <c r="AX722" s="169">
        <f t="shared" si="741"/>
        <v>0</v>
      </c>
      <c r="AY722" s="169">
        <f t="shared" si="741"/>
        <v>0</v>
      </c>
      <c r="AZ722" s="169">
        <f t="shared" si="741"/>
        <v>0</v>
      </c>
      <c r="BA722" s="169">
        <f t="shared" si="741"/>
        <v>0</v>
      </c>
      <c r="BB722" s="169"/>
      <c r="BC722" s="284"/>
    </row>
    <row r="723" spans="1:55" ht="31.2">
      <c r="A723" s="296"/>
      <c r="B723" s="296"/>
      <c r="C723" s="296"/>
      <c r="D723" s="224" t="s">
        <v>43</v>
      </c>
      <c r="E723" s="167">
        <f t="shared" si="739"/>
        <v>0</v>
      </c>
      <c r="F723" s="167">
        <f t="shared" si="734"/>
        <v>0</v>
      </c>
      <c r="G723" s="167"/>
      <c r="H723" s="169">
        <f t="shared" ref="H723:BA723" si="742">H716</f>
        <v>0</v>
      </c>
      <c r="I723" s="169">
        <f t="shared" si="742"/>
        <v>0</v>
      </c>
      <c r="J723" s="169">
        <f t="shared" si="742"/>
        <v>0</v>
      </c>
      <c r="K723" s="169">
        <f t="shared" si="742"/>
        <v>0</v>
      </c>
      <c r="L723" s="169">
        <f t="shared" si="742"/>
        <v>0</v>
      </c>
      <c r="M723" s="169">
        <f t="shared" si="742"/>
        <v>0</v>
      </c>
      <c r="N723" s="169">
        <f t="shared" si="742"/>
        <v>0</v>
      </c>
      <c r="O723" s="169">
        <f t="shared" si="742"/>
        <v>0</v>
      </c>
      <c r="P723" s="169">
        <f t="shared" si="742"/>
        <v>0</v>
      </c>
      <c r="Q723" s="169">
        <f t="shared" si="742"/>
        <v>0</v>
      </c>
      <c r="R723" s="169">
        <f t="shared" si="742"/>
        <v>0</v>
      </c>
      <c r="S723" s="169">
        <f t="shared" si="742"/>
        <v>0</v>
      </c>
      <c r="T723" s="169">
        <f t="shared" si="742"/>
        <v>0</v>
      </c>
      <c r="U723" s="169">
        <f t="shared" si="742"/>
        <v>0</v>
      </c>
      <c r="V723" s="169">
        <f t="shared" si="742"/>
        <v>0</v>
      </c>
      <c r="W723" s="169">
        <f t="shared" si="742"/>
        <v>0</v>
      </c>
      <c r="X723" s="169">
        <f t="shared" si="742"/>
        <v>0</v>
      </c>
      <c r="Y723" s="169">
        <f t="shared" si="742"/>
        <v>0</v>
      </c>
      <c r="Z723" s="169">
        <f t="shared" si="742"/>
        <v>0</v>
      </c>
      <c r="AA723" s="169">
        <f t="shared" si="742"/>
        <v>0</v>
      </c>
      <c r="AB723" s="169">
        <f t="shared" si="742"/>
        <v>0</v>
      </c>
      <c r="AC723" s="169">
        <f t="shared" si="742"/>
        <v>0</v>
      </c>
      <c r="AD723" s="169">
        <f t="shared" si="742"/>
        <v>0</v>
      </c>
      <c r="AE723" s="169">
        <f t="shared" si="742"/>
        <v>0</v>
      </c>
      <c r="AF723" s="169">
        <f t="shared" si="742"/>
        <v>0</v>
      </c>
      <c r="AG723" s="169">
        <f t="shared" si="742"/>
        <v>0</v>
      </c>
      <c r="AH723" s="169">
        <f t="shared" si="742"/>
        <v>0</v>
      </c>
      <c r="AI723" s="169">
        <f t="shared" si="742"/>
        <v>0</v>
      </c>
      <c r="AJ723" s="169">
        <f t="shared" si="742"/>
        <v>0</v>
      </c>
      <c r="AK723" s="169">
        <f t="shared" si="742"/>
        <v>0</v>
      </c>
      <c r="AL723" s="169">
        <f t="shared" si="742"/>
        <v>0</v>
      </c>
      <c r="AM723" s="169">
        <f t="shared" si="742"/>
        <v>0</v>
      </c>
      <c r="AN723" s="169">
        <f t="shared" si="742"/>
        <v>0</v>
      </c>
      <c r="AO723" s="169">
        <f t="shared" si="742"/>
        <v>0</v>
      </c>
      <c r="AP723" s="169">
        <f t="shared" si="742"/>
        <v>0</v>
      </c>
      <c r="AQ723" s="169">
        <f t="shared" si="742"/>
        <v>0</v>
      </c>
      <c r="AR723" s="169">
        <f t="shared" si="742"/>
        <v>0</v>
      </c>
      <c r="AS723" s="169">
        <f t="shared" si="742"/>
        <v>0</v>
      </c>
      <c r="AT723" s="169">
        <f t="shared" si="742"/>
        <v>0</v>
      </c>
      <c r="AU723" s="169">
        <f t="shared" si="742"/>
        <v>0</v>
      </c>
      <c r="AV723" s="169">
        <f t="shared" si="742"/>
        <v>0</v>
      </c>
      <c r="AW723" s="169">
        <f t="shared" si="742"/>
        <v>0</v>
      </c>
      <c r="AX723" s="169">
        <f t="shared" si="742"/>
        <v>0</v>
      </c>
      <c r="AY723" s="169">
        <f t="shared" si="742"/>
        <v>0</v>
      </c>
      <c r="AZ723" s="169">
        <f t="shared" si="742"/>
        <v>0</v>
      </c>
      <c r="BA723" s="169">
        <f t="shared" si="742"/>
        <v>0</v>
      </c>
      <c r="BB723" s="169"/>
      <c r="BC723" s="284"/>
    </row>
    <row r="724" spans="1:55" ht="15.75" customHeight="1">
      <c r="A724" s="297" t="s">
        <v>355</v>
      </c>
      <c r="B724" s="297"/>
      <c r="C724" s="297"/>
      <c r="D724" s="297"/>
      <c r="E724" s="297"/>
      <c r="F724" s="297"/>
      <c r="G724" s="297"/>
      <c r="H724" s="297"/>
      <c r="I724" s="297"/>
      <c r="J724" s="297"/>
      <c r="K724" s="297"/>
      <c r="L724" s="297"/>
      <c r="M724" s="297"/>
      <c r="N724" s="297"/>
      <c r="O724" s="297"/>
      <c r="P724" s="297"/>
      <c r="Q724" s="297"/>
      <c r="R724" s="297"/>
      <c r="S724" s="297"/>
      <c r="T724" s="297"/>
      <c r="U724" s="297"/>
      <c r="V724" s="297"/>
      <c r="W724" s="297"/>
      <c r="X724" s="297"/>
      <c r="Y724" s="297"/>
      <c r="Z724" s="297"/>
      <c r="AA724" s="297"/>
      <c r="AB724" s="297"/>
      <c r="AC724" s="297"/>
      <c r="AD724" s="297"/>
      <c r="AE724" s="297"/>
      <c r="AF724" s="297"/>
      <c r="AG724" s="297"/>
      <c r="AH724" s="297"/>
      <c r="AI724" s="297"/>
      <c r="AJ724" s="297"/>
      <c r="AK724" s="297"/>
      <c r="AL724" s="297"/>
      <c r="AM724" s="297"/>
      <c r="AN724" s="297"/>
      <c r="AO724" s="297"/>
      <c r="AP724" s="297"/>
      <c r="AQ724" s="297"/>
      <c r="AR724" s="297"/>
      <c r="AS724" s="297"/>
      <c r="AT724" s="297"/>
      <c r="AU724" s="297"/>
      <c r="AV724" s="297"/>
      <c r="AW724" s="297"/>
      <c r="AX724" s="297"/>
      <c r="AY724" s="297"/>
      <c r="AZ724" s="297"/>
      <c r="BA724" s="297"/>
      <c r="BB724" s="297"/>
      <c r="BC724" s="297"/>
    </row>
    <row r="725" spans="1:55" ht="15.75" customHeight="1">
      <c r="A725" s="297" t="s">
        <v>356</v>
      </c>
      <c r="B725" s="297"/>
      <c r="C725" s="297"/>
      <c r="D725" s="297"/>
      <c r="E725" s="297"/>
      <c r="F725" s="297"/>
      <c r="G725" s="297"/>
      <c r="H725" s="297"/>
      <c r="I725" s="297"/>
      <c r="J725" s="297"/>
      <c r="K725" s="297"/>
      <c r="L725" s="297"/>
      <c r="M725" s="297"/>
      <c r="N725" s="297"/>
      <c r="O725" s="297"/>
      <c r="P725" s="297"/>
      <c r="Q725" s="297"/>
      <c r="R725" s="297"/>
      <c r="S725" s="297"/>
      <c r="T725" s="297"/>
      <c r="U725" s="297"/>
      <c r="V725" s="297"/>
      <c r="W725" s="297"/>
      <c r="X725" s="297"/>
      <c r="Y725" s="297"/>
      <c r="Z725" s="297"/>
      <c r="AA725" s="297"/>
      <c r="AB725" s="297"/>
      <c r="AC725" s="297"/>
      <c r="AD725" s="297"/>
      <c r="AE725" s="297"/>
      <c r="AF725" s="297"/>
      <c r="AG725" s="297"/>
      <c r="AH725" s="297"/>
      <c r="AI725" s="297"/>
      <c r="AJ725" s="297"/>
      <c r="AK725" s="297"/>
      <c r="AL725" s="297"/>
      <c r="AM725" s="297"/>
      <c r="AN725" s="297"/>
      <c r="AO725" s="297"/>
      <c r="AP725" s="297"/>
      <c r="AQ725" s="297"/>
      <c r="AR725" s="297"/>
      <c r="AS725" s="297"/>
      <c r="AT725" s="297"/>
      <c r="AU725" s="297"/>
      <c r="AV725" s="297"/>
      <c r="AW725" s="297"/>
      <c r="AX725" s="297"/>
      <c r="AY725" s="297"/>
      <c r="AZ725" s="297"/>
      <c r="BA725" s="297"/>
      <c r="BB725" s="297"/>
      <c r="BC725" s="297"/>
    </row>
    <row r="726" spans="1:55" ht="14.4">
      <c r="A726" s="299" t="s">
        <v>321</v>
      </c>
      <c r="B726" s="300"/>
      <c r="C726" s="300"/>
      <c r="D726" s="300"/>
      <c r="E726" s="300"/>
      <c r="F726" s="300"/>
      <c r="G726" s="300"/>
      <c r="H726" s="300"/>
      <c r="I726" s="300"/>
      <c r="J726" s="300"/>
      <c r="K726" s="300"/>
      <c r="L726" s="300"/>
      <c r="M726" s="300"/>
      <c r="N726" s="300"/>
      <c r="O726" s="300"/>
      <c r="P726" s="300"/>
      <c r="Q726" s="300"/>
      <c r="R726" s="300"/>
      <c r="S726" s="300"/>
      <c r="T726" s="300"/>
      <c r="U726" s="300"/>
      <c r="V726" s="300"/>
      <c r="W726" s="300"/>
      <c r="X726" s="300"/>
      <c r="Y726" s="300"/>
      <c r="Z726" s="300"/>
      <c r="AA726" s="300"/>
      <c r="AB726" s="300"/>
      <c r="AC726" s="300"/>
      <c r="AD726" s="300"/>
      <c r="AE726" s="300"/>
      <c r="AF726" s="300"/>
      <c r="AG726" s="300"/>
      <c r="AH726" s="300"/>
      <c r="AI726" s="300"/>
      <c r="AJ726" s="300"/>
      <c r="AK726" s="300"/>
      <c r="AL726" s="300"/>
      <c r="AM726" s="300"/>
      <c r="AN726" s="300"/>
      <c r="AO726" s="300"/>
      <c r="AP726" s="300"/>
      <c r="AQ726" s="300"/>
      <c r="AR726" s="300"/>
      <c r="AS726" s="300"/>
      <c r="AT726" s="300"/>
      <c r="AU726" s="300"/>
      <c r="AV726" s="300"/>
      <c r="AW726" s="300"/>
      <c r="AX726" s="300"/>
      <c r="AY726" s="300"/>
      <c r="AZ726" s="300"/>
      <c r="BA726" s="300"/>
      <c r="BB726" s="300"/>
      <c r="BC726" s="300"/>
    </row>
    <row r="727" spans="1:55" ht="22.5" customHeight="1">
      <c r="A727" s="275" t="s">
        <v>94</v>
      </c>
      <c r="B727" s="276" t="s">
        <v>357</v>
      </c>
      <c r="C727" s="276" t="s">
        <v>299</v>
      </c>
      <c r="D727" s="153" t="s">
        <v>41</v>
      </c>
      <c r="E727" s="146">
        <f t="shared" ref="E727:E729" si="743">H727+K727+N727+Q727+T727+W727+Z727+AE727+AJ727+AO727+AT727+AY727</f>
        <v>983.37765000000002</v>
      </c>
      <c r="F727" s="146">
        <f t="shared" ref="F727:F733" si="744">I727+L727+O727+R727+U727+X727+AA727+AF727+AK727+AP727+AU727+AZ727</f>
        <v>983.37765000000002</v>
      </c>
      <c r="G727" s="150"/>
      <c r="H727" s="146">
        <f>H728+H729+H730+H732+H733</f>
        <v>0</v>
      </c>
      <c r="I727" s="146">
        <f t="shared" ref="I727" si="745">I728+I729+I730+I732+I733</f>
        <v>0</v>
      </c>
      <c r="J727" s="146"/>
      <c r="K727" s="146">
        <f t="shared" ref="K727:L727" si="746">K728+K729+K730+K732+K733</f>
        <v>0</v>
      </c>
      <c r="L727" s="146">
        <f t="shared" si="746"/>
        <v>0</v>
      </c>
      <c r="M727" s="146"/>
      <c r="N727" s="146">
        <f t="shared" ref="N727:O727" si="747">N728+N729+N730+N732+N733</f>
        <v>0</v>
      </c>
      <c r="O727" s="146">
        <f t="shared" si="747"/>
        <v>0</v>
      </c>
      <c r="P727" s="146"/>
      <c r="Q727" s="146">
        <f t="shared" ref="Q727:R727" si="748">Q728+Q729+Q730+Q732+Q733</f>
        <v>0</v>
      </c>
      <c r="R727" s="146">
        <f t="shared" si="748"/>
        <v>0</v>
      </c>
      <c r="S727" s="146"/>
      <c r="T727" s="146">
        <f t="shared" ref="T727:U727" si="749">T728+T729+T730+T732+T733</f>
        <v>0</v>
      </c>
      <c r="U727" s="146">
        <f t="shared" si="749"/>
        <v>0</v>
      </c>
      <c r="V727" s="146"/>
      <c r="W727" s="146">
        <f t="shared" ref="W727:X727" si="750">W728+W729+W730+W732+W733</f>
        <v>0</v>
      </c>
      <c r="X727" s="146">
        <f t="shared" si="750"/>
        <v>0</v>
      </c>
      <c r="Y727" s="146"/>
      <c r="Z727" s="146">
        <f t="shared" ref="Z727:AC727" si="751">Z728+Z729+Z730+Z732+Z733</f>
        <v>0</v>
      </c>
      <c r="AA727" s="146">
        <f t="shared" si="751"/>
        <v>0</v>
      </c>
      <c r="AB727" s="146">
        <f t="shared" si="751"/>
        <v>0</v>
      </c>
      <c r="AC727" s="146">
        <f t="shared" si="751"/>
        <v>0</v>
      </c>
      <c r="AD727" s="146"/>
      <c r="AE727" s="146">
        <f t="shared" ref="AE727:AH727" si="752">AE728+AE729+AE730+AE732+AE733</f>
        <v>92.921000000000006</v>
      </c>
      <c r="AF727" s="146">
        <f t="shared" si="752"/>
        <v>92.921000000000006</v>
      </c>
      <c r="AG727" s="146">
        <f t="shared" si="752"/>
        <v>0</v>
      </c>
      <c r="AH727" s="146">
        <f t="shared" si="752"/>
        <v>0</v>
      </c>
      <c r="AI727" s="146"/>
      <c r="AJ727" s="146">
        <f t="shared" ref="AJ727:AM727" si="753">AJ728+AJ729+AJ730+AJ732+AJ733</f>
        <v>0</v>
      </c>
      <c r="AK727" s="146">
        <f t="shared" si="753"/>
        <v>0</v>
      </c>
      <c r="AL727" s="146">
        <f t="shared" si="753"/>
        <v>0</v>
      </c>
      <c r="AM727" s="146">
        <f t="shared" si="753"/>
        <v>0</v>
      </c>
      <c r="AN727" s="146"/>
      <c r="AO727" s="146">
        <f t="shared" ref="AO727:AR727" si="754">AO728+AO729+AO730+AO732+AO733</f>
        <v>450</v>
      </c>
      <c r="AP727" s="146">
        <f t="shared" si="754"/>
        <v>450</v>
      </c>
      <c r="AQ727" s="146">
        <f t="shared" si="754"/>
        <v>0</v>
      </c>
      <c r="AR727" s="146">
        <f t="shared" si="754"/>
        <v>0</v>
      </c>
      <c r="AS727" s="146"/>
      <c r="AT727" s="146">
        <f t="shared" ref="AT727:AW727" si="755">AT728+AT729+AT730+AT732+AT733</f>
        <v>299.72964999999999</v>
      </c>
      <c r="AU727" s="146">
        <f t="shared" si="755"/>
        <v>299.72964999999999</v>
      </c>
      <c r="AV727" s="146">
        <f t="shared" si="755"/>
        <v>0</v>
      </c>
      <c r="AW727" s="146">
        <f t="shared" si="755"/>
        <v>0</v>
      </c>
      <c r="AX727" s="146"/>
      <c r="AY727" s="146">
        <f t="shared" ref="AY727:AZ727" si="756">AY728+AY729+AY730+AY732+AY733</f>
        <v>140.727</v>
      </c>
      <c r="AZ727" s="146">
        <f t="shared" si="756"/>
        <v>140.727</v>
      </c>
      <c r="BA727" s="150"/>
      <c r="BB727" s="281" t="s">
        <v>431</v>
      </c>
      <c r="BC727" s="178"/>
    </row>
    <row r="728" spans="1:55" ht="32.25" customHeight="1">
      <c r="A728" s="275"/>
      <c r="B728" s="276"/>
      <c r="C728" s="276"/>
      <c r="D728" s="151" t="s">
        <v>37</v>
      </c>
      <c r="E728" s="146">
        <f t="shared" si="743"/>
        <v>0</v>
      </c>
      <c r="F728" s="146">
        <f t="shared" si="744"/>
        <v>0</v>
      </c>
      <c r="G728" s="150"/>
      <c r="H728" s="146">
        <f>H735+H742+H749+H756+H763</f>
        <v>0</v>
      </c>
      <c r="I728" s="146">
        <f t="shared" ref="I728:BA728" si="757">I735+I742+I749+I756+I763</f>
        <v>0</v>
      </c>
      <c r="J728" s="146">
        <f t="shared" si="757"/>
        <v>0</v>
      </c>
      <c r="K728" s="146">
        <f t="shared" si="757"/>
        <v>0</v>
      </c>
      <c r="L728" s="146">
        <f t="shared" si="757"/>
        <v>0</v>
      </c>
      <c r="M728" s="146">
        <f t="shared" si="757"/>
        <v>0</v>
      </c>
      <c r="N728" s="146">
        <f t="shared" si="757"/>
        <v>0</v>
      </c>
      <c r="O728" s="146">
        <f t="shared" si="757"/>
        <v>0</v>
      </c>
      <c r="P728" s="146">
        <f t="shared" si="757"/>
        <v>0</v>
      </c>
      <c r="Q728" s="146">
        <f t="shared" si="757"/>
        <v>0</v>
      </c>
      <c r="R728" s="146">
        <f t="shared" si="757"/>
        <v>0</v>
      </c>
      <c r="S728" s="146">
        <f t="shared" si="757"/>
        <v>0</v>
      </c>
      <c r="T728" s="146">
        <f t="shared" si="757"/>
        <v>0</v>
      </c>
      <c r="U728" s="146">
        <f t="shared" si="757"/>
        <v>0</v>
      </c>
      <c r="V728" s="146">
        <f t="shared" si="757"/>
        <v>0</v>
      </c>
      <c r="W728" s="146">
        <f t="shared" si="757"/>
        <v>0</v>
      </c>
      <c r="X728" s="146">
        <f t="shared" si="757"/>
        <v>0</v>
      </c>
      <c r="Y728" s="146">
        <f t="shared" si="757"/>
        <v>0</v>
      </c>
      <c r="Z728" s="146">
        <f t="shared" si="757"/>
        <v>0</v>
      </c>
      <c r="AA728" s="146">
        <f t="shared" si="757"/>
        <v>0</v>
      </c>
      <c r="AB728" s="146">
        <f t="shared" si="757"/>
        <v>0</v>
      </c>
      <c r="AC728" s="146">
        <f t="shared" si="757"/>
        <v>0</v>
      </c>
      <c r="AD728" s="146">
        <f t="shared" si="757"/>
        <v>0</v>
      </c>
      <c r="AE728" s="146">
        <f t="shared" si="757"/>
        <v>0</v>
      </c>
      <c r="AF728" s="146">
        <f t="shared" si="757"/>
        <v>0</v>
      </c>
      <c r="AG728" s="146">
        <f t="shared" si="757"/>
        <v>0</v>
      </c>
      <c r="AH728" s="146">
        <f t="shared" si="757"/>
        <v>0</v>
      </c>
      <c r="AI728" s="146">
        <f t="shared" si="757"/>
        <v>0</v>
      </c>
      <c r="AJ728" s="146">
        <f t="shared" si="757"/>
        <v>0</v>
      </c>
      <c r="AK728" s="146">
        <f t="shared" si="757"/>
        <v>0</v>
      </c>
      <c r="AL728" s="146">
        <f t="shared" si="757"/>
        <v>0</v>
      </c>
      <c r="AM728" s="146">
        <f t="shared" si="757"/>
        <v>0</v>
      </c>
      <c r="AN728" s="146">
        <f t="shared" si="757"/>
        <v>0</v>
      </c>
      <c r="AO728" s="146">
        <f t="shared" si="757"/>
        <v>0</v>
      </c>
      <c r="AP728" s="146">
        <f t="shared" si="757"/>
        <v>0</v>
      </c>
      <c r="AQ728" s="146">
        <f t="shared" si="757"/>
        <v>0</v>
      </c>
      <c r="AR728" s="146">
        <f t="shared" si="757"/>
        <v>0</v>
      </c>
      <c r="AS728" s="146">
        <f t="shared" si="757"/>
        <v>0</v>
      </c>
      <c r="AT728" s="146">
        <f t="shared" si="757"/>
        <v>0</v>
      </c>
      <c r="AU728" s="146">
        <f t="shared" si="757"/>
        <v>0</v>
      </c>
      <c r="AV728" s="146">
        <f t="shared" si="757"/>
        <v>0</v>
      </c>
      <c r="AW728" s="146">
        <f t="shared" si="757"/>
        <v>0</v>
      </c>
      <c r="AX728" s="146">
        <f t="shared" si="757"/>
        <v>0</v>
      </c>
      <c r="AY728" s="146">
        <f t="shared" si="757"/>
        <v>0</v>
      </c>
      <c r="AZ728" s="146">
        <f t="shared" si="757"/>
        <v>0</v>
      </c>
      <c r="BA728" s="146">
        <f t="shared" si="757"/>
        <v>0</v>
      </c>
      <c r="BB728" s="282"/>
      <c r="BC728" s="178"/>
    </row>
    <row r="729" spans="1:55" ht="50.25" customHeight="1">
      <c r="A729" s="275"/>
      <c r="B729" s="276"/>
      <c r="C729" s="276"/>
      <c r="D729" s="176" t="s">
        <v>2</v>
      </c>
      <c r="E729" s="146">
        <f t="shared" si="743"/>
        <v>0</v>
      </c>
      <c r="F729" s="146">
        <f t="shared" si="744"/>
        <v>0</v>
      </c>
      <c r="G729" s="150"/>
      <c r="H729" s="146">
        <f t="shared" ref="H729:BA729" si="758">H736+H743+H750+H757+H764</f>
        <v>0</v>
      </c>
      <c r="I729" s="146">
        <f t="shared" si="758"/>
        <v>0</v>
      </c>
      <c r="J729" s="146">
        <f t="shared" si="758"/>
        <v>0</v>
      </c>
      <c r="K729" s="146">
        <f t="shared" si="758"/>
        <v>0</v>
      </c>
      <c r="L729" s="146">
        <f t="shared" si="758"/>
        <v>0</v>
      </c>
      <c r="M729" s="146">
        <f t="shared" si="758"/>
        <v>0</v>
      </c>
      <c r="N729" s="146">
        <f t="shared" si="758"/>
        <v>0</v>
      </c>
      <c r="O729" s="146">
        <f t="shared" si="758"/>
        <v>0</v>
      </c>
      <c r="P729" s="146">
        <f t="shared" si="758"/>
        <v>0</v>
      </c>
      <c r="Q729" s="146">
        <f t="shared" si="758"/>
        <v>0</v>
      </c>
      <c r="R729" s="146">
        <f t="shared" si="758"/>
        <v>0</v>
      </c>
      <c r="S729" s="146">
        <f t="shared" si="758"/>
        <v>0</v>
      </c>
      <c r="T729" s="146">
        <f t="shared" si="758"/>
        <v>0</v>
      </c>
      <c r="U729" s="146">
        <f t="shared" si="758"/>
        <v>0</v>
      </c>
      <c r="V729" s="146">
        <f t="shared" si="758"/>
        <v>0</v>
      </c>
      <c r="W729" s="146">
        <f t="shared" si="758"/>
        <v>0</v>
      </c>
      <c r="X729" s="146">
        <f t="shared" si="758"/>
        <v>0</v>
      </c>
      <c r="Y729" s="146">
        <f t="shared" si="758"/>
        <v>0</v>
      </c>
      <c r="Z729" s="146">
        <f t="shared" si="758"/>
        <v>0</v>
      </c>
      <c r="AA729" s="146">
        <f t="shared" si="758"/>
        <v>0</v>
      </c>
      <c r="AB729" s="146">
        <f t="shared" si="758"/>
        <v>0</v>
      </c>
      <c r="AC729" s="146">
        <f t="shared" si="758"/>
        <v>0</v>
      </c>
      <c r="AD729" s="146">
        <f t="shared" si="758"/>
        <v>0</v>
      </c>
      <c r="AE729" s="146">
        <f t="shared" si="758"/>
        <v>0</v>
      </c>
      <c r="AF729" s="146">
        <f t="shared" si="758"/>
        <v>0</v>
      </c>
      <c r="AG729" s="146">
        <f t="shared" si="758"/>
        <v>0</v>
      </c>
      <c r="AH729" s="146">
        <f t="shared" si="758"/>
        <v>0</v>
      </c>
      <c r="AI729" s="146">
        <f t="shared" si="758"/>
        <v>0</v>
      </c>
      <c r="AJ729" s="146">
        <f t="shared" si="758"/>
        <v>0</v>
      </c>
      <c r="AK729" s="146">
        <f t="shared" si="758"/>
        <v>0</v>
      </c>
      <c r="AL729" s="146">
        <f t="shared" si="758"/>
        <v>0</v>
      </c>
      <c r="AM729" s="146">
        <f t="shared" si="758"/>
        <v>0</v>
      </c>
      <c r="AN729" s="146">
        <f t="shared" si="758"/>
        <v>0</v>
      </c>
      <c r="AO729" s="146">
        <f t="shared" si="758"/>
        <v>0</v>
      </c>
      <c r="AP729" s="146">
        <f t="shared" si="758"/>
        <v>0</v>
      </c>
      <c r="AQ729" s="146">
        <f t="shared" si="758"/>
        <v>0</v>
      </c>
      <c r="AR729" s="146">
        <f t="shared" si="758"/>
        <v>0</v>
      </c>
      <c r="AS729" s="146">
        <f t="shared" si="758"/>
        <v>0</v>
      </c>
      <c r="AT729" s="146">
        <f t="shared" si="758"/>
        <v>0</v>
      </c>
      <c r="AU729" s="146">
        <f t="shared" si="758"/>
        <v>0</v>
      </c>
      <c r="AV729" s="146">
        <f t="shared" si="758"/>
        <v>0</v>
      </c>
      <c r="AW729" s="146">
        <f t="shared" si="758"/>
        <v>0</v>
      </c>
      <c r="AX729" s="146">
        <f t="shared" si="758"/>
        <v>0</v>
      </c>
      <c r="AY729" s="146">
        <f t="shared" si="758"/>
        <v>0</v>
      </c>
      <c r="AZ729" s="146">
        <f t="shared" si="758"/>
        <v>0</v>
      </c>
      <c r="BA729" s="146">
        <f t="shared" si="758"/>
        <v>0</v>
      </c>
      <c r="BB729" s="282"/>
      <c r="BC729" s="178"/>
    </row>
    <row r="730" spans="1:55" ht="22.5" customHeight="1">
      <c r="A730" s="275"/>
      <c r="B730" s="276"/>
      <c r="C730" s="276"/>
      <c r="D730" s="221" t="s">
        <v>268</v>
      </c>
      <c r="E730" s="146">
        <f>H730+K730+N730+Q730+T730+W730+Z730+AE730+AJ730+AO730+AT730+AY730</f>
        <v>983.37765000000002</v>
      </c>
      <c r="F730" s="146">
        <f t="shared" si="744"/>
        <v>983.37765000000002</v>
      </c>
      <c r="G730" s="150"/>
      <c r="H730" s="146">
        <f t="shared" ref="H730:BA730" si="759">H737+H744+H751+H758+H765</f>
        <v>0</v>
      </c>
      <c r="I730" s="146">
        <f t="shared" si="759"/>
        <v>0</v>
      </c>
      <c r="J730" s="146">
        <f t="shared" si="759"/>
        <v>0</v>
      </c>
      <c r="K730" s="146">
        <f t="shared" si="759"/>
        <v>0</v>
      </c>
      <c r="L730" s="146">
        <f t="shared" si="759"/>
        <v>0</v>
      </c>
      <c r="M730" s="146">
        <f t="shared" si="759"/>
        <v>0</v>
      </c>
      <c r="N730" s="146">
        <f t="shared" si="759"/>
        <v>0</v>
      </c>
      <c r="O730" s="146">
        <f t="shared" si="759"/>
        <v>0</v>
      </c>
      <c r="P730" s="146">
        <f t="shared" si="759"/>
        <v>0</v>
      </c>
      <c r="Q730" s="146">
        <f t="shared" si="759"/>
        <v>0</v>
      </c>
      <c r="R730" s="146">
        <f t="shared" si="759"/>
        <v>0</v>
      </c>
      <c r="S730" s="146">
        <f t="shared" si="759"/>
        <v>0</v>
      </c>
      <c r="T730" s="146">
        <f t="shared" si="759"/>
        <v>0</v>
      </c>
      <c r="U730" s="146">
        <f t="shared" si="759"/>
        <v>0</v>
      </c>
      <c r="V730" s="146">
        <f t="shared" si="759"/>
        <v>0</v>
      </c>
      <c r="W730" s="146">
        <f t="shared" si="759"/>
        <v>0</v>
      </c>
      <c r="X730" s="146">
        <f t="shared" si="759"/>
        <v>0</v>
      </c>
      <c r="Y730" s="146">
        <f t="shared" si="759"/>
        <v>0</v>
      </c>
      <c r="Z730" s="146">
        <f t="shared" si="759"/>
        <v>0</v>
      </c>
      <c r="AA730" s="146">
        <f t="shared" si="759"/>
        <v>0</v>
      </c>
      <c r="AB730" s="146">
        <f t="shared" si="759"/>
        <v>0</v>
      </c>
      <c r="AC730" s="146">
        <f t="shared" si="759"/>
        <v>0</v>
      </c>
      <c r="AD730" s="146">
        <f t="shared" si="759"/>
        <v>0</v>
      </c>
      <c r="AE730" s="146">
        <f t="shared" si="759"/>
        <v>92.921000000000006</v>
      </c>
      <c r="AF730" s="146">
        <f t="shared" si="759"/>
        <v>92.921000000000006</v>
      </c>
      <c r="AG730" s="146">
        <f t="shared" si="759"/>
        <v>0</v>
      </c>
      <c r="AH730" s="146">
        <f t="shared" si="759"/>
        <v>0</v>
      </c>
      <c r="AI730" s="146">
        <f t="shared" si="759"/>
        <v>0</v>
      </c>
      <c r="AJ730" s="146">
        <f t="shared" si="759"/>
        <v>0</v>
      </c>
      <c r="AK730" s="146">
        <f t="shared" si="759"/>
        <v>0</v>
      </c>
      <c r="AL730" s="146">
        <f t="shared" si="759"/>
        <v>0</v>
      </c>
      <c r="AM730" s="146">
        <f t="shared" si="759"/>
        <v>0</v>
      </c>
      <c r="AN730" s="146">
        <f t="shared" si="759"/>
        <v>0</v>
      </c>
      <c r="AO730" s="146">
        <f t="shared" si="759"/>
        <v>450</v>
      </c>
      <c r="AP730" s="146">
        <f t="shared" si="759"/>
        <v>450</v>
      </c>
      <c r="AQ730" s="146">
        <f t="shared" si="759"/>
        <v>0</v>
      </c>
      <c r="AR730" s="146">
        <f t="shared" si="759"/>
        <v>0</v>
      </c>
      <c r="AS730" s="146">
        <f t="shared" si="759"/>
        <v>0</v>
      </c>
      <c r="AT730" s="146">
        <f t="shared" si="759"/>
        <v>299.72964999999999</v>
      </c>
      <c r="AU730" s="146">
        <f t="shared" si="759"/>
        <v>299.72964999999999</v>
      </c>
      <c r="AV730" s="146">
        <f t="shared" si="759"/>
        <v>0</v>
      </c>
      <c r="AW730" s="146">
        <f t="shared" si="759"/>
        <v>0</v>
      </c>
      <c r="AX730" s="146">
        <f t="shared" si="759"/>
        <v>0</v>
      </c>
      <c r="AY730" s="146">
        <f t="shared" si="759"/>
        <v>140.727</v>
      </c>
      <c r="AZ730" s="146">
        <f t="shared" si="759"/>
        <v>140.727</v>
      </c>
      <c r="BA730" s="146">
        <f t="shared" si="759"/>
        <v>0</v>
      </c>
      <c r="BB730" s="282"/>
      <c r="BC730" s="178"/>
    </row>
    <row r="731" spans="1:55" ht="82.5" customHeight="1">
      <c r="A731" s="275"/>
      <c r="B731" s="276"/>
      <c r="C731" s="276"/>
      <c r="D731" s="221" t="s">
        <v>274</v>
      </c>
      <c r="E731" s="146">
        <f t="shared" ref="E731:E771" si="760">H731+K731+N731+Q731+T731+W731+Z731+AE731+AJ731+AO731+AT731+AY731</f>
        <v>0</v>
      </c>
      <c r="F731" s="146">
        <f t="shared" si="744"/>
        <v>0</v>
      </c>
      <c r="G731" s="150"/>
      <c r="H731" s="146">
        <f t="shared" ref="H731:BA731" si="761">H738+H745+H752+H759+H766</f>
        <v>0</v>
      </c>
      <c r="I731" s="146">
        <f t="shared" si="761"/>
        <v>0</v>
      </c>
      <c r="J731" s="146">
        <f t="shared" si="761"/>
        <v>0</v>
      </c>
      <c r="K731" s="146">
        <f t="shared" si="761"/>
        <v>0</v>
      </c>
      <c r="L731" s="146">
        <f t="shared" si="761"/>
        <v>0</v>
      </c>
      <c r="M731" s="146">
        <f t="shared" si="761"/>
        <v>0</v>
      </c>
      <c r="N731" s="146">
        <f t="shared" si="761"/>
        <v>0</v>
      </c>
      <c r="O731" s="146">
        <f t="shared" si="761"/>
        <v>0</v>
      </c>
      <c r="P731" s="146">
        <f t="shared" si="761"/>
        <v>0</v>
      </c>
      <c r="Q731" s="146">
        <f t="shared" si="761"/>
        <v>0</v>
      </c>
      <c r="R731" s="146">
        <f t="shared" si="761"/>
        <v>0</v>
      </c>
      <c r="S731" s="146">
        <f t="shared" si="761"/>
        <v>0</v>
      </c>
      <c r="T731" s="146">
        <f t="shared" si="761"/>
        <v>0</v>
      </c>
      <c r="U731" s="146">
        <f t="shared" si="761"/>
        <v>0</v>
      </c>
      <c r="V731" s="146">
        <f t="shared" si="761"/>
        <v>0</v>
      </c>
      <c r="W731" s="146">
        <f t="shared" si="761"/>
        <v>0</v>
      </c>
      <c r="X731" s="146">
        <f t="shared" si="761"/>
        <v>0</v>
      </c>
      <c r="Y731" s="146">
        <f t="shared" si="761"/>
        <v>0</v>
      </c>
      <c r="Z731" s="146">
        <f t="shared" si="761"/>
        <v>0</v>
      </c>
      <c r="AA731" s="146">
        <f t="shared" si="761"/>
        <v>0</v>
      </c>
      <c r="AB731" s="146">
        <f t="shared" si="761"/>
        <v>0</v>
      </c>
      <c r="AC731" s="146">
        <f t="shared" si="761"/>
        <v>0</v>
      </c>
      <c r="AD731" s="146">
        <f t="shared" si="761"/>
        <v>0</v>
      </c>
      <c r="AE731" s="146">
        <f t="shared" si="761"/>
        <v>0</v>
      </c>
      <c r="AF731" s="146">
        <f t="shared" si="761"/>
        <v>0</v>
      </c>
      <c r="AG731" s="146">
        <f t="shared" si="761"/>
        <v>0</v>
      </c>
      <c r="AH731" s="146">
        <f t="shared" si="761"/>
        <v>0</v>
      </c>
      <c r="AI731" s="146">
        <f t="shared" si="761"/>
        <v>0</v>
      </c>
      <c r="AJ731" s="146">
        <f t="shared" si="761"/>
        <v>0</v>
      </c>
      <c r="AK731" s="146">
        <f t="shared" si="761"/>
        <v>0</v>
      </c>
      <c r="AL731" s="146">
        <f t="shared" si="761"/>
        <v>0</v>
      </c>
      <c r="AM731" s="146">
        <f t="shared" si="761"/>
        <v>0</v>
      </c>
      <c r="AN731" s="146">
        <f t="shared" si="761"/>
        <v>0</v>
      </c>
      <c r="AO731" s="146">
        <f t="shared" si="761"/>
        <v>0</v>
      </c>
      <c r="AP731" s="146">
        <f t="shared" si="761"/>
        <v>0</v>
      </c>
      <c r="AQ731" s="146">
        <f t="shared" si="761"/>
        <v>0</v>
      </c>
      <c r="AR731" s="146">
        <f t="shared" si="761"/>
        <v>0</v>
      </c>
      <c r="AS731" s="146">
        <f t="shared" si="761"/>
        <v>0</v>
      </c>
      <c r="AT731" s="146">
        <f t="shared" si="761"/>
        <v>0</v>
      </c>
      <c r="AU731" s="146">
        <f t="shared" si="761"/>
        <v>0</v>
      </c>
      <c r="AV731" s="146">
        <f t="shared" si="761"/>
        <v>0</v>
      </c>
      <c r="AW731" s="146">
        <f t="shared" si="761"/>
        <v>0</v>
      </c>
      <c r="AX731" s="146">
        <f t="shared" si="761"/>
        <v>0</v>
      </c>
      <c r="AY731" s="146">
        <f t="shared" si="761"/>
        <v>0</v>
      </c>
      <c r="AZ731" s="146">
        <f t="shared" si="761"/>
        <v>0</v>
      </c>
      <c r="BA731" s="146">
        <f t="shared" si="761"/>
        <v>0</v>
      </c>
      <c r="BB731" s="282"/>
      <c r="BC731" s="178"/>
    </row>
    <row r="732" spans="1:55" ht="22.5" customHeight="1">
      <c r="A732" s="275"/>
      <c r="B732" s="276"/>
      <c r="C732" s="276"/>
      <c r="D732" s="221" t="s">
        <v>269</v>
      </c>
      <c r="E732" s="146">
        <f t="shared" si="760"/>
        <v>0</v>
      </c>
      <c r="F732" s="146">
        <f t="shared" si="744"/>
        <v>0</v>
      </c>
      <c r="G732" s="150"/>
      <c r="H732" s="146"/>
      <c r="I732" s="146"/>
      <c r="J732" s="150"/>
      <c r="K732" s="146"/>
      <c r="L732" s="146"/>
      <c r="M732" s="150"/>
      <c r="N732" s="146"/>
      <c r="O732" s="146"/>
      <c r="P732" s="150"/>
      <c r="Q732" s="146"/>
      <c r="R732" s="146"/>
      <c r="S732" s="150"/>
      <c r="T732" s="146"/>
      <c r="U732" s="146"/>
      <c r="V732" s="150"/>
      <c r="W732" s="146"/>
      <c r="X732" s="146"/>
      <c r="Y732" s="150"/>
      <c r="Z732" s="146"/>
      <c r="AA732" s="146"/>
      <c r="AB732" s="150"/>
      <c r="AC732" s="150"/>
      <c r="AD732" s="150"/>
      <c r="AE732" s="146"/>
      <c r="AF732" s="146"/>
      <c r="AG732" s="150"/>
      <c r="AH732" s="150"/>
      <c r="AI732" s="150"/>
      <c r="AJ732" s="146"/>
      <c r="AK732" s="146"/>
      <c r="AL732" s="150"/>
      <c r="AM732" s="150"/>
      <c r="AN732" s="150"/>
      <c r="AO732" s="146"/>
      <c r="AP732" s="146"/>
      <c r="AQ732" s="150"/>
      <c r="AR732" s="150"/>
      <c r="AS732" s="150"/>
      <c r="AT732" s="146"/>
      <c r="AU732" s="146"/>
      <c r="AV732" s="150"/>
      <c r="AW732" s="150"/>
      <c r="AX732" s="150"/>
      <c r="AY732" s="150"/>
      <c r="AZ732" s="150"/>
      <c r="BA732" s="150"/>
      <c r="BB732" s="282"/>
      <c r="BC732" s="178"/>
    </row>
    <row r="733" spans="1:55" ht="31.2">
      <c r="A733" s="275"/>
      <c r="B733" s="276"/>
      <c r="C733" s="276"/>
      <c r="D733" s="224" t="s">
        <v>43</v>
      </c>
      <c r="E733" s="146">
        <f t="shared" si="760"/>
        <v>0</v>
      </c>
      <c r="F733" s="146">
        <f t="shared" si="744"/>
        <v>0</v>
      </c>
      <c r="G733" s="150"/>
      <c r="H733" s="146"/>
      <c r="I733" s="146"/>
      <c r="J733" s="150"/>
      <c r="K733" s="146"/>
      <c r="L733" s="146"/>
      <c r="M733" s="150"/>
      <c r="N733" s="146"/>
      <c r="O733" s="146"/>
      <c r="P733" s="150"/>
      <c r="Q733" s="146"/>
      <c r="R733" s="146"/>
      <c r="S733" s="150"/>
      <c r="T733" s="146"/>
      <c r="U733" s="146"/>
      <c r="V733" s="150"/>
      <c r="W733" s="146"/>
      <c r="X733" s="146"/>
      <c r="Y733" s="150"/>
      <c r="Z733" s="146"/>
      <c r="AA733" s="146"/>
      <c r="AB733" s="150"/>
      <c r="AC733" s="150"/>
      <c r="AD733" s="150"/>
      <c r="AE733" s="146"/>
      <c r="AF733" s="146"/>
      <c r="AG733" s="150"/>
      <c r="AH733" s="150"/>
      <c r="AI733" s="150"/>
      <c r="AJ733" s="146"/>
      <c r="AK733" s="146"/>
      <c r="AL733" s="150"/>
      <c r="AM733" s="150"/>
      <c r="AN733" s="150"/>
      <c r="AO733" s="146"/>
      <c r="AP733" s="146"/>
      <c r="AQ733" s="150"/>
      <c r="AR733" s="150"/>
      <c r="AS733" s="150"/>
      <c r="AT733" s="146"/>
      <c r="AU733" s="146"/>
      <c r="AV733" s="150"/>
      <c r="AW733" s="150"/>
      <c r="AX733" s="150"/>
      <c r="AY733" s="150"/>
      <c r="AZ733" s="150"/>
      <c r="BA733" s="150"/>
      <c r="BB733" s="283"/>
      <c r="BC733" s="178"/>
    </row>
    <row r="734" spans="1:55" ht="22.5" customHeight="1">
      <c r="A734" s="275" t="s">
        <v>540</v>
      </c>
      <c r="B734" s="276" t="s">
        <v>550</v>
      </c>
      <c r="C734" s="276" t="s">
        <v>299</v>
      </c>
      <c r="D734" s="153" t="s">
        <v>41</v>
      </c>
      <c r="E734" s="146">
        <f t="shared" si="760"/>
        <v>92.921000000000006</v>
      </c>
      <c r="F734" s="146">
        <f t="shared" ref="F734:F740" si="762">I734+L734+O734+R734+U734+X734+AA734+AF734+AK734+AP734+AU734+AZ734</f>
        <v>92.921000000000006</v>
      </c>
      <c r="G734" s="150"/>
      <c r="H734" s="146">
        <f>H735+H736+H737+H739+H740</f>
        <v>0</v>
      </c>
      <c r="I734" s="146">
        <f t="shared" ref="I734" si="763">I735+I736+I737+I739+I740</f>
        <v>0</v>
      </c>
      <c r="J734" s="146"/>
      <c r="K734" s="146">
        <f t="shared" ref="K734:L734" si="764">K735+K736+K737+K739+K740</f>
        <v>0</v>
      </c>
      <c r="L734" s="146">
        <f t="shared" si="764"/>
        <v>0</v>
      </c>
      <c r="M734" s="146"/>
      <c r="N734" s="146">
        <f t="shared" ref="N734:O734" si="765">N735+N736+N737+N739+N740</f>
        <v>0</v>
      </c>
      <c r="O734" s="146">
        <f t="shared" si="765"/>
        <v>0</v>
      </c>
      <c r="P734" s="146"/>
      <c r="Q734" s="146">
        <f t="shared" ref="Q734:R734" si="766">Q735+Q736+Q737+Q739+Q740</f>
        <v>0</v>
      </c>
      <c r="R734" s="146">
        <f t="shared" si="766"/>
        <v>0</v>
      </c>
      <c r="S734" s="146"/>
      <c r="T734" s="146">
        <f t="shared" ref="T734:U734" si="767">T735+T736+T737+T739+T740</f>
        <v>0</v>
      </c>
      <c r="U734" s="146">
        <f t="shared" si="767"/>
        <v>0</v>
      </c>
      <c r="V734" s="146"/>
      <c r="W734" s="146">
        <f t="shared" ref="W734:X734" si="768">W735+W736+W737+W739+W740</f>
        <v>0</v>
      </c>
      <c r="X734" s="146">
        <f t="shared" si="768"/>
        <v>0</v>
      </c>
      <c r="Y734" s="146"/>
      <c r="Z734" s="146">
        <f t="shared" ref="Z734:AC734" si="769">Z735+Z736+Z737+Z739+Z740</f>
        <v>0</v>
      </c>
      <c r="AA734" s="146">
        <f t="shared" si="769"/>
        <v>0</v>
      </c>
      <c r="AB734" s="146">
        <f t="shared" si="769"/>
        <v>0</v>
      </c>
      <c r="AC734" s="146">
        <f t="shared" si="769"/>
        <v>0</v>
      </c>
      <c r="AD734" s="146"/>
      <c r="AE734" s="146">
        <f t="shared" ref="AE734:AH734" si="770">AE735+AE736+AE737+AE739+AE740</f>
        <v>92.921000000000006</v>
      </c>
      <c r="AF734" s="146">
        <f t="shared" si="770"/>
        <v>92.921000000000006</v>
      </c>
      <c r="AG734" s="146">
        <f t="shared" si="770"/>
        <v>0</v>
      </c>
      <c r="AH734" s="146">
        <f t="shared" si="770"/>
        <v>0</v>
      </c>
      <c r="AI734" s="146"/>
      <c r="AJ734" s="146">
        <f t="shared" ref="AJ734:AM734" si="771">AJ735+AJ736+AJ737+AJ739+AJ740</f>
        <v>0</v>
      </c>
      <c r="AK734" s="146">
        <f t="shared" si="771"/>
        <v>0</v>
      </c>
      <c r="AL734" s="146">
        <f t="shared" si="771"/>
        <v>0</v>
      </c>
      <c r="AM734" s="146">
        <f t="shared" si="771"/>
        <v>0</v>
      </c>
      <c r="AN734" s="146"/>
      <c r="AO734" s="146">
        <f t="shared" ref="AO734:AR734" si="772">AO735+AO736+AO737+AO739+AO740</f>
        <v>0</v>
      </c>
      <c r="AP734" s="146">
        <f t="shared" si="772"/>
        <v>0</v>
      </c>
      <c r="AQ734" s="146">
        <f t="shared" si="772"/>
        <v>0</v>
      </c>
      <c r="AR734" s="146">
        <f t="shared" si="772"/>
        <v>0</v>
      </c>
      <c r="AS734" s="146"/>
      <c r="AT734" s="146">
        <f t="shared" ref="AT734" si="773">AT735+AT736+AT737+AT739+AT740</f>
        <v>0</v>
      </c>
      <c r="AU734" s="146"/>
      <c r="AV734" s="146">
        <f t="shared" ref="AV734:AW734" si="774">AV735+AV736+AV737+AV739+AV740</f>
        <v>0</v>
      </c>
      <c r="AW734" s="146">
        <f t="shared" si="774"/>
        <v>0</v>
      </c>
      <c r="AX734" s="146"/>
      <c r="AY734" s="146">
        <f t="shared" ref="AY734:AZ734" si="775">AY735+AY736+AY737+AY739+AY740</f>
        <v>0</v>
      </c>
      <c r="AZ734" s="146">
        <f t="shared" si="775"/>
        <v>0</v>
      </c>
      <c r="BA734" s="150"/>
      <c r="BB734" s="281" t="s">
        <v>431</v>
      </c>
      <c r="BC734" s="214"/>
    </row>
    <row r="735" spans="1:55" ht="32.25" customHeight="1">
      <c r="A735" s="275"/>
      <c r="B735" s="276"/>
      <c r="C735" s="276"/>
      <c r="D735" s="151" t="s">
        <v>37</v>
      </c>
      <c r="E735" s="146">
        <f t="shared" si="760"/>
        <v>0</v>
      </c>
      <c r="F735" s="146">
        <f t="shared" si="762"/>
        <v>0</v>
      </c>
      <c r="G735" s="150"/>
      <c r="H735" s="146"/>
      <c r="I735" s="146"/>
      <c r="J735" s="150"/>
      <c r="K735" s="146"/>
      <c r="L735" s="146"/>
      <c r="M735" s="150"/>
      <c r="N735" s="146"/>
      <c r="O735" s="146"/>
      <c r="P735" s="150"/>
      <c r="Q735" s="146"/>
      <c r="R735" s="146"/>
      <c r="S735" s="150"/>
      <c r="T735" s="146"/>
      <c r="U735" s="146"/>
      <c r="V735" s="150"/>
      <c r="W735" s="146"/>
      <c r="X735" s="146"/>
      <c r="Y735" s="150"/>
      <c r="Z735" s="146"/>
      <c r="AA735" s="146"/>
      <c r="AB735" s="150"/>
      <c r="AC735" s="150"/>
      <c r="AD735" s="150"/>
      <c r="AE735" s="146"/>
      <c r="AF735" s="146"/>
      <c r="AG735" s="150"/>
      <c r="AH735" s="150"/>
      <c r="AI735" s="150"/>
      <c r="AJ735" s="146"/>
      <c r="AK735" s="146"/>
      <c r="AL735" s="150"/>
      <c r="AM735" s="150"/>
      <c r="AN735" s="150"/>
      <c r="AO735" s="146"/>
      <c r="AP735" s="146"/>
      <c r="AQ735" s="150"/>
      <c r="AR735" s="150"/>
      <c r="AS735" s="150"/>
      <c r="AT735" s="146"/>
      <c r="AU735" s="146"/>
      <c r="AV735" s="150"/>
      <c r="AW735" s="150"/>
      <c r="AX735" s="150"/>
      <c r="AY735" s="150"/>
      <c r="AZ735" s="150"/>
      <c r="BA735" s="150"/>
      <c r="BB735" s="282"/>
      <c r="BC735" s="214"/>
    </row>
    <row r="736" spans="1:55" ht="50.25" customHeight="1">
      <c r="A736" s="275"/>
      <c r="B736" s="276"/>
      <c r="C736" s="276"/>
      <c r="D736" s="176" t="s">
        <v>2</v>
      </c>
      <c r="E736" s="146">
        <f t="shared" si="760"/>
        <v>0</v>
      </c>
      <c r="F736" s="146">
        <f t="shared" si="762"/>
        <v>0</v>
      </c>
      <c r="G736" s="150"/>
      <c r="H736" s="146"/>
      <c r="I736" s="146"/>
      <c r="J736" s="150"/>
      <c r="K736" s="146"/>
      <c r="L736" s="146"/>
      <c r="M736" s="150"/>
      <c r="N736" s="146"/>
      <c r="O736" s="146"/>
      <c r="P736" s="150"/>
      <c r="Q736" s="146"/>
      <c r="R736" s="146"/>
      <c r="S736" s="150"/>
      <c r="T736" s="146"/>
      <c r="U736" s="146"/>
      <c r="V736" s="150"/>
      <c r="W736" s="146"/>
      <c r="X736" s="146"/>
      <c r="Y736" s="150"/>
      <c r="Z736" s="146"/>
      <c r="AA736" s="146"/>
      <c r="AB736" s="150"/>
      <c r="AC736" s="150"/>
      <c r="AD736" s="150"/>
      <c r="AE736" s="146"/>
      <c r="AF736" s="146"/>
      <c r="AG736" s="150"/>
      <c r="AH736" s="150"/>
      <c r="AI736" s="150"/>
      <c r="AJ736" s="146"/>
      <c r="AK736" s="146"/>
      <c r="AL736" s="150"/>
      <c r="AM736" s="150"/>
      <c r="AN736" s="150"/>
      <c r="AO736" s="146"/>
      <c r="AP736" s="146"/>
      <c r="AQ736" s="150"/>
      <c r="AR736" s="150"/>
      <c r="AS736" s="150"/>
      <c r="AT736" s="146"/>
      <c r="AU736" s="146"/>
      <c r="AV736" s="150"/>
      <c r="AW736" s="150"/>
      <c r="AX736" s="150"/>
      <c r="AY736" s="150"/>
      <c r="AZ736" s="150"/>
      <c r="BA736" s="150"/>
      <c r="BB736" s="282"/>
      <c r="BC736" s="214"/>
    </row>
    <row r="737" spans="1:55" ht="22.5" customHeight="1">
      <c r="A737" s="275"/>
      <c r="B737" s="276"/>
      <c r="C737" s="276"/>
      <c r="D737" s="221" t="s">
        <v>268</v>
      </c>
      <c r="E737" s="146">
        <f>H737+K737+N737+Q737+T737+W737+Z737+AE737+AJ737+AO737+AT737+AY737</f>
        <v>92.921000000000006</v>
      </c>
      <c r="F737" s="146">
        <f t="shared" si="762"/>
        <v>92.921000000000006</v>
      </c>
      <c r="G737" s="150"/>
      <c r="H737" s="146"/>
      <c r="I737" s="146"/>
      <c r="J737" s="150"/>
      <c r="K737" s="146"/>
      <c r="L737" s="146"/>
      <c r="M737" s="150"/>
      <c r="N737" s="146"/>
      <c r="O737" s="146"/>
      <c r="P737" s="150"/>
      <c r="Q737" s="146"/>
      <c r="R737" s="146"/>
      <c r="S737" s="150"/>
      <c r="T737" s="146"/>
      <c r="U737" s="146"/>
      <c r="V737" s="150"/>
      <c r="W737" s="146"/>
      <c r="X737" s="146"/>
      <c r="Y737" s="150"/>
      <c r="Z737" s="146"/>
      <c r="AA737" s="146"/>
      <c r="AB737" s="150"/>
      <c r="AC737" s="150"/>
      <c r="AD737" s="150"/>
      <c r="AE737" s="146">
        <v>92.921000000000006</v>
      </c>
      <c r="AF737" s="146">
        <v>92.921000000000006</v>
      </c>
      <c r="AG737" s="150"/>
      <c r="AH737" s="150"/>
      <c r="AI737" s="150"/>
      <c r="AJ737" s="146"/>
      <c r="AK737" s="146"/>
      <c r="AL737" s="150"/>
      <c r="AM737" s="150"/>
      <c r="AN737" s="150"/>
      <c r="AO737" s="146"/>
      <c r="AP737" s="146"/>
      <c r="AQ737" s="150"/>
      <c r="AR737" s="150"/>
      <c r="AS737" s="150"/>
      <c r="AT737" s="146"/>
      <c r="AU737" s="146"/>
      <c r="AV737" s="150"/>
      <c r="AW737" s="150"/>
      <c r="AX737" s="150"/>
      <c r="AY737" s="150"/>
      <c r="AZ737" s="150"/>
      <c r="BA737" s="150"/>
      <c r="BB737" s="282"/>
      <c r="BC737" s="214"/>
    </row>
    <row r="738" spans="1:55" ht="82.5" customHeight="1">
      <c r="A738" s="275"/>
      <c r="B738" s="276"/>
      <c r="C738" s="276"/>
      <c r="D738" s="221" t="s">
        <v>274</v>
      </c>
      <c r="E738" s="146">
        <f t="shared" ref="E738:E743" si="776">H738+K738+N738+Q738+T738+W738+Z738+AE738+AJ738+AO738+AT738+AY738</f>
        <v>0</v>
      </c>
      <c r="F738" s="146">
        <f t="shared" si="762"/>
        <v>0</v>
      </c>
      <c r="G738" s="150"/>
      <c r="H738" s="146"/>
      <c r="I738" s="146"/>
      <c r="J738" s="150"/>
      <c r="K738" s="146"/>
      <c r="L738" s="146"/>
      <c r="M738" s="150"/>
      <c r="N738" s="146"/>
      <c r="O738" s="146"/>
      <c r="P738" s="150"/>
      <c r="Q738" s="146"/>
      <c r="R738" s="146"/>
      <c r="S738" s="150"/>
      <c r="T738" s="146"/>
      <c r="U738" s="146"/>
      <c r="V738" s="150"/>
      <c r="W738" s="146"/>
      <c r="X738" s="146"/>
      <c r="Y738" s="150"/>
      <c r="Z738" s="146"/>
      <c r="AA738" s="146"/>
      <c r="AB738" s="150"/>
      <c r="AC738" s="150"/>
      <c r="AD738" s="150"/>
      <c r="AE738" s="146"/>
      <c r="AF738" s="146"/>
      <c r="AG738" s="150"/>
      <c r="AH738" s="150"/>
      <c r="AI738" s="150"/>
      <c r="AJ738" s="146"/>
      <c r="AK738" s="146"/>
      <c r="AL738" s="150"/>
      <c r="AM738" s="150"/>
      <c r="AN738" s="150"/>
      <c r="AO738" s="146"/>
      <c r="AP738" s="146"/>
      <c r="AQ738" s="150"/>
      <c r="AR738" s="150"/>
      <c r="AS738" s="150"/>
      <c r="AT738" s="146"/>
      <c r="AU738" s="146"/>
      <c r="AV738" s="150"/>
      <c r="AW738" s="150"/>
      <c r="AX738" s="150"/>
      <c r="AY738" s="150"/>
      <c r="AZ738" s="150"/>
      <c r="BA738" s="150"/>
      <c r="BB738" s="282"/>
      <c r="BC738" s="214"/>
    </row>
    <row r="739" spans="1:55" ht="22.5" customHeight="1">
      <c r="A739" s="275"/>
      <c r="B739" s="276"/>
      <c r="C739" s="276"/>
      <c r="D739" s="221" t="s">
        <v>269</v>
      </c>
      <c r="E739" s="146">
        <f t="shared" si="776"/>
        <v>0</v>
      </c>
      <c r="F739" s="146">
        <f t="shared" si="762"/>
        <v>0</v>
      </c>
      <c r="G739" s="150"/>
      <c r="H739" s="146"/>
      <c r="I739" s="146"/>
      <c r="J739" s="150"/>
      <c r="K739" s="146"/>
      <c r="L739" s="146"/>
      <c r="M739" s="150"/>
      <c r="N739" s="146"/>
      <c r="O739" s="146"/>
      <c r="P739" s="150"/>
      <c r="Q739" s="146"/>
      <c r="R739" s="146"/>
      <c r="S739" s="150"/>
      <c r="T739" s="146"/>
      <c r="U739" s="146"/>
      <c r="V739" s="150"/>
      <c r="W739" s="146"/>
      <c r="X739" s="146"/>
      <c r="Y739" s="150"/>
      <c r="Z739" s="146"/>
      <c r="AA739" s="146"/>
      <c r="AB739" s="150"/>
      <c r="AC739" s="150"/>
      <c r="AD739" s="150"/>
      <c r="AE739" s="146"/>
      <c r="AF739" s="146"/>
      <c r="AG739" s="150"/>
      <c r="AH739" s="150"/>
      <c r="AI739" s="150"/>
      <c r="AJ739" s="146"/>
      <c r="AK739" s="146"/>
      <c r="AL739" s="150"/>
      <c r="AM739" s="150"/>
      <c r="AN739" s="150"/>
      <c r="AO739" s="146"/>
      <c r="AP739" s="146"/>
      <c r="AQ739" s="150"/>
      <c r="AR739" s="150"/>
      <c r="AS739" s="150"/>
      <c r="AT739" s="146"/>
      <c r="AU739" s="146"/>
      <c r="AV739" s="150"/>
      <c r="AW739" s="150"/>
      <c r="AX739" s="150"/>
      <c r="AY739" s="150"/>
      <c r="AZ739" s="150"/>
      <c r="BA739" s="150"/>
      <c r="BB739" s="282"/>
      <c r="BC739" s="214"/>
    </row>
    <row r="740" spans="1:55" ht="31.2">
      <c r="A740" s="275"/>
      <c r="B740" s="276"/>
      <c r="C740" s="276"/>
      <c r="D740" s="224" t="s">
        <v>43</v>
      </c>
      <c r="E740" s="146">
        <f t="shared" si="776"/>
        <v>0</v>
      </c>
      <c r="F740" s="146">
        <f t="shared" si="762"/>
        <v>0</v>
      </c>
      <c r="G740" s="150"/>
      <c r="H740" s="146"/>
      <c r="I740" s="146"/>
      <c r="J740" s="150"/>
      <c r="K740" s="146"/>
      <c r="L740" s="146"/>
      <c r="M740" s="150"/>
      <c r="N740" s="146"/>
      <c r="O740" s="146"/>
      <c r="P740" s="150"/>
      <c r="Q740" s="146"/>
      <c r="R740" s="146"/>
      <c r="S740" s="150"/>
      <c r="T740" s="146"/>
      <c r="U740" s="146"/>
      <c r="V740" s="150"/>
      <c r="W740" s="146"/>
      <c r="X740" s="146"/>
      <c r="Y740" s="150"/>
      <c r="Z740" s="146"/>
      <c r="AA740" s="146"/>
      <c r="AB740" s="150"/>
      <c r="AC740" s="150"/>
      <c r="AD740" s="150"/>
      <c r="AE740" s="146"/>
      <c r="AF740" s="146"/>
      <c r="AG740" s="150"/>
      <c r="AH740" s="150"/>
      <c r="AI740" s="150"/>
      <c r="AJ740" s="146"/>
      <c r="AK740" s="146"/>
      <c r="AL740" s="150"/>
      <c r="AM740" s="150"/>
      <c r="AN740" s="150"/>
      <c r="AO740" s="146"/>
      <c r="AP740" s="146"/>
      <c r="AQ740" s="150"/>
      <c r="AR740" s="150"/>
      <c r="AS740" s="150"/>
      <c r="AT740" s="146"/>
      <c r="AU740" s="146"/>
      <c r="AV740" s="150"/>
      <c r="AW740" s="150"/>
      <c r="AX740" s="150"/>
      <c r="AY740" s="150"/>
      <c r="AZ740" s="150"/>
      <c r="BA740" s="150"/>
      <c r="BB740" s="283"/>
      <c r="BC740" s="214"/>
    </row>
    <row r="741" spans="1:55" ht="22.5" customHeight="1">
      <c r="A741" s="275" t="s">
        <v>543</v>
      </c>
      <c r="B741" s="277" t="s">
        <v>551</v>
      </c>
      <c r="C741" s="276" t="s">
        <v>299</v>
      </c>
      <c r="D741" s="153" t="s">
        <v>41</v>
      </c>
      <c r="E741" s="146">
        <f t="shared" si="776"/>
        <v>200</v>
      </c>
      <c r="F741" s="146">
        <f t="shared" ref="F741:F747" si="777">I741+L741+O741+R741+U741+X741+AA741+AF741+AK741+AP741+AU741+AZ741</f>
        <v>200</v>
      </c>
      <c r="G741" s="150"/>
      <c r="H741" s="146">
        <f>H742+H743+H744+H746+H747</f>
        <v>0</v>
      </c>
      <c r="I741" s="146">
        <f t="shared" ref="I741" si="778">I742+I743+I744+I746+I747</f>
        <v>0</v>
      </c>
      <c r="J741" s="146"/>
      <c r="K741" s="146">
        <f t="shared" ref="K741:L741" si="779">K742+K743+K744+K746+K747</f>
        <v>0</v>
      </c>
      <c r="L741" s="146">
        <f t="shared" si="779"/>
        <v>0</v>
      </c>
      <c r="M741" s="146"/>
      <c r="N741" s="146">
        <f t="shared" ref="N741:O741" si="780">N742+N743+N744+N746+N747</f>
        <v>0</v>
      </c>
      <c r="O741" s="146">
        <f t="shared" si="780"/>
        <v>0</v>
      </c>
      <c r="P741" s="146"/>
      <c r="Q741" s="146">
        <f t="shared" ref="Q741:R741" si="781">Q742+Q743+Q744+Q746+Q747</f>
        <v>0</v>
      </c>
      <c r="R741" s="146">
        <f t="shared" si="781"/>
        <v>0</v>
      </c>
      <c r="S741" s="146"/>
      <c r="T741" s="146">
        <f t="shared" ref="T741:U741" si="782">T742+T743+T744+T746+T747</f>
        <v>0</v>
      </c>
      <c r="U741" s="146">
        <f t="shared" si="782"/>
        <v>0</v>
      </c>
      <c r="V741" s="146"/>
      <c r="W741" s="146">
        <f t="shared" ref="W741:X741" si="783">W742+W743+W744+W746+W747</f>
        <v>0</v>
      </c>
      <c r="X741" s="146">
        <f t="shared" si="783"/>
        <v>0</v>
      </c>
      <c r="Y741" s="146"/>
      <c r="Z741" s="146">
        <f t="shared" ref="Z741:AC741" si="784">Z742+Z743+Z744+Z746+Z747</f>
        <v>0</v>
      </c>
      <c r="AA741" s="146">
        <f t="shared" si="784"/>
        <v>0</v>
      </c>
      <c r="AB741" s="146">
        <f t="shared" si="784"/>
        <v>0</v>
      </c>
      <c r="AC741" s="146">
        <f t="shared" si="784"/>
        <v>0</v>
      </c>
      <c r="AD741" s="146"/>
      <c r="AE741" s="146">
        <f t="shared" ref="AE741:AH741" si="785">AE742+AE743+AE744+AE746+AE747</f>
        <v>0</v>
      </c>
      <c r="AF741" s="146">
        <f t="shared" si="785"/>
        <v>0</v>
      </c>
      <c r="AG741" s="146">
        <f t="shared" si="785"/>
        <v>0</v>
      </c>
      <c r="AH741" s="146">
        <f t="shared" si="785"/>
        <v>0</v>
      </c>
      <c r="AI741" s="146"/>
      <c r="AJ741" s="146">
        <f t="shared" ref="AJ741:AM741" si="786">AJ742+AJ743+AJ744+AJ746+AJ747</f>
        <v>0</v>
      </c>
      <c r="AK741" s="146">
        <f t="shared" si="786"/>
        <v>0</v>
      </c>
      <c r="AL741" s="146">
        <f t="shared" si="786"/>
        <v>0</v>
      </c>
      <c r="AM741" s="146">
        <f t="shared" si="786"/>
        <v>0</v>
      </c>
      <c r="AN741" s="146"/>
      <c r="AO741" s="146">
        <f t="shared" ref="AO741:AR741" si="787">AO742+AO743+AO744+AO746+AO747</f>
        <v>0</v>
      </c>
      <c r="AP741" s="146">
        <f t="shared" si="787"/>
        <v>0</v>
      </c>
      <c r="AQ741" s="146">
        <f t="shared" si="787"/>
        <v>0</v>
      </c>
      <c r="AR741" s="146">
        <f t="shared" si="787"/>
        <v>0</v>
      </c>
      <c r="AS741" s="146"/>
      <c r="AT741" s="146">
        <f t="shared" ref="AT741:AU741" si="788">AT742+AT743+AT744+AT746+AT747</f>
        <v>200</v>
      </c>
      <c r="AU741" s="146">
        <f t="shared" si="788"/>
        <v>200</v>
      </c>
      <c r="AV741" s="146">
        <f t="shared" ref="AV741:AW741" si="789">AV742+AV743+AV744+AV746+AV747</f>
        <v>0</v>
      </c>
      <c r="AW741" s="146">
        <f t="shared" si="789"/>
        <v>0</v>
      </c>
      <c r="AX741" s="146"/>
      <c r="AY741" s="146">
        <f t="shared" ref="AY741:AZ741" si="790">AY742+AY743+AY744+AY746+AY747</f>
        <v>0</v>
      </c>
      <c r="AZ741" s="146">
        <f t="shared" si="790"/>
        <v>0</v>
      </c>
      <c r="BA741" s="150"/>
      <c r="BB741" s="281" t="s">
        <v>431</v>
      </c>
      <c r="BC741" s="214"/>
    </row>
    <row r="742" spans="1:55" ht="32.25" customHeight="1">
      <c r="A742" s="275"/>
      <c r="B742" s="277"/>
      <c r="C742" s="276"/>
      <c r="D742" s="151" t="s">
        <v>37</v>
      </c>
      <c r="E742" s="146">
        <f t="shared" si="776"/>
        <v>0</v>
      </c>
      <c r="F742" s="146">
        <f t="shared" si="777"/>
        <v>0</v>
      </c>
      <c r="G742" s="150"/>
      <c r="H742" s="146"/>
      <c r="I742" s="146"/>
      <c r="J742" s="150"/>
      <c r="K742" s="146"/>
      <c r="L742" s="146"/>
      <c r="M742" s="150"/>
      <c r="N742" s="146"/>
      <c r="O742" s="146"/>
      <c r="P742" s="150"/>
      <c r="Q742" s="146"/>
      <c r="R742" s="146"/>
      <c r="S742" s="150"/>
      <c r="T742" s="146"/>
      <c r="U742" s="146"/>
      <c r="V742" s="150"/>
      <c r="W742" s="146"/>
      <c r="X742" s="146"/>
      <c r="Y742" s="150"/>
      <c r="Z742" s="146"/>
      <c r="AA742" s="146"/>
      <c r="AB742" s="150"/>
      <c r="AC742" s="150"/>
      <c r="AD742" s="150"/>
      <c r="AE742" s="146"/>
      <c r="AF742" s="146"/>
      <c r="AG742" s="150"/>
      <c r="AH742" s="150"/>
      <c r="AI742" s="150"/>
      <c r="AJ742" s="146"/>
      <c r="AK742" s="146"/>
      <c r="AL742" s="150"/>
      <c r="AM742" s="150"/>
      <c r="AN742" s="150"/>
      <c r="AO742" s="146"/>
      <c r="AP742" s="146"/>
      <c r="AQ742" s="150"/>
      <c r="AR742" s="150"/>
      <c r="AS742" s="150"/>
      <c r="AT742" s="146"/>
      <c r="AU742" s="146"/>
      <c r="AV742" s="150"/>
      <c r="AW742" s="150"/>
      <c r="AX742" s="150"/>
      <c r="AY742" s="150"/>
      <c r="AZ742" s="150"/>
      <c r="BA742" s="150"/>
      <c r="BB742" s="282"/>
      <c r="BC742" s="214"/>
    </row>
    <row r="743" spans="1:55" ht="50.25" customHeight="1">
      <c r="A743" s="275"/>
      <c r="B743" s="277"/>
      <c r="C743" s="276"/>
      <c r="D743" s="176" t="s">
        <v>2</v>
      </c>
      <c r="E743" s="146">
        <f t="shared" si="776"/>
        <v>0</v>
      </c>
      <c r="F743" s="146">
        <f t="shared" si="777"/>
        <v>0</v>
      </c>
      <c r="G743" s="150"/>
      <c r="H743" s="146"/>
      <c r="I743" s="146"/>
      <c r="J743" s="150"/>
      <c r="K743" s="146"/>
      <c r="L743" s="146"/>
      <c r="M743" s="150"/>
      <c r="N743" s="146"/>
      <c r="O743" s="146"/>
      <c r="P743" s="150"/>
      <c r="Q743" s="146"/>
      <c r="R743" s="146"/>
      <c r="S743" s="150"/>
      <c r="T743" s="146"/>
      <c r="U743" s="146"/>
      <c r="V743" s="150"/>
      <c r="W743" s="146"/>
      <c r="X743" s="146"/>
      <c r="Y743" s="150"/>
      <c r="Z743" s="146"/>
      <c r="AA743" s="146"/>
      <c r="AB743" s="150"/>
      <c r="AC743" s="150"/>
      <c r="AD743" s="150"/>
      <c r="AE743" s="146"/>
      <c r="AF743" s="146"/>
      <c r="AG743" s="150"/>
      <c r="AH743" s="150"/>
      <c r="AI743" s="150"/>
      <c r="AJ743" s="146"/>
      <c r="AK743" s="146"/>
      <c r="AL743" s="150"/>
      <c r="AM743" s="150"/>
      <c r="AN743" s="150"/>
      <c r="AO743" s="146"/>
      <c r="AP743" s="146"/>
      <c r="AQ743" s="150"/>
      <c r="AR743" s="150"/>
      <c r="AS743" s="150"/>
      <c r="AT743" s="146"/>
      <c r="AU743" s="146"/>
      <c r="AV743" s="150"/>
      <c r="AW743" s="150"/>
      <c r="AX743" s="150"/>
      <c r="AY743" s="150"/>
      <c r="AZ743" s="150"/>
      <c r="BA743" s="150"/>
      <c r="BB743" s="282"/>
      <c r="BC743" s="214"/>
    </row>
    <row r="744" spans="1:55" ht="22.5" customHeight="1">
      <c r="A744" s="275"/>
      <c r="B744" s="277"/>
      <c r="C744" s="276"/>
      <c r="D744" s="221" t="s">
        <v>268</v>
      </c>
      <c r="E744" s="146">
        <f>H744+K744+N744+Q744+T744+W744+Z744+AE744+AJ744+AO744+AT744+AY744</f>
        <v>200</v>
      </c>
      <c r="F744" s="146">
        <f t="shared" si="777"/>
        <v>200</v>
      </c>
      <c r="G744" s="150"/>
      <c r="H744" s="146"/>
      <c r="I744" s="146"/>
      <c r="J744" s="150"/>
      <c r="K744" s="146"/>
      <c r="L744" s="146"/>
      <c r="M744" s="150"/>
      <c r="N744" s="146"/>
      <c r="O744" s="146"/>
      <c r="P744" s="150"/>
      <c r="Q744" s="146"/>
      <c r="R744" s="146"/>
      <c r="S744" s="150"/>
      <c r="T744" s="146"/>
      <c r="U744" s="146"/>
      <c r="V744" s="150"/>
      <c r="W744" s="146"/>
      <c r="X744" s="146"/>
      <c r="Y744" s="150"/>
      <c r="Z744" s="146"/>
      <c r="AA744" s="146"/>
      <c r="AB744" s="150"/>
      <c r="AC744" s="150"/>
      <c r="AD744" s="150"/>
      <c r="AE744" s="146"/>
      <c r="AF744" s="146"/>
      <c r="AG744" s="150"/>
      <c r="AH744" s="150"/>
      <c r="AI744" s="150"/>
      <c r="AJ744" s="146"/>
      <c r="AK744" s="146"/>
      <c r="AL744" s="150"/>
      <c r="AM744" s="150"/>
      <c r="AN744" s="150"/>
      <c r="AO744" s="146"/>
      <c r="AP744" s="146"/>
      <c r="AQ744" s="150"/>
      <c r="AR744" s="150"/>
      <c r="AS744" s="150"/>
      <c r="AT744" s="146">
        <v>200</v>
      </c>
      <c r="AU744" s="146">
        <v>200</v>
      </c>
      <c r="AV744" s="150"/>
      <c r="AW744" s="150"/>
      <c r="AX744" s="150"/>
      <c r="AY744" s="150"/>
      <c r="AZ744" s="150"/>
      <c r="BA744" s="150"/>
      <c r="BB744" s="282"/>
      <c r="BC744" s="214"/>
    </row>
    <row r="745" spans="1:55" ht="82.5" customHeight="1">
      <c r="A745" s="275"/>
      <c r="B745" s="277"/>
      <c r="C745" s="276"/>
      <c r="D745" s="221" t="s">
        <v>274</v>
      </c>
      <c r="E745" s="146">
        <f t="shared" ref="E745:E747" si="791">H745+K745+N745+Q745+T745+W745+Z745+AE745+AJ745+AO745+AT745+AY745</f>
        <v>0</v>
      </c>
      <c r="F745" s="146">
        <f t="shared" si="777"/>
        <v>0</v>
      </c>
      <c r="G745" s="150"/>
      <c r="H745" s="146"/>
      <c r="I745" s="146"/>
      <c r="J745" s="150"/>
      <c r="K745" s="146"/>
      <c r="L745" s="146"/>
      <c r="M745" s="150"/>
      <c r="N745" s="146"/>
      <c r="O745" s="146"/>
      <c r="P745" s="150"/>
      <c r="Q745" s="146"/>
      <c r="R745" s="146"/>
      <c r="S745" s="150"/>
      <c r="T745" s="146"/>
      <c r="U745" s="146"/>
      <c r="V745" s="150"/>
      <c r="W745" s="146"/>
      <c r="X745" s="146"/>
      <c r="Y745" s="150"/>
      <c r="Z745" s="146"/>
      <c r="AA745" s="146"/>
      <c r="AB745" s="150"/>
      <c r="AC745" s="150"/>
      <c r="AD745" s="150"/>
      <c r="AE745" s="146"/>
      <c r="AF745" s="146"/>
      <c r="AG745" s="150"/>
      <c r="AH745" s="150"/>
      <c r="AI745" s="150"/>
      <c r="AJ745" s="146"/>
      <c r="AK745" s="146"/>
      <c r="AL745" s="150"/>
      <c r="AM745" s="150"/>
      <c r="AN745" s="150"/>
      <c r="AO745" s="146"/>
      <c r="AP745" s="146"/>
      <c r="AQ745" s="150"/>
      <c r="AR745" s="150"/>
      <c r="AS745" s="150"/>
      <c r="AT745" s="146"/>
      <c r="AU745" s="146"/>
      <c r="AV745" s="150"/>
      <c r="AW745" s="150"/>
      <c r="AX745" s="150"/>
      <c r="AY745" s="150"/>
      <c r="AZ745" s="150"/>
      <c r="BA745" s="150"/>
      <c r="BB745" s="282"/>
      <c r="BC745" s="214"/>
    </row>
    <row r="746" spans="1:55" ht="22.5" customHeight="1">
      <c r="A746" s="275"/>
      <c r="B746" s="277"/>
      <c r="C746" s="276"/>
      <c r="D746" s="221" t="s">
        <v>269</v>
      </c>
      <c r="E746" s="146">
        <f t="shared" si="791"/>
        <v>0</v>
      </c>
      <c r="F746" s="146">
        <f t="shared" si="777"/>
        <v>0</v>
      </c>
      <c r="G746" s="150"/>
      <c r="H746" s="146"/>
      <c r="I746" s="146"/>
      <c r="J746" s="150"/>
      <c r="K746" s="146"/>
      <c r="L746" s="146"/>
      <c r="M746" s="150"/>
      <c r="N746" s="146"/>
      <c r="O746" s="146"/>
      <c r="P746" s="150"/>
      <c r="Q746" s="146"/>
      <c r="R746" s="146"/>
      <c r="S746" s="150"/>
      <c r="T746" s="146"/>
      <c r="U746" s="146"/>
      <c r="V746" s="150"/>
      <c r="W746" s="146"/>
      <c r="X746" s="146"/>
      <c r="Y746" s="150"/>
      <c r="Z746" s="146"/>
      <c r="AA746" s="146"/>
      <c r="AB746" s="150"/>
      <c r="AC746" s="150"/>
      <c r="AD746" s="150"/>
      <c r="AE746" s="146"/>
      <c r="AF746" s="146"/>
      <c r="AG746" s="150"/>
      <c r="AH746" s="150"/>
      <c r="AI746" s="150"/>
      <c r="AJ746" s="146"/>
      <c r="AK746" s="146"/>
      <c r="AL746" s="150"/>
      <c r="AM746" s="150"/>
      <c r="AN746" s="150"/>
      <c r="AO746" s="146"/>
      <c r="AP746" s="146"/>
      <c r="AQ746" s="150"/>
      <c r="AR746" s="150"/>
      <c r="AS746" s="150"/>
      <c r="AT746" s="146"/>
      <c r="AU746" s="146"/>
      <c r="AV746" s="150"/>
      <c r="AW746" s="150"/>
      <c r="AX746" s="150"/>
      <c r="AY746" s="150"/>
      <c r="AZ746" s="150"/>
      <c r="BA746" s="150"/>
      <c r="BB746" s="282"/>
      <c r="BC746" s="214"/>
    </row>
    <row r="747" spans="1:55" ht="31.2">
      <c r="A747" s="275"/>
      <c r="B747" s="277"/>
      <c r="C747" s="276"/>
      <c r="D747" s="224" t="s">
        <v>43</v>
      </c>
      <c r="E747" s="146">
        <f t="shared" si="791"/>
        <v>0</v>
      </c>
      <c r="F747" s="146">
        <f t="shared" si="777"/>
        <v>0</v>
      </c>
      <c r="G747" s="150"/>
      <c r="H747" s="146"/>
      <c r="I747" s="146"/>
      <c r="J747" s="150"/>
      <c r="K747" s="146"/>
      <c r="L747" s="146"/>
      <c r="M747" s="150"/>
      <c r="N747" s="146"/>
      <c r="O747" s="146"/>
      <c r="P747" s="150"/>
      <c r="Q747" s="146"/>
      <c r="R747" s="146"/>
      <c r="S747" s="150"/>
      <c r="T747" s="146"/>
      <c r="U747" s="146"/>
      <c r="V747" s="150"/>
      <c r="W747" s="146"/>
      <c r="X747" s="146"/>
      <c r="Y747" s="150"/>
      <c r="Z747" s="146"/>
      <c r="AA747" s="146"/>
      <c r="AB747" s="150"/>
      <c r="AC747" s="150"/>
      <c r="AD747" s="150"/>
      <c r="AE747" s="146"/>
      <c r="AF747" s="146"/>
      <c r="AG747" s="150"/>
      <c r="AH747" s="150"/>
      <c r="AI747" s="150"/>
      <c r="AJ747" s="146"/>
      <c r="AK747" s="146"/>
      <c r="AL747" s="150"/>
      <c r="AM747" s="150"/>
      <c r="AN747" s="150"/>
      <c r="AO747" s="146"/>
      <c r="AP747" s="146"/>
      <c r="AQ747" s="150"/>
      <c r="AR747" s="150"/>
      <c r="AS747" s="150"/>
      <c r="AT747" s="146"/>
      <c r="AU747" s="146"/>
      <c r="AV747" s="150"/>
      <c r="AW747" s="150"/>
      <c r="AX747" s="150"/>
      <c r="AY747" s="150"/>
      <c r="AZ747" s="150"/>
      <c r="BA747" s="150"/>
      <c r="BB747" s="283"/>
      <c r="BC747" s="214"/>
    </row>
    <row r="748" spans="1:55" ht="22.5" customHeight="1">
      <c r="A748" s="275" t="s">
        <v>544</v>
      </c>
      <c r="B748" s="276" t="s">
        <v>552</v>
      </c>
      <c r="C748" s="276" t="s">
        <v>299</v>
      </c>
      <c r="D748" s="153" t="s">
        <v>41</v>
      </c>
      <c r="E748" s="146">
        <f t="shared" ref="E748:E750" si="792">H748+K748+N748+Q748+T748+W748+Z748+AE748+AJ748+AO748+AT748+AY748</f>
        <v>85</v>
      </c>
      <c r="F748" s="146">
        <f t="shared" ref="F748:F754" si="793">I748+L748+O748+R748+U748+X748+AA748+AF748+AK748+AP748+AU748+AZ748</f>
        <v>85</v>
      </c>
      <c r="G748" s="150"/>
      <c r="H748" s="146">
        <f>H749+H750+H751+H753+H754</f>
        <v>0</v>
      </c>
      <c r="I748" s="146">
        <f t="shared" ref="I748" si="794">I749+I750+I751+I753+I754</f>
        <v>0</v>
      </c>
      <c r="J748" s="146"/>
      <c r="K748" s="146">
        <f t="shared" ref="K748:L748" si="795">K749+K750+K751+K753+K754</f>
        <v>0</v>
      </c>
      <c r="L748" s="146">
        <f t="shared" si="795"/>
        <v>0</v>
      </c>
      <c r="M748" s="146"/>
      <c r="N748" s="146">
        <f t="shared" ref="N748:O748" si="796">N749+N750+N751+N753+N754</f>
        <v>0</v>
      </c>
      <c r="O748" s="146">
        <f t="shared" si="796"/>
        <v>0</v>
      </c>
      <c r="P748" s="146"/>
      <c r="Q748" s="146">
        <f t="shared" ref="Q748:R748" si="797">Q749+Q750+Q751+Q753+Q754</f>
        <v>0</v>
      </c>
      <c r="R748" s="146">
        <f t="shared" si="797"/>
        <v>0</v>
      </c>
      <c r="S748" s="146"/>
      <c r="T748" s="146">
        <f t="shared" ref="T748:U748" si="798">T749+T750+T751+T753+T754</f>
        <v>0</v>
      </c>
      <c r="U748" s="146">
        <f t="shared" si="798"/>
        <v>0</v>
      </c>
      <c r="V748" s="146"/>
      <c r="W748" s="146">
        <f t="shared" ref="W748:X748" si="799">W749+W750+W751+W753+W754</f>
        <v>0</v>
      </c>
      <c r="X748" s="146">
        <f t="shared" si="799"/>
        <v>0</v>
      </c>
      <c r="Y748" s="146"/>
      <c r="Z748" s="146">
        <f t="shared" ref="Z748:AC748" si="800">Z749+Z750+Z751+Z753+Z754</f>
        <v>0</v>
      </c>
      <c r="AA748" s="146">
        <f t="shared" si="800"/>
        <v>0</v>
      </c>
      <c r="AB748" s="146">
        <f t="shared" si="800"/>
        <v>0</v>
      </c>
      <c r="AC748" s="146">
        <f t="shared" si="800"/>
        <v>0</v>
      </c>
      <c r="AD748" s="146"/>
      <c r="AE748" s="146">
        <f t="shared" ref="AE748:AH748" si="801">AE749+AE750+AE751+AE753+AE754</f>
        <v>0</v>
      </c>
      <c r="AF748" s="146">
        <f t="shared" si="801"/>
        <v>0</v>
      </c>
      <c r="AG748" s="146">
        <f t="shared" si="801"/>
        <v>0</v>
      </c>
      <c r="AH748" s="146">
        <f t="shared" si="801"/>
        <v>0</v>
      </c>
      <c r="AI748" s="146"/>
      <c r="AJ748" s="146">
        <f t="shared" ref="AJ748:AM748" si="802">AJ749+AJ750+AJ751+AJ753+AJ754</f>
        <v>0</v>
      </c>
      <c r="AK748" s="146">
        <f t="shared" si="802"/>
        <v>0</v>
      </c>
      <c r="AL748" s="146">
        <f t="shared" si="802"/>
        <v>0</v>
      </c>
      <c r="AM748" s="146">
        <f t="shared" si="802"/>
        <v>0</v>
      </c>
      <c r="AN748" s="146"/>
      <c r="AO748" s="146">
        <f t="shared" ref="AO748:AR748" si="803">AO749+AO750+AO751+AO753+AO754</f>
        <v>0</v>
      </c>
      <c r="AP748" s="146">
        <f t="shared" si="803"/>
        <v>0</v>
      </c>
      <c r="AQ748" s="146">
        <f t="shared" si="803"/>
        <v>0</v>
      </c>
      <c r="AR748" s="146">
        <f t="shared" si="803"/>
        <v>0</v>
      </c>
      <c r="AS748" s="146"/>
      <c r="AT748" s="146">
        <f t="shared" ref="AT748" si="804">AT749+AT750+AT751+AT753+AT754</f>
        <v>0</v>
      </c>
      <c r="AU748" s="146"/>
      <c r="AV748" s="146">
        <f t="shared" ref="AV748:AW748" si="805">AV749+AV750+AV751+AV753+AV754</f>
        <v>0</v>
      </c>
      <c r="AW748" s="146">
        <f t="shared" si="805"/>
        <v>0</v>
      </c>
      <c r="AX748" s="146"/>
      <c r="AY748" s="146">
        <f t="shared" ref="AY748:AZ748" si="806">AY749+AY750+AY751+AY753+AY754</f>
        <v>85</v>
      </c>
      <c r="AZ748" s="146">
        <f t="shared" si="806"/>
        <v>85</v>
      </c>
      <c r="BA748" s="150"/>
      <c r="BB748" s="281" t="s">
        <v>431</v>
      </c>
      <c r="BC748" s="214"/>
    </row>
    <row r="749" spans="1:55" ht="32.25" customHeight="1">
      <c r="A749" s="275"/>
      <c r="B749" s="276"/>
      <c r="C749" s="276"/>
      <c r="D749" s="151" t="s">
        <v>37</v>
      </c>
      <c r="E749" s="146">
        <f t="shared" si="792"/>
        <v>0</v>
      </c>
      <c r="F749" s="146">
        <f t="shared" si="793"/>
        <v>0</v>
      </c>
      <c r="G749" s="150"/>
      <c r="H749" s="146"/>
      <c r="I749" s="146"/>
      <c r="J749" s="150"/>
      <c r="K749" s="146"/>
      <c r="L749" s="146"/>
      <c r="M749" s="150"/>
      <c r="N749" s="146"/>
      <c r="O749" s="146"/>
      <c r="P749" s="150"/>
      <c r="Q749" s="146"/>
      <c r="R749" s="146"/>
      <c r="S749" s="150"/>
      <c r="T749" s="146"/>
      <c r="U749" s="146"/>
      <c r="V749" s="150"/>
      <c r="W749" s="146"/>
      <c r="X749" s="146"/>
      <c r="Y749" s="150"/>
      <c r="Z749" s="146"/>
      <c r="AA749" s="146"/>
      <c r="AB749" s="150"/>
      <c r="AC749" s="150"/>
      <c r="AD749" s="150"/>
      <c r="AE749" s="146"/>
      <c r="AF749" s="146"/>
      <c r="AG749" s="150"/>
      <c r="AH749" s="150"/>
      <c r="AI749" s="150"/>
      <c r="AJ749" s="146"/>
      <c r="AK749" s="146"/>
      <c r="AL749" s="150"/>
      <c r="AM749" s="150"/>
      <c r="AN749" s="150"/>
      <c r="AO749" s="146"/>
      <c r="AP749" s="146"/>
      <c r="AQ749" s="150"/>
      <c r="AR749" s="150"/>
      <c r="AS749" s="150"/>
      <c r="AT749" s="146"/>
      <c r="AU749" s="146"/>
      <c r="AV749" s="150"/>
      <c r="AW749" s="150"/>
      <c r="AX749" s="150"/>
      <c r="AY749" s="150"/>
      <c r="AZ749" s="150"/>
      <c r="BA749" s="150"/>
      <c r="BB749" s="282"/>
      <c r="BC749" s="214"/>
    </row>
    <row r="750" spans="1:55" ht="50.25" customHeight="1">
      <c r="A750" s="275"/>
      <c r="B750" s="276"/>
      <c r="C750" s="276"/>
      <c r="D750" s="176" t="s">
        <v>2</v>
      </c>
      <c r="E750" s="146">
        <f t="shared" si="792"/>
        <v>0</v>
      </c>
      <c r="F750" s="146">
        <f t="shared" si="793"/>
        <v>0</v>
      </c>
      <c r="G750" s="150"/>
      <c r="H750" s="146"/>
      <c r="I750" s="146"/>
      <c r="J750" s="150"/>
      <c r="K750" s="146"/>
      <c r="L750" s="146"/>
      <c r="M750" s="150"/>
      <c r="N750" s="146"/>
      <c r="O750" s="146"/>
      <c r="P750" s="150"/>
      <c r="Q750" s="146"/>
      <c r="R750" s="146"/>
      <c r="S750" s="150"/>
      <c r="T750" s="146"/>
      <c r="U750" s="146"/>
      <c r="V750" s="150"/>
      <c r="W750" s="146"/>
      <c r="X750" s="146"/>
      <c r="Y750" s="150"/>
      <c r="Z750" s="146"/>
      <c r="AA750" s="146"/>
      <c r="AB750" s="150"/>
      <c r="AC750" s="150"/>
      <c r="AD750" s="150"/>
      <c r="AE750" s="146"/>
      <c r="AF750" s="146"/>
      <c r="AG750" s="150"/>
      <c r="AH750" s="150"/>
      <c r="AI750" s="150"/>
      <c r="AJ750" s="146"/>
      <c r="AK750" s="146"/>
      <c r="AL750" s="150"/>
      <c r="AM750" s="150"/>
      <c r="AN750" s="150"/>
      <c r="AO750" s="146"/>
      <c r="AP750" s="146"/>
      <c r="AQ750" s="150"/>
      <c r="AR750" s="150"/>
      <c r="AS750" s="150"/>
      <c r="AT750" s="146"/>
      <c r="AU750" s="146"/>
      <c r="AV750" s="150"/>
      <c r="AW750" s="150"/>
      <c r="AX750" s="150"/>
      <c r="AY750" s="150"/>
      <c r="AZ750" s="150"/>
      <c r="BA750" s="150"/>
      <c r="BB750" s="282"/>
      <c r="BC750" s="214"/>
    </row>
    <row r="751" spans="1:55" ht="22.5" customHeight="1">
      <c r="A751" s="275"/>
      <c r="B751" s="276"/>
      <c r="C751" s="276"/>
      <c r="D751" s="221" t="s">
        <v>268</v>
      </c>
      <c r="E751" s="146">
        <f>H751+K751+N751+Q751+T751+W751+Z751+AE751+AJ751+AO751+AT751+AY751</f>
        <v>85</v>
      </c>
      <c r="F751" s="146">
        <f t="shared" si="793"/>
        <v>85</v>
      </c>
      <c r="G751" s="150"/>
      <c r="H751" s="146"/>
      <c r="I751" s="146"/>
      <c r="J751" s="150"/>
      <c r="K751" s="146"/>
      <c r="L751" s="146"/>
      <c r="M751" s="150"/>
      <c r="N751" s="146"/>
      <c r="O751" s="146"/>
      <c r="P751" s="150"/>
      <c r="Q751" s="146"/>
      <c r="R751" s="146"/>
      <c r="S751" s="150"/>
      <c r="T751" s="146"/>
      <c r="U751" s="146"/>
      <c r="V751" s="150"/>
      <c r="W751" s="146"/>
      <c r="X751" s="146"/>
      <c r="Y751" s="150"/>
      <c r="Z751" s="146"/>
      <c r="AA751" s="146"/>
      <c r="AB751" s="150"/>
      <c r="AC751" s="150"/>
      <c r="AD751" s="150"/>
      <c r="AE751" s="146"/>
      <c r="AF751" s="146"/>
      <c r="AG751" s="150"/>
      <c r="AH751" s="150"/>
      <c r="AI751" s="150"/>
      <c r="AJ751" s="146"/>
      <c r="AK751" s="146"/>
      <c r="AL751" s="150"/>
      <c r="AM751" s="150"/>
      <c r="AN751" s="150"/>
      <c r="AO751" s="146"/>
      <c r="AP751" s="146"/>
      <c r="AQ751" s="150"/>
      <c r="AR751" s="150"/>
      <c r="AS751" s="150"/>
      <c r="AT751" s="146"/>
      <c r="AU751" s="146"/>
      <c r="AV751" s="150"/>
      <c r="AW751" s="150"/>
      <c r="AX751" s="150"/>
      <c r="AY751" s="146">
        <v>85</v>
      </c>
      <c r="AZ751" s="146">
        <v>85</v>
      </c>
      <c r="BA751" s="150"/>
      <c r="BB751" s="282"/>
      <c r="BC751" s="214"/>
    </row>
    <row r="752" spans="1:55" ht="82.5" customHeight="1">
      <c r="A752" s="275"/>
      <c r="B752" s="276"/>
      <c r="C752" s="276"/>
      <c r="D752" s="221" t="s">
        <v>274</v>
      </c>
      <c r="E752" s="146">
        <f t="shared" ref="E752:E754" si="807">H752+K752+N752+Q752+T752+W752+Z752+AE752+AJ752+AO752+AT752+AY752</f>
        <v>0</v>
      </c>
      <c r="F752" s="146">
        <f t="shared" si="793"/>
        <v>0</v>
      </c>
      <c r="G752" s="150"/>
      <c r="H752" s="146"/>
      <c r="I752" s="146"/>
      <c r="J752" s="150"/>
      <c r="K752" s="146"/>
      <c r="L752" s="146"/>
      <c r="M752" s="150"/>
      <c r="N752" s="146"/>
      <c r="O752" s="146"/>
      <c r="P752" s="150"/>
      <c r="Q752" s="146"/>
      <c r="R752" s="146"/>
      <c r="S752" s="150"/>
      <c r="T752" s="146"/>
      <c r="U752" s="146"/>
      <c r="V752" s="150"/>
      <c r="W752" s="146"/>
      <c r="X752" s="146"/>
      <c r="Y752" s="150"/>
      <c r="Z752" s="146"/>
      <c r="AA752" s="146"/>
      <c r="AB752" s="150"/>
      <c r="AC752" s="150"/>
      <c r="AD752" s="150"/>
      <c r="AE752" s="146"/>
      <c r="AF752" s="146"/>
      <c r="AG752" s="150"/>
      <c r="AH752" s="150"/>
      <c r="AI752" s="150"/>
      <c r="AJ752" s="146"/>
      <c r="AK752" s="146"/>
      <c r="AL752" s="150"/>
      <c r="AM752" s="150"/>
      <c r="AN752" s="150"/>
      <c r="AO752" s="146"/>
      <c r="AP752" s="146"/>
      <c r="AQ752" s="150"/>
      <c r="AR752" s="150"/>
      <c r="AS752" s="150"/>
      <c r="AT752" s="146"/>
      <c r="AU752" s="146"/>
      <c r="AV752" s="150"/>
      <c r="AW752" s="150"/>
      <c r="AX752" s="150"/>
      <c r="AY752" s="150"/>
      <c r="AZ752" s="150"/>
      <c r="BA752" s="150"/>
      <c r="BB752" s="282"/>
      <c r="BC752" s="214"/>
    </row>
    <row r="753" spans="1:55" ht="22.5" customHeight="1">
      <c r="A753" s="275"/>
      <c r="B753" s="276"/>
      <c r="C753" s="276"/>
      <c r="D753" s="221" t="s">
        <v>269</v>
      </c>
      <c r="E753" s="146">
        <f t="shared" si="807"/>
        <v>0</v>
      </c>
      <c r="F753" s="146">
        <f t="shared" si="793"/>
        <v>0</v>
      </c>
      <c r="G753" s="150"/>
      <c r="H753" s="146"/>
      <c r="I753" s="146"/>
      <c r="J753" s="150"/>
      <c r="K753" s="146"/>
      <c r="L753" s="146"/>
      <c r="M753" s="150"/>
      <c r="N753" s="146"/>
      <c r="O753" s="146"/>
      <c r="P753" s="150"/>
      <c r="Q753" s="146"/>
      <c r="R753" s="146"/>
      <c r="S753" s="150"/>
      <c r="T753" s="146"/>
      <c r="U753" s="146"/>
      <c r="V753" s="150"/>
      <c r="W753" s="146"/>
      <c r="X753" s="146"/>
      <c r="Y753" s="150"/>
      <c r="Z753" s="146"/>
      <c r="AA753" s="146"/>
      <c r="AB753" s="150"/>
      <c r="AC753" s="150"/>
      <c r="AD753" s="150"/>
      <c r="AE753" s="146"/>
      <c r="AF753" s="146"/>
      <c r="AG753" s="150"/>
      <c r="AH753" s="150"/>
      <c r="AI753" s="150"/>
      <c r="AJ753" s="146"/>
      <c r="AK753" s="146"/>
      <c r="AL753" s="150"/>
      <c r="AM753" s="150"/>
      <c r="AN753" s="150"/>
      <c r="AO753" s="146"/>
      <c r="AP753" s="146"/>
      <c r="AQ753" s="150"/>
      <c r="AR753" s="150"/>
      <c r="AS753" s="150"/>
      <c r="AT753" s="146"/>
      <c r="AU753" s="146"/>
      <c r="AV753" s="150"/>
      <c r="AW753" s="150"/>
      <c r="AX753" s="150"/>
      <c r="AY753" s="150"/>
      <c r="AZ753" s="150"/>
      <c r="BA753" s="150"/>
      <c r="BB753" s="282"/>
      <c r="BC753" s="214"/>
    </row>
    <row r="754" spans="1:55" ht="31.2">
      <c r="A754" s="275"/>
      <c r="B754" s="276"/>
      <c r="C754" s="276"/>
      <c r="D754" s="224" t="s">
        <v>43</v>
      </c>
      <c r="E754" s="146">
        <f t="shared" si="807"/>
        <v>0</v>
      </c>
      <c r="F754" s="146">
        <f t="shared" si="793"/>
        <v>0</v>
      </c>
      <c r="G754" s="150"/>
      <c r="H754" s="146"/>
      <c r="I754" s="146"/>
      <c r="J754" s="150"/>
      <c r="K754" s="146"/>
      <c r="L754" s="146"/>
      <c r="M754" s="150"/>
      <c r="N754" s="146"/>
      <c r="O754" s="146"/>
      <c r="P754" s="150"/>
      <c r="Q754" s="146"/>
      <c r="R754" s="146"/>
      <c r="S754" s="150"/>
      <c r="T754" s="146"/>
      <c r="U754" s="146"/>
      <c r="V754" s="150"/>
      <c r="W754" s="146"/>
      <c r="X754" s="146"/>
      <c r="Y754" s="150"/>
      <c r="Z754" s="146"/>
      <c r="AA754" s="146"/>
      <c r="AB754" s="150"/>
      <c r="AC754" s="150"/>
      <c r="AD754" s="150"/>
      <c r="AE754" s="146"/>
      <c r="AF754" s="146"/>
      <c r="AG754" s="150"/>
      <c r="AH754" s="150"/>
      <c r="AI754" s="150"/>
      <c r="AJ754" s="146"/>
      <c r="AK754" s="146"/>
      <c r="AL754" s="150"/>
      <c r="AM754" s="150"/>
      <c r="AN754" s="150"/>
      <c r="AO754" s="146"/>
      <c r="AP754" s="146"/>
      <c r="AQ754" s="150"/>
      <c r="AR754" s="150"/>
      <c r="AS754" s="150"/>
      <c r="AT754" s="146"/>
      <c r="AU754" s="146"/>
      <c r="AV754" s="150"/>
      <c r="AW754" s="150"/>
      <c r="AX754" s="150"/>
      <c r="AY754" s="150"/>
      <c r="AZ754" s="150"/>
      <c r="BA754" s="150"/>
      <c r="BB754" s="283"/>
      <c r="BC754" s="214"/>
    </row>
    <row r="755" spans="1:55" ht="22.5" customHeight="1">
      <c r="A755" s="275" t="s">
        <v>545</v>
      </c>
      <c r="B755" s="277" t="s">
        <v>553</v>
      </c>
      <c r="C755" s="276" t="s">
        <v>299</v>
      </c>
      <c r="D755" s="153" t="s">
        <v>41</v>
      </c>
      <c r="E755" s="146">
        <f t="shared" ref="E755:E757" si="808">H755+K755+N755+Q755+T755+W755+Z755+AE755+AJ755+AO755+AT755+AY755</f>
        <v>549.72964999999999</v>
      </c>
      <c r="F755" s="146">
        <f t="shared" ref="F755:F761" si="809">I755+L755+O755+R755+U755+X755+AA755+AF755+AK755+AP755+AU755+AZ755</f>
        <v>549.72964999999999</v>
      </c>
      <c r="G755" s="150"/>
      <c r="H755" s="146">
        <f>H756+H757+H758+H760+H761</f>
        <v>0</v>
      </c>
      <c r="I755" s="146">
        <f t="shared" ref="I755" si="810">I756+I757+I758+I760+I761</f>
        <v>0</v>
      </c>
      <c r="J755" s="146"/>
      <c r="K755" s="146">
        <f t="shared" ref="K755:L755" si="811">K756+K757+K758+K760+K761</f>
        <v>0</v>
      </c>
      <c r="L755" s="146">
        <f t="shared" si="811"/>
        <v>0</v>
      </c>
      <c r="M755" s="146"/>
      <c r="N755" s="146">
        <f t="shared" ref="N755:O755" si="812">N756+N757+N758+N760+N761</f>
        <v>0</v>
      </c>
      <c r="O755" s="146">
        <f t="shared" si="812"/>
        <v>0</v>
      </c>
      <c r="P755" s="146"/>
      <c r="Q755" s="146">
        <f t="shared" ref="Q755:R755" si="813">Q756+Q757+Q758+Q760+Q761</f>
        <v>0</v>
      </c>
      <c r="R755" s="146">
        <f t="shared" si="813"/>
        <v>0</v>
      </c>
      <c r="S755" s="146"/>
      <c r="T755" s="146">
        <f t="shared" ref="T755:U755" si="814">T756+T757+T758+T760+T761</f>
        <v>0</v>
      </c>
      <c r="U755" s="146">
        <f t="shared" si="814"/>
        <v>0</v>
      </c>
      <c r="V755" s="146"/>
      <c r="W755" s="146">
        <f t="shared" ref="W755:X755" si="815">W756+W757+W758+W760+W761</f>
        <v>0</v>
      </c>
      <c r="X755" s="146">
        <f t="shared" si="815"/>
        <v>0</v>
      </c>
      <c r="Y755" s="146"/>
      <c r="Z755" s="146">
        <f t="shared" ref="Z755:AC755" si="816">Z756+Z757+Z758+Z760+Z761</f>
        <v>0</v>
      </c>
      <c r="AA755" s="146">
        <f t="shared" si="816"/>
        <v>0</v>
      </c>
      <c r="AB755" s="146">
        <f t="shared" si="816"/>
        <v>0</v>
      </c>
      <c r="AC755" s="146">
        <f t="shared" si="816"/>
        <v>0</v>
      </c>
      <c r="AD755" s="146"/>
      <c r="AE755" s="146">
        <f t="shared" ref="AE755:AH755" si="817">AE756+AE757+AE758+AE760+AE761</f>
        <v>0</v>
      </c>
      <c r="AF755" s="146">
        <f t="shared" si="817"/>
        <v>0</v>
      </c>
      <c r="AG755" s="146">
        <f t="shared" si="817"/>
        <v>0</v>
      </c>
      <c r="AH755" s="146">
        <f t="shared" si="817"/>
        <v>0</v>
      </c>
      <c r="AI755" s="146"/>
      <c r="AJ755" s="146">
        <f t="shared" ref="AJ755:AM755" si="818">AJ756+AJ757+AJ758+AJ760+AJ761</f>
        <v>0</v>
      </c>
      <c r="AK755" s="146">
        <f t="shared" si="818"/>
        <v>0</v>
      </c>
      <c r="AL755" s="146">
        <f t="shared" si="818"/>
        <v>0</v>
      </c>
      <c r="AM755" s="146">
        <f t="shared" si="818"/>
        <v>0</v>
      </c>
      <c r="AN755" s="146"/>
      <c r="AO755" s="146">
        <f t="shared" ref="AO755:AR755" si="819">AO756+AO757+AO758+AO760+AO761</f>
        <v>450</v>
      </c>
      <c r="AP755" s="146">
        <f t="shared" si="819"/>
        <v>450</v>
      </c>
      <c r="AQ755" s="146">
        <f t="shared" si="819"/>
        <v>0</v>
      </c>
      <c r="AR755" s="146">
        <f t="shared" si="819"/>
        <v>0</v>
      </c>
      <c r="AS755" s="146"/>
      <c r="AT755" s="146">
        <f t="shared" ref="AT755:AU755" si="820">AT756+AT757+AT758+AT760+AT761</f>
        <v>99.729650000000007</v>
      </c>
      <c r="AU755" s="146">
        <f t="shared" si="820"/>
        <v>99.729650000000007</v>
      </c>
      <c r="AV755" s="146">
        <f t="shared" ref="AV755:AW755" si="821">AV756+AV757+AV758+AV760+AV761</f>
        <v>0</v>
      </c>
      <c r="AW755" s="146">
        <f t="shared" si="821"/>
        <v>0</v>
      </c>
      <c r="AX755" s="146"/>
      <c r="AY755" s="146">
        <f t="shared" ref="AY755:AZ755" si="822">AY756+AY757+AY758+AY760+AY761</f>
        <v>0</v>
      </c>
      <c r="AZ755" s="146">
        <f t="shared" si="822"/>
        <v>0</v>
      </c>
      <c r="BA755" s="150"/>
      <c r="BB755" s="281" t="s">
        <v>431</v>
      </c>
      <c r="BC755" s="214"/>
    </row>
    <row r="756" spans="1:55" ht="32.25" customHeight="1">
      <c r="A756" s="275"/>
      <c r="B756" s="277"/>
      <c r="C756" s="276"/>
      <c r="D756" s="151" t="s">
        <v>37</v>
      </c>
      <c r="E756" s="146">
        <f t="shared" si="808"/>
        <v>0</v>
      </c>
      <c r="F756" s="146">
        <f t="shared" si="809"/>
        <v>0</v>
      </c>
      <c r="G756" s="150"/>
      <c r="H756" s="146"/>
      <c r="I756" s="146"/>
      <c r="J756" s="150"/>
      <c r="K756" s="146"/>
      <c r="L756" s="146"/>
      <c r="M756" s="150"/>
      <c r="N756" s="146"/>
      <c r="O756" s="146"/>
      <c r="P756" s="150"/>
      <c r="Q756" s="146"/>
      <c r="R756" s="146"/>
      <c r="S756" s="150"/>
      <c r="T756" s="146"/>
      <c r="U756" s="146"/>
      <c r="V756" s="150"/>
      <c r="W756" s="146"/>
      <c r="X756" s="146"/>
      <c r="Y756" s="150"/>
      <c r="Z756" s="146"/>
      <c r="AA756" s="146"/>
      <c r="AB756" s="150"/>
      <c r="AC756" s="150"/>
      <c r="AD756" s="150"/>
      <c r="AE756" s="146"/>
      <c r="AF756" s="146"/>
      <c r="AG756" s="150"/>
      <c r="AH756" s="150"/>
      <c r="AI756" s="150"/>
      <c r="AJ756" s="146"/>
      <c r="AK756" s="146"/>
      <c r="AL756" s="150"/>
      <c r="AM756" s="150"/>
      <c r="AN756" s="150"/>
      <c r="AO756" s="146"/>
      <c r="AP756" s="146"/>
      <c r="AQ756" s="150"/>
      <c r="AR756" s="150"/>
      <c r="AS756" s="150"/>
      <c r="AT756" s="146"/>
      <c r="AU756" s="146"/>
      <c r="AV756" s="150"/>
      <c r="AW756" s="150"/>
      <c r="AX756" s="150"/>
      <c r="AY756" s="150"/>
      <c r="AZ756" s="150"/>
      <c r="BA756" s="150"/>
      <c r="BB756" s="282"/>
      <c r="BC756" s="214"/>
    </row>
    <row r="757" spans="1:55" ht="50.25" customHeight="1">
      <c r="A757" s="275"/>
      <c r="B757" s="277"/>
      <c r="C757" s="276"/>
      <c r="D757" s="176" t="s">
        <v>2</v>
      </c>
      <c r="E757" s="146">
        <f t="shared" si="808"/>
        <v>0</v>
      </c>
      <c r="F757" s="146">
        <f t="shared" si="809"/>
        <v>0</v>
      </c>
      <c r="G757" s="150"/>
      <c r="H757" s="146"/>
      <c r="I757" s="146"/>
      <c r="J757" s="150"/>
      <c r="K757" s="146"/>
      <c r="L757" s="146"/>
      <c r="M757" s="150"/>
      <c r="N757" s="146"/>
      <c r="O757" s="146"/>
      <c r="P757" s="150"/>
      <c r="Q757" s="146"/>
      <c r="R757" s="146"/>
      <c r="S757" s="150"/>
      <c r="T757" s="146"/>
      <c r="U757" s="146"/>
      <c r="V757" s="150"/>
      <c r="W757" s="146"/>
      <c r="X757" s="146"/>
      <c r="Y757" s="150"/>
      <c r="Z757" s="146"/>
      <c r="AA757" s="146"/>
      <c r="AB757" s="150"/>
      <c r="AC757" s="150"/>
      <c r="AD757" s="150"/>
      <c r="AE757" s="146"/>
      <c r="AF757" s="146"/>
      <c r="AG757" s="150"/>
      <c r="AH757" s="150"/>
      <c r="AI757" s="150"/>
      <c r="AJ757" s="146"/>
      <c r="AK757" s="146"/>
      <c r="AL757" s="150"/>
      <c r="AM757" s="150"/>
      <c r="AN757" s="150"/>
      <c r="AO757" s="146"/>
      <c r="AP757" s="146"/>
      <c r="AQ757" s="150"/>
      <c r="AR757" s="150"/>
      <c r="AS757" s="150"/>
      <c r="AT757" s="146"/>
      <c r="AU757" s="146"/>
      <c r="AV757" s="150"/>
      <c r="AW757" s="150"/>
      <c r="AX757" s="150"/>
      <c r="AY757" s="150"/>
      <c r="AZ757" s="150"/>
      <c r="BA757" s="150"/>
      <c r="BB757" s="282"/>
      <c r="BC757" s="214"/>
    </row>
    <row r="758" spans="1:55" ht="22.5" customHeight="1">
      <c r="A758" s="275"/>
      <c r="B758" s="277"/>
      <c r="C758" s="276"/>
      <c r="D758" s="221" t="s">
        <v>268</v>
      </c>
      <c r="E758" s="146">
        <f>H758+K758+N758+Q758+T758+W758+Z758+AE758+AJ758+AO758+AT758+AY758</f>
        <v>549.72964999999999</v>
      </c>
      <c r="F758" s="146">
        <f t="shared" si="809"/>
        <v>549.72964999999999</v>
      </c>
      <c r="G758" s="150"/>
      <c r="H758" s="146"/>
      <c r="I758" s="146"/>
      <c r="J758" s="150"/>
      <c r="K758" s="146"/>
      <c r="L758" s="146"/>
      <c r="M758" s="150"/>
      <c r="N758" s="146"/>
      <c r="O758" s="146"/>
      <c r="P758" s="150"/>
      <c r="Q758" s="146"/>
      <c r="R758" s="146"/>
      <c r="S758" s="150"/>
      <c r="T758" s="146"/>
      <c r="U758" s="146"/>
      <c r="V758" s="150"/>
      <c r="W758" s="146"/>
      <c r="X758" s="146"/>
      <c r="Y758" s="150"/>
      <c r="Z758" s="146"/>
      <c r="AA758" s="146"/>
      <c r="AB758" s="150"/>
      <c r="AC758" s="150"/>
      <c r="AD758" s="150"/>
      <c r="AE758" s="146"/>
      <c r="AF758" s="146"/>
      <c r="AG758" s="150"/>
      <c r="AH758" s="150"/>
      <c r="AI758" s="150"/>
      <c r="AJ758" s="146"/>
      <c r="AK758" s="146"/>
      <c r="AL758" s="150"/>
      <c r="AM758" s="150"/>
      <c r="AN758" s="150"/>
      <c r="AO758" s="146">
        <v>450</v>
      </c>
      <c r="AP758" s="146">
        <v>450</v>
      </c>
      <c r="AQ758" s="150"/>
      <c r="AR758" s="150"/>
      <c r="AS758" s="150"/>
      <c r="AT758" s="146">
        <v>99.729650000000007</v>
      </c>
      <c r="AU758" s="146">
        <v>99.729650000000007</v>
      </c>
      <c r="AV758" s="150"/>
      <c r="AW758" s="150"/>
      <c r="AX758" s="150"/>
      <c r="AY758" s="150"/>
      <c r="AZ758" s="150"/>
      <c r="BA758" s="150"/>
      <c r="BB758" s="282"/>
      <c r="BC758" s="214"/>
    </row>
    <row r="759" spans="1:55" ht="82.5" customHeight="1">
      <c r="A759" s="275"/>
      <c r="B759" s="277"/>
      <c r="C759" s="276"/>
      <c r="D759" s="221" t="s">
        <v>274</v>
      </c>
      <c r="E759" s="146">
        <f t="shared" ref="E759:E764" si="823">H759+K759+N759+Q759+T759+W759+Z759+AE759+AJ759+AO759+AT759+AY759</f>
        <v>0</v>
      </c>
      <c r="F759" s="146">
        <f t="shared" si="809"/>
        <v>0</v>
      </c>
      <c r="G759" s="150"/>
      <c r="H759" s="146"/>
      <c r="I759" s="146"/>
      <c r="J759" s="150"/>
      <c r="K759" s="146"/>
      <c r="L759" s="146"/>
      <c r="M759" s="150"/>
      <c r="N759" s="146"/>
      <c r="O759" s="146"/>
      <c r="P759" s="150"/>
      <c r="Q759" s="146"/>
      <c r="R759" s="146"/>
      <c r="S759" s="150"/>
      <c r="T759" s="146"/>
      <c r="U759" s="146"/>
      <c r="V759" s="150"/>
      <c r="W759" s="146"/>
      <c r="X759" s="146"/>
      <c r="Y759" s="150"/>
      <c r="Z759" s="146"/>
      <c r="AA759" s="146"/>
      <c r="AB759" s="150"/>
      <c r="AC759" s="150"/>
      <c r="AD759" s="150"/>
      <c r="AE759" s="146"/>
      <c r="AF759" s="146"/>
      <c r="AG759" s="150"/>
      <c r="AH759" s="150"/>
      <c r="AI759" s="150"/>
      <c r="AJ759" s="146"/>
      <c r="AK759" s="146"/>
      <c r="AL759" s="150"/>
      <c r="AM759" s="150"/>
      <c r="AN759" s="150"/>
      <c r="AO759" s="146"/>
      <c r="AP759" s="146"/>
      <c r="AQ759" s="150"/>
      <c r="AR759" s="150"/>
      <c r="AS759" s="150"/>
      <c r="AT759" s="146"/>
      <c r="AU759" s="146"/>
      <c r="AV759" s="150"/>
      <c r="AW759" s="150"/>
      <c r="AX759" s="150"/>
      <c r="AY759" s="150"/>
      <c r="AZ759" s="150"/>
      <c r="BA759" s="150"/>
      <c r="BB759" s="282"/>
      <c r="BC759" s="214"/>
    </row>
    <row r="760" spans="1:55" ht="22.5" customHeight="1">
      <c r="A760" s="275"/>
      <c r="B760" s="277"/>
      <c r="C760" s="276"/>
      <c r="D760" s="221" t="s">
        <v>269</v>
      </c>
      <c r="E760" s="146">
        <f t="shared" si="823"/>
        <v>0</v>
      </c>
      <c r="F760" s="146">
        <f t="shared" si="809"/>
        <v>0</v>
      </c>
      <c r="G760" s="150"/>
      <c r="H760" s="146"/>
      <c r="I760" s="146"/>
      <c r="J760" s="150"/>
      <c r="K760" s="146"/>
      <c r="L760" s="146"/>
      <c r="M760" s="150"/>
      <c r="N760" s="146"/>
      <c r="O760" s="146"/>
      <c r="P760" s="150"/>
      <c r="Q760" s="146"/>
      <c r="R760" s="146"/>
      <c r="S760" s="150"/>
      <c r="T760" s="146"/>
      <c r="U760" s="146"/>
      <c r="V760" s="150"/>
      <c r="W760" s="146"/>
      <c r="X760" s="146"/>
      <c r="Y760" s="150"/>
      <c r="Z760" s="146"/>
      <c r="AA760" s="146"/>
      <c r="AB760" s="150"/>
      <c r="AC760" s="150"/>
      <c r="AD760" s="150"/>
      <c r="AE760" s="146"/>
      <c r="AF760" s="146"/>
      <c r="AG760" s="150"/>
      <c r="AH760" s="150"/>
      <c r="AI760" s="150"/>
      <c r="AJ760" s="146"/>
      <c r="AK760" s="146"/>
      <c r="AL760" s="150"/>
      <c r="AM760" s="150"/>
      <c r="AN760" s="150"/>
      <c r="AO760" s="146"/>
      <c r="AP760" s="146"/>
      <c r="AQ760" s="150"/>
      <c r="AR760" s="150"/>
      <c r="AS760" s="150"/>
      <c r="AT760" s="146"/>
      <c r="AU760" s="146"/>
      <c r="AV760" s="150"/>
      <c r="AW760" s="150"/>
      <c r="AX760" s="150"/>
      <c r="AY760" s="150"/>
      <c r="AZ760" s="150"/>
      <c r="BA760" s="150"/>
      <c r="BB760" s="282"/>
      <c r="BC760" s="214"/>
    </row>
    <row r="761" spans="1:55" ht="31.2">
      <c r="A761" s="275"/>
      <c r="B761" s="277"/>
      <c r="C761" s="276"/>
      <c r="D761" s="224" t="s">
        <v>43</v>
      </c>
      <c r="E761" s="146">
        <f t="shared" si="823"/>
        <v>0</v>
      </c>
      <c r="F761" s="146">
        <f t="shared" si="809"/>
        <v>0</v>
      </c>
      <c r="G761" s="150"/>
      <c r="H761" s="146"/>
      <c r="I761" s="146"/>
      <c r="J761" s="150"/>
      <c r="K761" s="146"/>
      <c r="L761" s="146"/>
      <c r="M761" s="150"/>
      <c r="N761" s="146"/>
      <c r="O761" s="146"/>
      <c r="P761" s="150"/>
      <c r="Q761" s="146"/>
      <c r="R761" s="146"/>
      <c r="S761" s="150"/>
      <c r="T761" s="146"/>
      <c r="U761" s="146"/>
      <c r="V761" s="150"/>
      <c r="W761" s="146"/>
      <c r="X761" s="146"/>
      <c r="Y761" s="150"/>
      <c r="Z761" s="146"/>
      <c r="AA761" s="146"/>
      <c r="AB761" s="150"/>
      <c r="AC761" s="150"/>
      <c r="AD761" s="150"/>
      <c r="AE761" s="146"/>
      <c r="AF761" s="146"/>
      <c r="AG761" s="150"/>
      <c r="AH761" s="150"/>
      <c r="AI761" s="150"/>
      <c r="AJ761" s="146"/>
      <c r="AK761" s="146"/>
      <c r="AL761" s="150"/>
      <c r="AM761" s="150"/>
      <c r="AN761" s="150"/>
      <c r="AO761" s="146"/>
      <c r="AP761" s="146"/>
      <c r="AQ761" s="150"/>
      <c r="AR761" s="150"/>
      <c r="AS761" s="150"/>
      <c r="AT761" s="146"/>
      <c r="AU761" s="146"/>
      <c r="AV761" s="150"/>
      <c r="AW761" s="150"/>
      <c r="AX761" s="150"/>
      <c r="AY761" s="150"/>
      <c r="AZ761" s="150"/>
      <c r="BA761" s="150"/>
      <c r="BB761" s="283"/>
      <c r="BC761" s="214"/>
    </row>
    <row r="762" spans="1:55" ht="22.5" customHeight="1">
      <c r="A762" s="275" t="s">
        <v>569</v>
      </c>
      <c r="B762" s="276" t="s">
        <v>570</v>
      </c>
      <c r="C762" s="276" t="s">
        <v>299</v>
      </c>
      <c r="D762" s="153" t="s">
        <v>41</v>
      </c>
      <c r="E762" s="146">
        <f t="shared" si="823"/>
        <v>55.726999999999997</v>
      </c>
      <c r="F762" s="146">
        <f t="shared" ref="F762:F768" si="824">I762+L762+O762+R762+U762+X762+AA762+AF762+AK762+AP762+AU762+AZ762</f>
        <v>55.726999999999997</v>
      </c>
      <c r="G762" s="150"/>
      <c r="H762" s="146">
        <f>H763+H764+H765+H767+H768</f>
        <v>0</v>
      </c>
      <c r="I762" s="146">
        <f t="shared" ref="I762" si="825">I763+I764+I765+I767+I768</f>
        <v>0</v>
      </c>
      <c r="J762" s="146"/>
      <c r="K762" s="146">
        <f t="shared" ref="K762:L762" si="826">K763+K764+K765+K767+K768</f>
        <v>0</v>
      </c>
      <c r="L762" s="146">
        <f t="shared" si="826"/>
        <v>0</v>
      </c>
      <c r="M762" s="146"/>
      <c r="N762" s="146">
        <f t="shared" ref="N762:O762" si="827">N763+N764+N765+N767+N768</f>
        <v>0</v>
      </c>
      <c r="O762" s="146">
        <f t="shared" si="827"/>
        <v>0</v>
      </c>
      <c r="P762" s="146"/>
      <c r="Q762" s="146">
        <f t="shared" ref="Q762:R762" si="828">Q763+Q764+Q765+Q767+Q768</f>
        <v>0</v>
      </c>
      <c r="R762" s="146">
        <f t="shared" si="828"/>
        <v>0</v>
      </c>
      <c r="S762" s="146"/>
      <c r="T762" s="146">
        <f t="shared" ref="T762:U762" si="829">T763+T764+T765+T767+T768</f>
        <v>0</v>
      </c>
      <c r="U762" s="146">
        <f t="shared" si="829"/>
        <v>0</v>
      </c>
      <c r="V762" s="146"/>
      <c r="W762" s="146">
        <f t="shared" ref="W762:X762" si="830">W763+W764+W765+W767+W768</f>
        <v>0</v>
      </c>
      <c r="X762" s="146">
        <f t="shared" si="830"/>
        <v>0</v>
      </c>
      <c r="Y762" s="146"/>
      <c r="Z762" s="146">
        <f t="shared" ref="Z762:AC762" si="831">Z763+Z764+Z765+Z767+Z768</f>
        <v>0</v>
      </c>
      <c r="AA762" s="146">
        <f t="shared" si="831"/>
        <v>0</v>
      </c>
      <c r="AB762" s="146">
        <f t="shared" si="831"/>
        <v>0</v>
      </c>
      <c r="AC762" s="146">
        <f t="shared" si="831"/>
        <v>0</v>
      </c>
      <c r="AD762" s="146"/>
      <c r="AE762" s="146">
        <f t="shared" ref="AE762:AH762" si="832">AE763+AE764+AE765+AE767+AE768</f>
        <v>0</v>
      </c>
      <c r="AF762" s="146">
        <f t="shared" si="832"/>
        <v>0</v>
      </c>
      <c r="AG762" s="146">
        <f t="shared" si="832"/>
        <v>0</v>
      </c>
      <c r="AH762" s="146">
        <f t="shared" si="832"/>
        <v>0</v>
      </c>
      <c r="AI762" s="146"/>
      <c r="AJ762" s="146">
        <f t="shared" ref="AJ762:AM762" si="833">AJ763+AJ764+AJ765+AJ767+AJ768</f>
        <v>0</v>
      </c>
      <c r="AK762" s="146">
        <f t="shared" si="833"/>
        <v>0</v>
      </c>
      <c r="AL762" s="146">
        <f t="shared" si="833"/>
        <v>0</v>
      </c>
      <c r="AM762" s="146">
        <f t="shared" si="833"/>
        <v>0</v>
      </c>
      <c r="AN762" s="146"/>
      <c r="AO762" s="146">
        <f t="shared" ref="AO762:AR762" si="834">AO763+AO764+AO765+AO767+AO768</f>
        <v>0</v>
      </c>
      <c r="AP762" s="146">
        <f t="shared" si="834"/>
        <v>0</v>
      </c>
      <c r="AQ762" s="146">
        <f t="shared" si="834"/>
        <v>0</v>
      </c>
      <c r="AR762" s="146">
        <f t="shared" si="834"/>
        <v>0</v>
      </c>
      <c r="AS762" s="146"/>
      <c r="AT762" s="146">
        <f t="shared" ref="AT762" si="835">AT763+AT764+AT765+AT767+AT768</f>
        <v>0</v>
      </c>
      <c r="AU762" s="146"/>
      <c r="AV762" s="146">
        <f t="shared" ref="AV762:AW762" si="836">AV763+AV764+AV765+AV767+AV768</f>
        <v>0</v>
      </c>
      <c r="AW762" s="146">
        <f t="shared" si="836"/>
        <v>0</v>
      </c>
      <c r="AX762" s="146"/>
      <c r="AY762" s="146">
        <f t="shared" ref="AY762:AZ762" si="837">AY763+AY764+AY765+AY767+AY768</f>
        <v>55.726999999999997</v>
      </c>
      <c r="AZ762" s="146">
        <f t="shared" si="837"/>
        <v>55.726999999999997</v>
      </c>
      <c r="BA762" s="150"/>
      <c r="BB762" s="281" t="s">
        <v>431</v>
      </c>
      <c r="BC762" s="219"/>
    </row>
    <row r="763" spans="1:55" ht="32.25" customHeight="1">
      <c r="A763" s="275"/>
      <c r="B763" s="276"/>
      <c r="C763" s="276"/>
      <c r="D763" s="151" t="s">
        <v>37</v>
      </c>
      <c r="E763" s="146">
        <f t="shared" si="823"/>
        <v>0</v>
      </c>
      <c r="F763" s="146">
        <f t="shared" si="824"/>
        <v>0</v>
      </c>
      <c r="G763" s="150"/>
      <c r="H763" s="146"/>
      <c r="I763" s="146"/>
      <c r="J763" s="150"/>
      <c r="K763" s="146"/>
      <c r="L763" s="146"/>
      <c r="M763" s="150"/>
      <c r="N763" s="146"/>
      <c r="O763" s="146"/>
      <c r="P763" s="150"/>
      <c r="Q763" s="146"/>
      <c r="R763" s="146"/>
      <c r="S763" s="150"/>
      <c r="T763" s="146"/>
      <c r="U763" s="146"/>
      <c r="V763" s="150"/>
      <c r="W763" s="146"/>
      <c r="X763" s="146"/>
      <c r="Y763" s="150"/>
      <c r="Z763" s="146"/>
      <c r="AA763" s="146"/>
      <c r="AB763" s="150"/>
      <c r="AC763" s="150"/>
      <c r="AD763" s="150"/>
      <c r="AE763" s="146"/>
      <c r="AF763" s="146"/>
      <c r="AG763" s="150"/>
      <c r="AH763" s="150"/>
      <c r="AI763" s="150"/>
      <c r="AJ763" s="146"/>
      <c r="AK763" s="146"/>
      <c r="AL763" s="150"/>
      <c r="AM763" s="150"/>
      <c r="AN763" s="150"/>
      <c r="AO763" s="146"/>
      <c r="AP763" s="146"/>
      <c r="AQ763" s="150"/>
      <c r="AR763" s="150"/>
      <c r="AS763" s="150"/>
      <c r="AT763" s="146"/>
      <c r="AU763" s="146"/>
      <c r="AV763" s="150"/>
      <c r="AW763" s="150"/>
      <c r="AX763" s="150"/>
      <c r="AY763" s="150"/>
      <c r="AZ763" s="150"/>
      <c r="BA763" s="150"/>
      <c r="BB763" s="282"/>
      <c r="BC763" s="219"/>
    </row>
    <row r="764" spans="1:55" ht="50.25" customHeight="1">
      <c r="A764" s="275"/>
      <c r="B764" s="276"/>
      <c r="C764" s="276"/>
      <c r="D764" s="176" t="s">
        <v>2</v>
      </c>
      <c r="E764" s="146">
        <f t="shared" si="823"/>
        <v>0</v>
      </c>
      <c r="F764" s="146">
        <f t="shared" si="824"/>
        <v>0</v>
      </c>
      <c r="G764" s="150"/>
      <c r="H764" s="146"/>
      <c r="I764" s="146"/>
      <c r="J764" s="150"/>
      <c r="K764" s="146"/>
      <c r="L764" s="146"/>
      <c r="M764" s="150"/>
      <c r="N764" s="146"/>
      <c r="O764" s="146"/>
      <c r="P764" s="150"/>
      <c r="Q764" s="146"/>
      <c r="R764" s="146"/>
      <c r="S764" s="150"/>
      <c r="T764" s="146"/>
      <c r="U764" s="146"/>
      <c r="V764" s="150"/>
      <c r="W764" s="146"/>
      <c r="X764" s="146"/>
      <c r="Y764" s="150"/>
      <c r="Z764" s="146"/>
      <c r="AA764" s="146"/>
      <c r="AB764" s="150"/>
      <c r="AC764" s="150"/>
      <c r="AD764" s="150"/>
      <c r="AE764" s="146"/>
      <c r="AF764" s="146"/>
      <c r="AG764" s="150"/>
      <c r="AH764" s="150"/>
      <c r="AI764" s="150"/>
      <c r="AJ764" s="146"/>
      <c r="AK764" s="146"/>
      <c r="AL764" s="150"/>
      <c r="AM764" s="150"/>
      <c r="AN764" s="150"/>
      <c r="AO764" s="146"/>
      <c r="AP764" s="146"/>
      <c r="AQ764" s="150"/>
      <c r="AR764" s="150"/>
      <c r="AS764" s="150"/>
      <c r="AT764" s="146"/>
      <c r="AU764" s="146"/>
      <c r="AV764" s="150"/>
      <c r="AW764" s="150"/>
      <c r="AX764" s="150"/>
      <c r="AY764" s="150"/>
      <c r="AZ764" s="150"/>
      <c r="BA764" s="150"/>
      <c r="BB764" s="282"/>
      <c r="BC764" s="219"/>
    </row>
    <row r="765" spans="1:55" ht="22.5" customHeight="1">
      <c r="A765" s="275"/>
      <c r="B765" s="276"/>
      <c r="C765" s="276"/>
      <c r="D765" s="221" t="s">
        <v>268</v>
      </c>
      <c r="E765" s="146">
        <f>H765+K765+N765+Q765+T765+W765+Z765+AE765+AJ765+AO765+AT765+AY765</f>
        <v>55.726999999999997</v>
      </c>
      <c r="F765" s="146">
        <f t="shared" si="824"/>
        <v>55.726999999999997</v>
      </c>
      <c r="G765" s="150"/>
      <c r="H765" s="146"/>
      <c r="I765" s="146"/>
      <c r="J765" s="150"/>
      <c r="K765" s="146"/>
      <c r="L765" s="146"/>
      <c r="M765" s="150"/>
      <c r="N765" s="146"/>
      <c r="O765" s="146"/>
      <c r="P765" s="150"/>
      <c r="Q765" s="146"/>
      <c r="R765" s="146"/>
      <c r="S765" s="150"/>
      <c r="T765" s="146"/>
      <c r="U765" s="146"/>
      <c r="V765" s="150"/>
      <c r="W765" s="146"/>
      <c r="X765" s="146"/>
      <c r="Y765" s="150"/>
      <c r="Z765" s="146"/>
      <c r="AA765" s="146"/>
      <c r="AB765" s="150"/>
      <c r="AC765" s="150"/>
      <c r="AD765" s="150"/>
      <c r="AE765" s="146"/>
      <c r="AF765" s="146"/>
      <c r="AG765" s="150"/>
      <c r="AH765" s="150"/>
      <c r="AI765" s="150"/>
      <c r="AJ765" s="146"/>
      <c r="AK765" s="146"/>
      <c r="AL765" s="150"/>
      <c r="AM765" s="150"/>
      <c r="AN765" s="150"/>
      <c r="AO765" s="146"/>
      <c r="AP765" s="146"/>
      <c r="AQ765" s="150"/>
      <c r="AR765" s="150"/>
      <c r="AS765" s="150"/>
      <c r="AT765" s="146"/>
      <c r="AU765" s="146"/>
      <c r="AV765" s="150"/>
      <c r="AW765" s="150"/>
      <c r="AX765" s="150"/>
      <c r="AY765" s="146">
        <v>55.726999999999997</v>
      </c>
      <c r="AZ765" s="146">
        <v>55.726999999999997</v>
      </c>
      <c r="BA765" s="150"/>
      <c r="BB765" s="282"/>
      <c r="BC765" s="219"/>
    </row>
    <row r="766" spans="1:55" ht="82.5" customHeight="1">
      <c r="A766" s="275"/>
      <c r="B766" s="276"/>
      <c r="C766" s="276"/>
      <c r="D766" s="221" t="s">
        <v>274</v>
      </c>
      <c r="E766" s="146">
        <f t="shared" ref="E766:E768" si="838">H766+K766+N766+Q766+T766+W766+Z766+AE766+AJ766+AO766+AT766+AY766</f>
        <v>0</v>
      </c>
      <c r="F766" s="146">
        <f t="shared" si="824"/>
        <v>0</v>
      </c>
      <c r="G766" s="150"/>
      <c r="H766" s="146"/>
      <c r="I766" s="146"/>
      <c r="J766" s="150"/>
      <c r="K766" s="146"/>
      <c r="L766" s="146"/>
      <c r="M766" s="150"/>
      <c r="N766" s="146"/>
      <c r="O766" s="146"/>
      <c r="P766" s="150"/>
      <c r="Q766" s="146"/>
      <c r="R766" s="146"/>
      <c r="S766" s="150"/>
      <c r="T766" s="146"/>
      <c r="U766" s="146"/>
      <c r="V766" s="150"/>
      <c r="W766" s="146"/>
      <c r="X766" s="146"/>
      <c r="Y766" s="150"/>
      <c r="Z766" s="146"/>
      <c r="AA766" s="146"/>
      <c r="AB766" s="150"/>
      <c r="AC766" s="150"/>
      <c r="AD766" s="150"/>
      <c r="AE766" s="146"/>
      <c r="AF766" s="146"/>
      <c r="AG766" s="150"/>
      <c r="AH766" s="150"/>
      <c r="AI766" s="150"/>
      <c r="AJ766" s="146"/>
      <c r="AK766" s="146"/>
      <c r="AL766" s="150"/>
      <c r="AM766" s="150"/>
      <c r="AN766" s="150"/>
      <c r="AO766" s="146"/>
      <c r="AP766" s="146"/>
      <c r="AQ766" s="150"/>
      <c r="AR766" s="150"/>
      <c r="AS766" s="150"/>
      <c r="AT766" s="146"/>
      <c r="AU766" s="146"/>
      <c r="AV766" s="150"/>
      <c r="AW766" s="150"/>
      <c r="AX766" s="150"/>
      <c r="AY766" s="150"/>
      <c r="AZ766" s="150"/>
      <c r="BA766" s="150"/>
      <c r="BB766" s="282"/>
      <c r="BC766" s="219"/>
    </row>
    <row r="767" spans="1:55" ht="22.5" customHeight="1">
      <c r="A767" s="275"/>
      <c r="B767" s="276"/>
      <c r="C767" s="276"/>
      <c r="D767" s="221" t="s">
        <v>269</v>
      </c>
      <c r="E767" s="146">
        <f t="shared" si="838"/>
        <v>0</v>
      </c>
      <c r="F767" s="146">
        <f t="shared" si="824"/>
        <v>0</v>
      </c>
      <c r="G767" s="150"/>
      <c r="H767" s="146"/>
      <c r="I767" s="146"/>
      <c r="J767" s="150"/>
      <c r="K767" s="146"/>
      <c r="L767" s="146"/>
      <c r="M767" s="150"/>
      <c r="N767" s="146"/>
      <c r="O767" s="146"/>
      <c r="P767" s="150"/>
      <c r="Q767" s="146"/>
      <c r="R767" s="146"/>
      <c r="S767" s="150"/>
      <c r="T767" s="146"/>
      <c r="U767" s="146"/>
      <c r="V767" s="150"/>
      <c r="W767" s="146"/>
      <c r="X767" s="146"/>
      <c r="Y767" s="150"/>
      <c r="Z767" s="146"/>
      <c r="AA767" s="146"/>
      <c r="AB767" s="150"/>
      <c r="AC767" s="150"/>
      <c r="AD767" s="150"/>
      <c r="AE767" s="146"/>
      <c r="AF767" s="146"/>
      <c r="AG767" s="150"/>
      <c r="AH767" s="150"/>
      <c r="AI767" s="150"/>
      <c r="AJ767" s="146"/>
      <c r="AK767" s="146"/>
      <c r="AL767" s="150"/>
      <c r="AM767" s="150"/>
      <c r="AN767" s="150"/>
      <c r="AO767" s="146"/>
      <c r="AP767" s="146"/>
      <c r="AQ767" s="150"/>
      <c r="AR767" s="150"/>
      <c r="AS767" s="150"/>
      <c r="AT767" s="146"/>
      <c r="AU767" s="146"/>
      <c r="AV767" s="150"/>
      <c r="AW767" s="150"/>
      <c r="AX767" s="150"/>
      <c r="AY767" s="150"/>
      <c r="AZ767" s="150"/>
      <c r="BA767" s="150"/>
      <c r="BB767" s="282"/>
      <c r="BC767" s="219"/>
    </row>
    <row r="768" spans="1:55" ht="31.2">
      <c r="A768" s="275"/>
      <c r="B768" s="276"/>
      <c r="C768" s="276"/>
      <c r="D768" s="224" t="s">
        <v>43</v>
      </c>
      <c r="E768" s="146">
        <f t="shared" si="838"/>
        <v>0</v>
      </c>
      <c r="F768" s="146">
        <f t="shared" si="824"/>
        <v>0</v>
      </c>
      <c r="G768" s="150"/>
      <c r="H768" s="146"/>
      <c r="I768" s="146"/>
      <c r="J768" s="150"/>
      <c r="K768" s="146"/>
      <c r="L768" s="146"/>
      <c r="M768" s="150"/>
      <c r="N768" s="146"/>
      <c r="O768" s="146"/>
      <c r="P768" s="150"/>
      <c r="Q768" s="146"/>
      <c r="R768" s="146"/>
      <c r="S768" s="150"/>
      <c r="T768" s="146"/>
      <c r="U768" s="146"/>
      <c r="V768" s="150"/>
      <c r="W768" s="146"/>
      <c r="X768" s="146"/>
      <c r="Y768" s="150"/>
      <c r="Z768" s="146"/>
      <c r="AA768" s="146"/>
      <c r="AB768" s="150"/>
      <c r="AC768" s="150"/>
      <c r="AD768" s="150"/>
      <c r="AE768" s="146"/>
      <c r="AF768" s="146"/>
      <c r="AG768" s="150"/>
      <c r="AH768" s="150"/>
      <c r="AI768" s="150"/>
      <c r="AJ768" s="146"/>
      <c r="AK768" s="146"/>
      <c r="AL768" s="150"/>
      <c r="AM768" s="150"/>
      <c r="AN768" s="150"/>
      <c r="AO768" s="146"/>
      <c r="AP768" s="146"/>
      <c r="AQ768" s="150"/>
      <c r="AR768" s="150"/>
      <c r="AS768" s="150"/>
      <c r="AT768" s="146"/>
      <c r="AU768" s="146"/>
      <c r="AV768" s="150"/>
      <c r="AW768" s="150"/>
      <c r="AX768" s="150"/>
      <c r="AY768" s="150"/>
      <c r="AZ768" s="150"/>
      <c r="BA768" s="150"/>
      <c r="BB768" s="283"/>
      <c r="BC768" s="219"/>
    </row>
    <row r="769" spans="1:55" ht="22.5" customHeight="1">
      <c r="A769" s="301" t="s">
        <v>358</v>
      </c>
      <c r="B769" s="302"/>
      <c r="C769" s="303"/>
      <c r="D769" s="153" t="s">
        <v>41</v>
      </c>
      <c r="E769" s="146">
        <f t="shared" si="760"/>
        <v>983.37765000000002</v>
      </c>
      <c r="F769" s="146">
        <f t="shared" ref="F769:F775" si="839">I769+L769+O769+R769+U769+X769+AA769+AF769+AK769+AP769+AU769+AZ769</f>
        <v>983.37765000000002</v>
      </c>
      <c r="G769" s="150"/>
      <c r="H769" s="146">
        <f>H770+H771+H772+H774+H775</f>
        <v>0</v>
      </c>
      <c r="I769" s="146">
        <f t="shared" ref="I769" si="840">I770+I771+I772+I774+I775</f>
        <v>0</v>
      </c>
      <c r="J769" s="146"/>
      <c r="K769" s="146">
        <f t="shared" ref="K769:L769" si="841">K770+K771+K772+K774+K775</f>
        <v>0</v>
      </c>
      <c r="L769" s="146">
        <f t="shared" si="841"/>
        <v>0</v>
      </c>
      <c r="M769" s="146"/>
      <c r="N769" s="146">
        <f t="shared" ref="N769:O769" si="842">N770+N771+N772+N774+N775</f>
        <v>0</v>
      </c>
      <c r="O769" s="146">
        <f t="shared" si="842"/>
        <v>0</v>
      </c>
      <c r="P769" s="146"/>
      <c r="Q769" s="146">
        <f t="shared" ref="Q769:R769" si="843">Q770+Q771+Q772+Q774+Q775</f>
        <v>0</v>
      </c>
      <c r="R769" s="146">
        <f t="shared" si="843"/>
        <v>0</v>
      </c>
      <c r="S769" s="146"/>
      <c r="T769" s="146">
        <f t="shared" ref="T769:U769" si="844">T770+T771+T772+T774+T775</f>
        <v>0</v>
      </c>
      <c r="U769" s="146">
        <f t="shared" si="844"/>
        <v>0</v>
      </c>
      <c r="V769" s="146"/>
      <c r="W769" s="146">
        <f t="shared" ref="W769:X769" si="845">W770+W771+W772+W774+W775</f>
        <v>0</v>
      </c>
      <c r="X769" s="146">
        <f t="shared" si="845"/>
        <v>0</v>
      </c>
      <c r="Y769" s="146"/>
      <c r="Z769" s="146">
        <f t="shared" ref="Z769:AC769" si="846">Z770+Z771+Z772+Z774+Z775</f>
        <v>0</v>
      </c>
      <c r="AA769" s="146">
        <f t="shared" si="846"/>
        <v>0</v>
      </c>
      <c r="AB769" s="146">
        <f t="shared" si="846"/>
        <v>0</v>
      </c>
      <c r="AC769" s="146">
        <f t="shared" si="846"/>
        <v>0</v>
      </c>
      <c r="AD769" s="146"/>
      <c r="AE769" s="146">
        <f t="shared" ref="AE769:AH769" si="847">AE770+AE771+AE772+AE774+AE775</f>
        <v>92.921000000000006</v>
      </c>
      <c r="AF769" s="146">
        <f t="shared" si="847"/>
        <v>92.921000000000006</v>
      </c>
      <c r="AG769" s="146">
        <f t="shared" si="847"/>
        <v>0</v>
      </c>
      <c r="AH769" s="146">
        <f t="shared" si="847"/>
        <v>0</v>
      </c>
      <c r="AI769" s="146"/>
      <c r="AJ769" s="146">
        <f t="shared" ref="AJ769:AM769" si="848">AJ770+AJ771+AJ772+AJ774+AJ775</f>
        <v>0</v>
      </c>
      <c r="AK769" s="146">
        <f t="shared" si="848"/>
        <v>0</v>
      </c>
      <c r="AL769" s="146">
        <f t="shared" si="848"/>
        <v>0</v>
      </c>
      <c r="AM769" s="146">
        <f t="shared" si="848"/>
        <v>0</v>
      </c>
      <c r="AN769" s="146"/>
      <c r="AO769" s="146">
        <f t="shared" ref="AO769:AR769" si="849">AO770+AO771+AO772+AO774+AO775</f>
        <v>450</v>
      </c>
      <c r="AP769" s="146">
        <f t="shared" si="849"/>
        <v>450</v>
      </c>
      <c r="AQ769" s="146">
        <f t="shared" si="849"/>
        <v>0</v>
      </c>
      <c r="AR769" s="146">
        <f t="shared" si="849"/>
        <v>0</v>
      </c>
      <c r="AS769" s="146"/>
      <c r="AT769" s="146">
        <f>AT770+AT771+AT772+AT774+AT775</f>
        <v>299.72964999999999</v>
      </c>
      <c r="AU769" s="146">
        <f t="shared" ref="AU769:AW769" si="850">AU770+AU771+AU772+AU774+AU775</f>
        <v>299.72964999999999</v>
      </c>
      <c r="AV769" s="146">
        <f t="shared" si="850"/>
        <v>0</v>
      </c>
      <c r="AW769" s="146">
        <f t="shared" si="850"/>
        <v>0</v>
      </c>
      <c r="AX769" s="146"/>
      <c r="AY769" s="146">
        <f t="shared" ref="AY769:AZ769" si="851">AY770+AY771+AY772+AY774+AY775</f>
        <v>140.727</v>
      </c>
      <c r="AZ769" s="146">
        <f t="shared" si="851"/>
        <v>140.727</v>
      </c>
      <c r="BA769" s="150"/>
      <c r="BB769" s="150"/>
      <c r="BC769" s="219"/>
    </row>
    <row r="770" spans="1:55" ht="32.25" customHeight="1">
      <c r="A770" s="304"/>
      <c r="B770" s="305"/>
      <c r="C770" s="306"/>
      <c r="D770" s="151" t="s">
        <v>37</v>
      </c>
      <c r="E770" s="146">
        <f t="shared" si="760"/>
        <v>0</v>
      </c>
      <c r="F770" s="146">
        <f t="shared" si="839"/>
        <v>0</v>
      </c>
      <c r="G770" s="150"/>
      <c r="H770" s="146">
        <f>H728</f>
        <v>0</v>
      </c>
      <c r="I770" s="146">
        <f t="shared" ref="I770:AS770" si="852">I728</f>
        <v>0</v>
      </c>
      <c r="J770" s="146">
        <f t="shared" si="852"/>
        <v>0</v>
      </c>
      <c r="K770" s="146">
        <f t="shared" si="852"/>
        <v>0</v>
      </c>
      <c r="L770" s="146">
        <f t="shared" si="852"/>
        <v>0</v>
      </c>
      <c r="M770" s="146">
        <f t="shared" si="852"/>
        <v>0</v>
      </c>
      <c r="N770" s="146">
        <f t="shared" si="852"/>
        <v>0</v>
      </c>
      <c r="O770" s="146">
        <f t="shared" si="852"/>
        <v>0</v>
      </c>
      <c r="P770" s="146">
        <f t="shared" si="852"/>
        <v>0</v>
      </c>
      <c r="Q770" s="146">
        <f t="shared" si="852"/>
        <v>0</v>
      </c>
      <c r="R770" s="146">
        <f t="shared" si="852"/>
        <v>0</v>
      </c>
      <c r="S770" s="146">
        <f t="shared" si="852"/>
        <v>0</v>
      </c>
      <c r="T770" s="146">
        <f t="shared" si="852"/>
        <v>0</v>
      </c>
      <c r="U770" s="146">
        <f t="shared" si="852"/>
        <v>0</v>
      </c>
      <c r="V770" s="146">
        <f t="shared" si="852"/>
        <v>0</v>
      </c>
      <c r="W770" s="146">
        <f t="shared" si="852"/>
        <v>0</v>
      </c>
      <c r="X770" s="146">
        <f t="shared" si="852"/>
        <v>0</v>
      </c>
      <c r="Y770" s="146">
        <f t="shared" si="852"/>
        <v>0</v>
      </c>
      <c r="Z770" s="146">
        <f t="shared" si="852"/>
        <v>0</v>
      </c>
      <c r="AA770" s="146">
        <f t="shared" si="852"/>
        <v>0</v>
      </c>
      <c r="AB770" s="146">
        <f t="shared" si="852"/>
        <v>0</v>
      </c>
      <c r="AC770" s="146">
        <f t="shared" si="852"/>
        <v>0</v>
      </c>
      <c r="AD770" s="146">
        <f t="shared" si="852"/>
        <v>0</v>
      </c>
      <c r="AE770" s="146">
        <f t="shared" si="852"/>
        <v>0</v>
      </c>
      <c r="AF770" s="146">
        <f t="shared" si="852"/>
        <v>0</v>
      </c>
      <c r="AG770" s="146">
        <f t="shared" si="852"/>
        <v>0</v>
      </c>
      <c r="AH770" s="146">
        <f t="shared" si="852"/>
        <v>0</v>
      </c>
      <c r="AI770" s="146">
        <f t="shared" si="852"/>
        <v>0</v>
      </c>
      <c r="AJ770" s="146">
        <f t="shared" si="852"/>
        <v>0</v>
      </c>
      <c r="AK770" s="146">
        <f t="shared" si="852"/>
        <v>0</v>
      </c>
      <c r="AL770" s="146">
        <f t="shared" si="852"/>
        <v>0</v>
      </c>
      <c r="AM770" s="146">
        <f t="shared" si="852"/>
        <v>0</v>
      </c>
      <c r="AN770" s="146">
        <f t="shared" si="852"/>
        <v>0</v>
      </c>
      <c r="AO770" s="146">
        <f t="shared" si="852"/>
        <v>0</v>
      </c>
      <c r="AP770" s="146">
        <f t="shared" si="852"/>
        <v>0</v>
      </c>
      <c r="AQ770" s="146">
        <f t="shared" si="852"/>
        <v>0</v>
      </c>
      <c r="AR770" s="146">
        <f t="shared" si="852"/>
        <v>0</v>
      </c>
      <c r="AS770" s="146">
        <f t="shared" si="852"/>
        <v>0</v>
      </c>
      <c r="AT770" s="146">
        <f>AT728</f>
        <v>0</v>
      </c>
      <c r="AU770" s="146">
        <f>AU728</f>
        <v>0</v>
      </c>
      <c r="AV770" s="146">
        <f t="shared" ref="AV770:BA775" si="853">AV728</f>
        <v>0</v>
      </c>
      <c r="AW770" s="146">
        <f t="shared" si="853"/>
        <v>0</v>
      </c>
      <c r="AX770" s="146">
        <f t="shared" si="853"/>
        <v>0</v>
      </c>
      <c r="AY770" s="146">
        <f t="shared" si="853"/>
        <v>0</v>
      </c>
      <c r="AZ770" s="146">
        <f t="shared" si="853"/>
        <v>0</v>
      </c>
      <c r="BA770" s="146">
        <f t="shared" si="853"/>
        <v>0</v>
      </c>
      <c r="BB770" s="146"/>
      <c r="BC770" s="219"/>
    </row>
    <row r="771" spans="1:55" ht="50.25" customHeight="1">
      <c r="A771" s="304"/>
      <c r="B771" s="305"/>
      <c r="C771" s="306"/>
      <c r="D771" s="176" t="s">
        <v>2</v>
      </c>
      <c r="E771" s="146">
        <f t="shared" si="760"/>
        <v>0</v>
      </c>
      <c r="F771" s="146">
        <f t="shared" si="839"/>
        <v>0</v>
      </c>
      <c r="G771" s="150"/>
      <c r="H771" s="146">
        <f t="shared" ref="H771:AU771" si="854">H729</f>
        <v>0</v>
      </c>
      <c r="I771" s="146">
        <f t="shared" si="854"/>
        <v>0</v>
      </c>
      <c r="J771" s="146">
        <f t="shared" si="854"/>
        <v>0</v>
      </c>
      <c r="K771" s="146">
        <f t="shared" si="854"/>
        <v>0</v>
      </c>
      <c r="L771" s="146">
        <f t="shared" si="854"/>
        <v>0</v>
      </c>
      <c r="M771" s="146">
        <f t="shared" si="854"/>
        <v>0</v>
      </c>
      <c r="N771" s="146">
        <f t="shared" si="854"/>
        <v>0</v>
      </c>
      <c r="O771" s="146">
        <f t="shared" si="854"/>
        <v>0</v>
      </c>
      <c r="P771" s="146">
        <f t="shared" si="854"/>
        <v>0</v>
      </c>
      <c r="Q771" s="146">
        <f t="shared" si="854"/>
        <v>0</v>
      </c>
      <c r="R771" s="146">
        <f t="shared" si="854"/>
        <v>0</v>
      </c>
      <c r="S771" s="146">
        <f t="shared" si="854"/>
        <v>0</v>
      </c>
      <c r="T771" s="146">
        <f t="shared" si="854"/>
        <v>0</v>
      </c>
      <c r="U771" s="146">
        <f t="shared" si="854"/>
        <v>0</v>
      </c>
      <c r="V771" s="146">
        <f t="shared" si="854"/>
        <v>0</v>
      </c>
      <c r="W771" s="146">
        <f t="shared" si="854"/>
        <v>0</v>
      </c>
      <c r="X771" s="146">
        <f t="shared" si="854"/>
        <v>0</v>
      </c>
      <c r="Y771" s="146">
        <f t="shared" si="854"/>
        <v>0</v>
      </c>
      <c r="Z771" s="146">
        <f t="shared" si="854"/>
        <v>0</v>
      </c>
      <c r="AA771" s="146">
        <f t="shared" si="854"/>
        <v>0</v>
      </c>
      <c r="AB771" s="146">
        <f t="shared" si="854"/>
        <v>0</v>
      </c>
      <c r="AC771" s="146">
        <f t="shared" si="854"/>
        <v>0</v>
      </c>
      <c r="AD771" s="146">
        <f t="shared" si="854"/>
        <v>0</v>
      </c>
      <c r="AE771" s="146">
        <f t="shared" si="854"/>
        <v>0</v>
      </c>
      <c r="AF771" s="146">
        <f t="shared" si="854"/>
        <v>0</v>
      </c>
      <c r="AG771" s="146">
        <f t="shared" si="854"/>
        <v>0</v>
      </c>
      <c r="AH771" s="146">
        <f t="shared" si="854"/>
        <v>0</v>
      </c>
      <c r="AI771" s="146">
        <f t="shared" si="854"/>
        <v>0</v>
      </c>
      <c r="AJ771" s="146">
        <f t="shared" si="854"/>
        <v>0</v>
      </c>
      <c r="AK771" s="146">
        <f t="shared" si="854"/>
        <v>0</v>
      </c>
      <c r="AL771" s="146">
        <f t="shared" si="854"/>
        <v>0</v>
      </c>
      <c r="AM771" s="146">
        <f t="shared" si="854"/>
        <v>0</v>
      </c>
      <c r="AN771" s="146">
        <f t="shared" si="854"/>
        <v>0</v>
      </c>
      <c r="AO771" s="146">
        <f t="shared" si="854"/>
        <v>0</v>
      </c>
      <c r="AP771" s="146">
        <f t="shared" si="854"/>
        <v>0</v>
      </c>
      <c r="AQ771" s="146">
        <f t="shared" si="854"/>
        <v>0</v>
      </c>
      <c r="AR771" s="146">
        <f t="shared" si="854"/>
        <v>0</v>
      </c>
      <c r="AS771" s="146">
        <f t="shared" si="854"/>
        <v>0</v>
      </c>
      <c r="AT771" s="146">
        <f t="shared" si="854"/>
        <v>0</v>
      </c>
      <c r="AU771" s="146">
        <f t="shared" si="854"/>
        <v>0</v>
      </c>
      <c r="AV771" s="146">
        <f t="shared" si="853"/>
        <v>0</v>
      </c>
      <c r="AW771" s="146">
        <f t="shared" si="853"/>
        <v>0</v>
      </c>
      <c r="AX771" s="146">
        <f t="shared" si="853"/>
        <v>0</v>
      </c>
      <c r="AY771" s="146">
        <f t="shared" si="853"/>
        <v>0</v>
      </c>
      <c r="AZ771" s="146">
        <f t="shared" si="853"/>
        <v>0</v>
      </c>
      <c r="BA771" s="146">
        <f t="shared" si="853"/>
        <v>0</v>
      </c>
      <c r="BB771" s="146"/>
      <c r="BC771" s="219"/>
    </row>
    <row r="772" spans="1:55" ht="22.5" customHeight="1">
      <c r="A772" s="304"/>
      <c r="B772" s="305"/>
      <c r="C772" s="306"/>
      <c r="D772" s="221" t="s">
        <v>268</v>
      </c>
      <c r="E772" s="146">
        <f>H772+K772+N772+Q772+T772+W772+Z772+AE772+AJ772+AO772+AT772+AY772</f>
        <v>983.37765000000002</v>
      </c>
      <c r="F772" s="146">
        <f t="shared" si="839"/>
        <v>983.37765000000002</v>
      </c>
      <c r="G772" s="150"/>
      <c r="H772" s="146">
        <f t="shared" ref="H772:AU772" si="855">H730</f>
        <v>0</v>
      </c>
      <c r="I772" s="146">
        <f t="shared" si="855"/>
        <v>0</v>
      </c>
      <c r="J772" s="146">
        <f t="shared" si="855"/>
        <v>0</v>
      </c>
      <c r="K772" s="146">
        <f t="shared" si="855"/>
        <v>0</v>
      </c>
      <c r="L772" s="146">
        <f t="shared" si="855"/>
        <v>0</v>
      </c>
      <c r="M772" s="146">
        <f t="shared" si="855"/>
        <v>0</v>
      </c>
      <c r="N772" s="146">
        <f t="shared" si="855"/>
        <v>0</v>
      </c>
      <c r="O772" s="146">
        <f t="shared" si="855"/>
        <v>0</v>
      </c>
      <c r="P772" s="146">
        <f t="shared" si="855"/>
        <v>0</v>
      </c>
      <c r="Q772" s="146">
        <f t="shared" si="855"/>
        <v>0</v>
      </c>
      <c r="R772" s="146">
        <f t="shared" si="855"/>
        <v>0</v>
      </c>
      <c r="S772" s="146">
        <f t="shared" si="855"/>
        <v>0</v>
      </c>
      <c r="T772" s="146">
        <f t="shared" si="855"/>
        <v>0</v>
      </c>
      <c r="U772" s="146">
        <f t="shared" si="855"/>
        <v>0</v>
      </c>
      <c r="V772" s="146">
        <f t="shared" si="855"/>
        <v>0</v>
      </c>
      <c r="W772" s="146">
        <f t="shared" si="855"/>
        <v>0</v>
      </c>
      <c r="X772" s="146">
        <f t="shared" si="855"/>
        <v>0</v>
      </c>
      <c r="Y772" s="146">
        <f t="shared" si="855"/>
        <v>0</v>
      </c>
      <c r="Z772" s="146">
        <f t="shared" si="855"/>
        <v>0</v>
      </c>
      <c r="AA772" s="146">
        <f t="shared" si="855"/>
        <v>0</v>
      </c>
      <c r="AB772" s="146">
        <f t="shared" si="855"/>
        <v>0</v>
      </c>
      <c r="AC772" s="146">
        <f t="shared" si="855"/>
        <v>0</v>
      </c>
      <c r="AD772" s="146">
        <f t="shared" si="855"/>
        <v>0</v>
      </c>
      <c r="AE772" s="146">
        <f t="shared" si="855"/>
        <v>92.921000000000006</v>
      </c>
      <c r="AF772" s="146">
        <f t="shared" si="855"/>
        <v>92.921000000000006</v>
      </c>
      <c r="AG772" s="146">
        <f t="shared" si="855"/>
        <v>0</v>
      </c>
      <c r="AH772" s="146">
        <f t="shared" si="855"/>
        <v>0</v>
      </c>
      <c r="AI772" s="146">
        <f t="shared" si="855"/>
        <v>0</v>
      </c>
      <c r="AJ772" s="146">
        <f t="shared" si="855"/>
        <v>0</v>
      </c>
      <c r="AK772" s="146">
        <f t="shared" si="855"/>
        <v>0</v>
      </c>
      <c r="AL772" s="146">
        <f t="shared" si="855"/>
        <v>0</v>
      </c>
      <c r="AM772" s="146">
        <f t="shared" si="855"/>
        <v>0</v>
      </c>
      <c r="AN772" s="146">
        <f t="shared" si="855"/>
        <v>0</v>
      </c>
      <c r="AO772" s="146">
        <f t="shared" si="855"/>
        <v>450</v>
      </c>
      <c r="AP772" s="146">
        <f t="shared" si="855"/>
        <v>450</v>
      </c>
      <c r="AQ772" s="146">
        <f t="shared" si="855"/>
        <v>0</v>
      </c>
      <c r="AR772" s="146">
        <f t="shared" si="855"/>
        <v>0</v>
      </c>
      <c r="AS772" s="146">
        <f t="shared" si="855"/>
        <v>0</v>
      </c>
      <c r="AT772" s="146">
        <f t="shared" si="855"/>
        <v>299.72964999999999</v>
      </c>
      <c r="AU772" s="146">
        <f t="shared" si="855"/>
        <v>299.72964999999999</v>
      </c>
      <c r="AV772" s="146">
        <f t="shared" si="853"/>
        <v>0</v>
      </c>
      <c r="AW772" s="146">
        <f t="shared" si="853"/>
        <v>0</v>
      </c>
      <c r="AX772" s="146">
        <f t="shared" si="853"/>
        <v>0</v>
      </c>
      <c r="AY772" s="146">
        <f t="shared" si="853"/>
        <v>140.727</v>
      </c>
      <c r="AZ772" s="146">
        <f t="shared" si="853"/>
        <v>140.727</v>
      </c>
      <c r="BA772" s="146">
        <f t="shared" si="853"/>
        <v>0</v>
      </c>
      <c r="BB772" s="146"/>
      <c r="BC772" s="219"/>
    </row>
    <row r="773" spans="1:55" ht="82.5" customHeight="1">
      <c r="A773" s="304"/>
      <c r="B773" s="305"/>
      <c r="C773" s="306"/>
      <c r="D773" s="221" t="s">
        <v>274</v>
      </c>
      <c r="E773" s="146">
        <f t="shared" ref="E773:E775" si="856">H773+K773+N773+Q773+T773+W773+Z773+AE773+AJ773+AO773+AT773+AY773</f>
        <v>0</v>
      </c>
      <c r="F773" s="146">
        <f t="shared" si="839"/>
        <v>0</v>
      </c>
      <c r="G773" s="150"/>
      <c r="H773" s="146">
        <f t="shared" ref="H773:AT773" si="857">H731</f>
        <v>0</v>
      </c>
      <c r="I773" s="146">
        <f t="shared" si="857"/>
        <v>0</v>
      </c>
      <c r="J773" s="146">
        <f t="shared" si="857"/>
        <v>0</v>
      </c>
      <c r="K773" s="146">
        <f t="shared" si="857"/>
        <v>0</v>
      </c>
      <c r="L773" s="146">
        <f t="shared" si="857"/>
        <v>0</v>
      </c>
      <c r="M773" s="146">
        <f t="shared" si="857"/>
        <v>0</v>
      </c>
      <c r="N773" s="146">
        <f t="shared" si="857"/>
        <v>0</v>
      </c>
      <c r="O773" s="146">
        <f t="shared" si="857"/>
        <v>0</v>
      </c>
      <c r="P773" s="146">
        <f t="shared" si="857"/>
        <v>0</v>
      </c>
      <c r="Q773" s="146">
        <f t="shared" si="857"/>
        <v>0</v>
      </c>
      <c r="R773" s="146">
        <f t="shared" si="857"/>
        <v>0</v>
      </c>
      <c r="S773" s="146">
        <f t="shared" si="857"/>
        <v>0</v>
      </c>
      <c r="T773" s="146">
        <f t="shared" si="857"/>
        <v>0</v>
      </c>
      <c r="U773" s="146">
        <f t="shared" si="857"/>
        <v>0</v>
      </c>
      <c r="V773" s="146">
        <f t="shared" si="857"/>
        <v>0</v>
      </c>
      <c r="W773" s="146">
        <f t="shared" si="857"/>
        <v>0</v>
      </c>
      <c r="X773" s="146">
        <f t="shared" si="857"/>
        <v>0</v>
      </c>
      <c r="Y773" s="146">
        <f t="shared" si="857"/>
        <v>0</v>
      </c>
      <c r="Z773" s="146">
        <f t="shared" si="857"/>
        <v>0</v>
      </c>
      <c r="AA773" s="146">
        <f t="shared" si="857"/>
        <v>0</v>
      </c>
      <c r="AB773" s="146">
        <f t="shared" si="857"/>
        <v>0</v>
      </c>
      <c r="AC773" s="146">
        <f t="shared" si="857"/>
        <v>0</v>
      </c>
      <c r="AD773" s="146">
        <f t="shared" si="857"/>
        <v>0</v>
      </c>
      <c r="AE773" s="146">
        <f t="shared" si="857"/>
        <v>0</v>
      </c>
      <c r="AF773" s="146">
        <f t="shared" si="857"/>
        <v>0</v>
      </c>
      <c r="AG773" s="146">
        <f t="shared" si="857"/>
        <v>0</v>
      </c>
      <c r="AH773" s="146">
        <f t="shared" si="857"/>
        <v>0</v>
      </c>
      <c r="AI773" s="146">
        <f t="shared" si="857"/>
        <v>0</v>
      </c>
      <c r="AJ773" s="146">
        <f t="shared" si="857"/>
        <v>0</v>
      </c>
      <c r="AK773" s="146">
        <f t="shared" si="857"/>
        <v>0</v>
      </c>
      <c r="AL773" s="146">
        <f t="shared" si="857"/>
        <v>0</v>
      </c>
      <c r="AM773" s="146">
        <f t="shared" si="857"/>
        <v>0</v>
      </c>
      <c r="AN773" s="146">
        <f t="shared" si="857"/>
        <v>0</v>
      </c>
      <c r="AO773" s="146">
        <f t="shared" si="857"/>
        <v>0</v>
      </c>
      <c r="AP773" s="146">
        <f t="shared" si="857"/>
        <v>0</v>
      </c>
      <c r="AQ773" s="146">
        <f t="shared" si="857"/>
        <v>0</v>
      </c>
      <c r="AR773" s="146">
        <f t="shared" si="857"/>
        <v>0</v>
      </c>
      <c r="AS773" s="146">
        <f t="shared" si="857"/>
        <v>0</v>
      </c>
      <c r="AT773" s="146">
        <f t="shared" si="857"/>
        <v>0</v>
      </c>
      <c r="AU773" s="146"/>
      <c r="AV773" s="146">
        <f t="shared" si="853"/>
        <v>0</v>
      </c>
      <c r="AW773" s="146">
        <f t="shared" si="853"/>
        <v>0</v>
      </c>
      <c r="AX773" s="146">
        <f t="shared" si="853"/>
        <v>0</v>
      </c>
      <c r="AY773" s="146">
        <f t="shared" si="853"/>
        <v>0</v>
      </c>
      <c r="AZ773" s="146">
        <f t="shared" si="853"/>
        <v>0</v>
      </c>
      <c r="BA773" s="146">
        <f t="shared" si="853"/>
        <v>0</v>
      </c>
      <c r="BB773" s="146"/>
      <c r="BC773" s="219"/>
    </row>
    <row r="774" spans="1:55" ht="22.5" customHeight="1">
      <c r="A774" s="304"/>
      <c r="B774" s="305"/>
      <c r="C774" s="306"/>
      <c r="D774" s="221" t="s">
        <v>269</v>
      </c>
      <c r="E774" s="146">
        <f t="shared" si="856"/>
        <v>0</v>
      </c>
      <c r="F774" s="146">
        <f t="shared" si="839"/>
        <v>0</v>
      </c>
      <c r="G774" s="150"/>
      <c r="H774" s="146">
        <f t="shared" ref="H774:AT774" si="858">H732</f>
        <v>0</v>
      </c>
      <c r="I774" s="146">
        <f t="shared" si="858"/>
        <v>0</v>
      </c>
      <c r="J774" s="146">
        <f t="shared" si="858"/>
        <v>0</v>
      </c>
      <c r="K774" s="146">
        <f t="shared" si="858"/>
        <v>0</v>
      </c>
      <c r="L774" s="146">
        <f t="shared" si="858"/>
        <v>0</v>
      </c>
      <c r="M774" s="146">
        <f t="shared" si="858"/>
        <v>0</v>
      </c>
      <c r="N774" s="146">
        <f t="shared" si="858"/>
        <v>0</v>
      </c>
      <c r="O774" s="146">
        <f t="shared" si="858"/>
        <v>0</v>
      </c>
      <c r="P774" s="146">
        <f t="shared" si="858"/>
        <v>0</v>
      </c>
      <c r="Q774" s="146">
        <f t="shared" si="858"/>
        <v>0</v>
      </c>
      <c r="R774" s="146">
        <f t="shared" si="858"/>
        <v>0</v>
      </c>
      <c r="S774" s="146">
        <f t="shared" si="858"/>
        <v>0</v>
      </c>
      <c r="T774" s="146">
        <f t="shared" si="858"/>
        <v>0</v>
      </c>
      <c r="U774" s="146">
        <f t="shared" si="858"/>
        <v>0</v>
      </c>
      <c r="V774" s="146">
        <f t="shared" si="858"/>
        <v>0</v>
      </c>
      <c r="W774" s="146">
        <f t="shared" si="858"/>
        <v>0</v>
      </c>
      <c r="X774" s="146">
        <f t="shared" si="858"/>
        <v>0</v>
      </c>
      <c r="Y774" s="146">
        <f t="shared" si="858"/>
        <v>0</v>
      </c>
      <c r="Z774" s="146">
        <f t="shared" si="858"/>
        <v>0</v>
      </c>
      <c r="AA774" s="146">
        <f t="shared" si="858"/>
        <v>0</v>
      </c>
      <c r="AB774" s="146">
        <f t="shared" si="858"/>
        <v>0</v>
      </c>
      <c r="AC774" s="146">
        <f t="shared" si="858"/>
        <v>0</v>
      </c>
      <c r="AD774" s="146">
        <f t="shared" si="858"/>
        <v>0</v>
      </c>
      <c r="AE774" s="146">
        <f t="shared" si="858"/>
        <v>0</v>
      </c>
      <c r="AF774" s="146">
        <f t="shared" si="858"/>
        <v>0</v>
      </c>
      <c r="AG774" s="146">
        <f t="shared" si="858"/>
        <v>0</v>
      </c>
      <c r="AH774" s="146">
        <f t="shared" si="858"/>
        <v>0</v>
      </c>
      <c r="AI774" s="146">
        <f t="shared" si="858"/>
        <v>0</v>
      </c>
      <c r="AJ774" s="146">
        <f t="shared" si="858"/>
        <v>0</v>
      </c>
      <c r="AK774" s="146">
        <f t="shared" si="858"/>
        <v>0</v>
      </c>
      <c r="AL774" s="146">
        <f t="shared" si="858"/>
        <v>0</v>
      </c>
      <c r="AM774" s="146">
        <f t="shared" si="858"/>
        <v>0</v>
      </c>
      <c r="AN774" s="146">
        <f t="shared" si="858"/>
        <v>0</v>
      </c>
      <c r="AO774" s="146">
        <f t="shared" si="858"/>
        <v>0</v>
      </c>
      <c r="AP774" s="146">
        <f t="shared" si="858"/>
        <v>0</v>
      </c>
      <c r="AQ774" s="146">
        <f t="shared" si="858"/>
        <v>0</v>
      </c>
      <c r="AR774" s="146">
        <f t="shared" si="858"/>
        <v>0</v>
      </c>
      <c r="AS774" s="146">
        <f t="shared" si="858"/>
        <v>0</v>
      </c>
      <c r="AT774" s="146">
        <f t="shared" si="858"/>
        <v>0</v>
      </c>
      <c r="AU774" s="146"/>
      <c r="AV774" s="146">
        <f t="shared" si="853"/>
        <v>0</v>
      </c>
      <c r="AW774" s="146">
        <f t="shared" si="853"/>
        <v>0</v>
      </c>
      <c r="AX774" s="146">
        <f t="shared" si="853"/>
        <v>0</v>
      </c>
      <c r="AY774" s="146">
        <f t="shared" si="853"/>
        <v>0</v>
      </c>
      <c r="AZ774" s="146">
        <f t="shared" si="853"/>
        <v>0</v>
      </c>
      <c r="BA774" s="146">
        <f t="shared" si="853"/>
        <v>0</v>
      </c>
      <c r="BB774" s="146"/>
      <c r="BC774" s="219"/>
    </row>
    <row r="775" spans="1:55" ht="31.2">
      <c r="A775" s="307"/>
      <c r="B775" s="308"/>
      <c r="C775" s="309"/>
      <c r="D775" s="224" t="s">
        <v>43</v>
      </c>
      <c r="E775" s="146">
        <f t="shared" si="856"/>
        <v>0</v>
      </c>
      <c r="F775" s="146">
        <f t="shared" si="839"/>
        <v>0</v>
      </c>
      <c r="G775" s="150"/>
      <c r="H775" s="146">
        <f t="shared" ref="H775:AT775" si="859">H733</f>
        <v>0</v>
      </c>
      <c r="I775" s="146">
        <f t="shared" si="859"/>
        <v>0</v>
      </c>
      <c r="J775" s="146">
        <f t="shared" si="859"/>
        <v>0</v>
      </c>
      <c r="K775" s="146">
        <f t="shared" si="859"/>
        <v>0</v>
      </c>
      <c r="L775" s="146">
        <f t="shared" si="859"/>
        <v>0</v>
      </c>
      <c r="M775" s="146">
        <f t="shared" si="859"/>
        <v>0</v>
      </c>
      <c r="N775" s="146">
        <f t="shared" si="859"/>
        <v>0</v>
      </c>
      <c r="O775" s="146">
        <f t="shared" si="859"/>
        <v>0</v>
      </c>
      <c r="P775" s="146">
        <f t="shared" si="859"/>
        <v>0</v>
      </c>
      <c r="Q775" s="146">
        <f t="shared" si="859"/>
        <v>0</v>
      </c>
      <c r="R775" s="146">
        <f t="shared" si="859"/>
        <v>0</v>
      </c>
      <c r="S775" s="146">
        <f t="shared" si="859"/>
        <v>0</v>
      </c>
      <c r="T775" s="146">
        <f t="shared" si="859"/>
        <v>0</v>
      </c>
      <c r="U775" s="146">
        <f t="shared" si="859"/>
        <v>0</v>
      </c>
      <c r="V775" s="146">
        <f t="shared" si="859"/>
        <v>0</v>
      </c>
      <c r="W775" s="146">
        <f t="shared" si="859"/>
        <v>0</v>
      </c>
      <c r="X775" s="146">
        <f t="shared" si="859"/>
        <v>0</v>
      </c>
      <c r="Y775" s="146">
        <f t="shared" si="859"/>
        <v>0</v>
      </c>
      <c r="Z775" s="146">
        <f t="shared" si="859"/>
        <v>0</v>
      </c>
      <c r="AA775" s="146">
        <f t="shared" si="859"/>
        <v>0</v>
      </c>
      <c r="AB775" s="146">
        <f t="shared" si="859"/>
        <v>0</v>
      </c>
      <c r="AC775" s="146">
        <f t="shared" si="859"/>
        <v>0</v>
      </c>
      <c r="AD775" s="146">
        <f t="shared" si="859"/>
        <v>0</v>
      </c>
      <c r="AE775" s="146">
        <f t="shared" si="859"/>
        <v>0</v>
      </c>
      <c r="AF775" s="146">
        <f t="shared" si="859"/>
        <v>0</v>
      </c>
      <c r="AG775" s="146">
        <f t="shared" si="859"/>
        <v>0</v>
      </c>
      <c r="AH775" s="146">
        <f t="shared" si="859"/>
        <v>0</v>
      </c>
      <c r="AI775" s="146">
        <f t="shared" si="859"/>
        <v>0</v>
      </c>
      <c r="AJ775" s="146">
        <f t="shared" si="859"/>
        <v>0</v>
      </c>
      <c r="AK775" s="146">
        <f t="shared" si="859"/>
        <v>0</v>
      </c>
      <c r="AL775" s="146">
        <f t="shared" si="859"/>
        <v>0</v>
      </c>
      <c r="AM775" s="146">
        <f t="shared" si="859"/>
        <v>0</v>
      </c>
      <c r="AN775" s="146">
        <f t="shared" si="859"/>
        <v>0</v>
      </c>
      <c r="AO775" s="146">
        <f t="shared" si="859"/>
        <v>0</v>
      </c>
      <c r="AP775" s="146">
        <f t="shared" si="859"/>
        <v>0</v>
      </c>
      <c r="AQ775" s="146">
        <f t="shared" si="859"/>
        <v>0</v>
      </c>
      <c r="AR775" s="146">
        <f t="shared" si="859"/>
        <v>0</v>
      </c>
      <c r="AS775" s="146">
        <f t="shared" si="859"/>
        <v>0</v>
      </c>
      <c r="AT775" s="146">
        <f t="shared" si="859"/>
        <v>0</v>
      </c>
      <c r="AU775" s="146"/>
      <c r="AV775" s="146">
        <f t="shared" si="853"/>
        <v>0</v>
      </c>
      <c r="AW775" s="146">
        <f t="shared" si="853"/>
        <v>0</v>
      </c>
      <c r="AX775" s="146">
        <f t="shared" si="853"/>
        <v>0</v>
      </c>
      <c r="AY775" s="146">
        <f t="shared" si="853"/>
        <v>0</v>
      </c>
      <c r="AZ775" s="146">
        <f t="shared" si="853"/>
        <v>0</v>
      </c>
      <c r="BA775" s="146">
        <f t="shared" si="853"/>
        <v>0</v>
      </c>
      <c r="BB775" s="146"/>
      <c r="BC775" s="219"/>
    </row>
    <row r="776" spans="1:55" ht="22.5" customHeight="1">
      <c r="A776" s="275" t="s">
        <v>322</v>
      </c>
      <c r="B776" s="296"/>
      <c r="C776" s="296"/>
      <c r="D776" s="153" t="s">
        <v>41</v>
      </c>
      <c r="E776" s="146">
        <f t="shared" ref="E776:E778" si="860">H776+K776+N776+Q776+T776+W776+Z776+AE776+AJ776+AO776+AT776+AY776</f>
        <v>983.37765000000002</v>
      </c>
      <c r="F776" s="146">
        <f t="shared" ref="F776:F782" si="861">I776+L776+O776+R776+U776+X776+AA776+AF776+AK776+AP776+AU776+AZ776</f>
        <v>983.37765000000002</v>
      </c>
      <c r="G776" s="150"/>
      <c r="H776" s="146">
        <f>H777+H778+H779+H781+H782</f>
        <v>0</v>
      </c>
      <c r="I776" s="146">
        <f t="shared" ref="I776" si="862">I777+I778+I779+I781+I782</f>
        <v>0</v>
      </c>
      <c r="J776" s="146"/>
      <c r="K776" s="146">
        <f t="shared" ref="K776:L776" si="863">K777+K778+K779+K781+K782</f>
        <v>0</v>
      </c>
      <c r="L776" s="146">
        <f t="shared" si="863"/>
        <v>0</v>
      </c>
      <c r="M776" s="146"/>
      <c r="N776" s="146">
        <f t="shared" ref="N776:O776" si="864">N777+N778+N779+N781+N782</f>
        <v>0</v>
      </c>
      <c r="O776" s="146">
        <f t="shared" si="864"/>
        <v>0</v>
      </c>
      <c r="P776" s="146"/>
      <c r="Q776" s="146">
        <f t="shared" ref="Q776:R776" si="865">Q777+Q778+Q779+Q781+Q782</f>
        <v>0</v>
      </c>
      <c r="R776" s="146">
        <f t="shared" si="865"/>
        <v>0</v>
      </c>
      <c r="S776" s="146"/>
      <c r="T776" s="146">
        <f t="shared" ref="T776:U776" si="866">T777+T778+T779+T781+T782</f>
        <v>0</v>
      </c>
      <c r="U776" s="146">
        <f t="shared" si="866"/>
        <v>0</v>
      </c>
      <c r="V776" s="146"/>
      <c r="W776" s="146">
        <f t="shared" ref="W776:X776" si="867">W777+W778+W779+W781+W782</f>
        <v>0</v>
      </c>
      <c r="X776" s="146">
        <f t="shared" si="867"/>
        <v>0</v>
      </c>
      <c r="Y776" s="146"/>
      <c r="Z776" s="146">
        <f t="shared" ref="Z776:AC776" si="868">Z777+Z778+Z779+Z781+Z782</f>
        <v>0</v>
      </c>
      <c r="AA776" s="146">
        <f t="shared" si="868"/>
        <v>0</v>
      </c>
      <c r="AB776" s="146">
        <f t="shared" si="868"/>
        <v>0</v>
      </c>
      <c r="AC776" s="146">
        <f t="shared" si="868"/>
        <v>0</v>
      </c>
      <c r="AD776" s="146"/>
      <c r="AE776" s="146">
        <f t="shared" ref="AE776:AH776" si="869">AE777+AE778+AE779+AE781+AE782</f>
        <v>92.921000000000006</v>
      </c>
      <c r="AF776" s="146">
        <f t="shared" si="869"/>
        <v>92.921000000000006</v>
      </c>
      <c r="AG776" s="146">
        <f t="shared" si="869"/>
        <v>0</v>
      </c>
      <c r="AH776" s="146">
        <f t="shared" si="869"/>
        <v>0</v>
      </c>
      <c r="AI776" s="146"/>
      <c r="AJ776" s="146">
        <f t="shared" ref="AJ776:AM776" si="870">AJ777+AJ778+AJ779+AJ781+AJ782</f>
        <v>0</v>
      </c>
      <c r="AK776" s="146">
        <f t="shared" si="870"/>
        <v>0</v>
      </c>
      <c r="AL776" s="146">
        <f t="shared" si="870"/>
        <v>0</v>
      </c>
      <c r="AM776" s="146">
        <f t="shared" si="870"/>
        <v>0</v>
      </c>
      <c r="AN776" s="146"/>
      <c r="AO776" s="146">
        <f t="shared" ref="AO776:AR776" si="871">AO777+AO778+AO779+AO781+AO782</f>
        <v>450</v>
      </c>
      <c r="AP776" s="146">
        <f t="shared" si="871"/>
        <v>450</v>
      </c>
      <c r="AQ776" s="146">
        <f t="shared" si="871"/>
        <v>0</v>
      </c>
      <c r="AR776" s="146">
        <f t="shared" si="871"/>
        <v>0</v>
      </c>
      <c r="AS776" s="146"/>
      <c r="AT776" s="146">
        <f t="shared" ref="AT776:AW776" si="872">AT777+AT778+AT779+AT781+AT782</f>
        <v>299.72964999999999</v>
      </c>
      <c r="AU776" s="146">
        <f t="shared" si="872"/>
        <v>299.72964999999999</v>
      </c>
      <c r="AV776" s="146">
        <f t="shared" si="872"/>
        <v>0</v>
      </c>
      <c r="AW776" s="146">
        <f t="shared" si="872"/>
        <v>0</v>
      </c>
      <c r="AX776" s="146"/>
      <c r="AY776" s="146">
        <f t="shared" ref="AY776:AZ776" si="873">AY777+AY778+AY779+AY781+AY782</f>
        <v>140.727</v>
      </c>
      <c r="AZ776" s="146">
        <f t="shared" si="873"/>
        <v>140.727</v>
      </c>
      <c r="BA776" s="150"/>
      <c r="BB776" s="150"/>
      <c r="BC776" s="178"/>
    </row>
    <row r="777" spans="1:55" ht="32.25" customHeight="1">
      <c r="A777" s="275"/>
      <c r="B777" s="296"/>
      <c r="C777" s="296"/>
      <c r="D777" s="151" t="s">
        <v>37</v>
      </c>
      <c r="E777" s="146">
        <f t="shared" si="860"/>
        <v>0</v>
      </c>
      <c r="F777" s="146">
        <f t="shared" si="861"/>
        <v>0</v>
      </c>
      <c r="G777" s="150"/>
      <c r="H777" s="146">
        <f>H770</f>
        <v>0</v>
      </c>
      <c r="I777" s="146">
        <f t="shared" ref="I777:BA777" si="874">I770</f>
        <v>0</v>
      </c>
      <c r="J777" s="146">
        <f t="shared" si="874"/>
        <v>0</v>
      </c>
      <c r="K777" s="146">
        <f t="shared" si="874"/>
        <v>0</v>
      </c>
      <c r="L777" s="146">
        <f t="shared" si="874"/>
        <v>0</v>
      </c>
      <c r="M777" s="146">
        <f t="shared" si="874"/>
        <v>0</v>
      </c>
      <c r="N777" s="146">
        <f t="shared" si="874"/>
        <v>0</v>
      </c>
      <c r="O777" s="146">
        <f t="shared" si="874"/>
        <v>0</v>
      </c>
      <c r="P777" s="146">
        <f t="shared" si="874"/>
        <v>0</v>
      </c>
      <c r="Q777" s="146">
        <f t="shared" si="874"/>
        <v>0</v>
      </c>
      <c r="R777" s="146">
        <f t="shared" si="874"/>
        <v>0</v>
      </c>
      <c r="S777" s="146">
        <f t="shared" si="874"/>
        <v>0</v>
      </c>
      <c r="T777" s="146">
        <f t="shared" si="874"/>
        <v>0</v>
      </c>
      <c r="U777" s="146">
        <f t="shared" si="874"/>
        <v>0</v>
      </c>
      <c r="V777" s="146">
        <f t="shared" si="874"/>
        <v>0</v>
      </c>
      <c r="W777" s="146">
        <f t="shared" si="874"/>
        <v>0</v>
      </c>
      <c r="X777" s="146">
        <f t="shared" si="874"/>
        <v>0</v>
      </c>
      <c r="Y777" s="146">
        <f t="shared" si="874"/>
        <v>0</v>
      </c>
      <c r="Z777" s="146">
        <f t="shared" si="874"/>
        <v>0</v>
      </c>
      <c r="AA777" s="146">
        <f t="shared" si="874"/>
        <v>0</v>
      </c>
      <c r="AB777" s="146">
        <f t="shared" si="874"/>
        <v>0</v>
      </c>
      <c r="AC777" s="146">
        <f t="shared" si="874"/>
        <v>0</v>
      </c>
      <c r="AD777" s="146">
        <f t="shared" si="874"/>
        <v>0</v>
      </c>
      <c r="AE777" s="146">
        <f t="shared" si="874"/>
        <v>0</v>
      </c>
      <c r="AF777" s="146">
        <f t="shared" si="874"/>
        <v>0</v>
      </c>
      <c r="AG777" s="146">
        <f t="shared" si="874"/>
        <v>0</v>
      </c>
      <c r="AH777" s="146">
        <f t="shared" si="874"/>
        <v>0</v>
      </c>
      <c r="AI777" s="146">
        <f t="shared" si="874"/>
        <v>0</v>
      </c>
      <c r="AJ777" s="146">
        <f t="shared" si="874"/>
        <v>0</v>
      </c>
      <c r="AK777" s="146">
        <f t="shared" si="874"/>
        <v>0</v>
      </c>
      <c r="AL777" s="146">
        <f t="shared" si="874"/>
        <v>0</v>
      </c>
      <c r="AM777" s="146">
        <f t="shared" si="874"/>
        <v>0</v>
      </c>
      <c r="AN777" s="146">
        <f t="shared" si="874"/>
        <v>0</v>
      </c>
      <c r="AO777" s="146">
        <f t="shared" si="874"/>
        <v>0</v>
      </c>
      <c r="AP777" s="146">
        <f t="shared" si="874"/>
        <v>0</v>
      </c>
      <c r="AQ777" s="146">
        <f t="shared" si="874"/>
        <v>0</v>
      </c>
      <c r="AR777" s="146">
        <f t="shared" si="874"/>
        <v>0</v>
      </c>
      <c r="AS777" s="146">
        <f t="shared" si="874"/>
        <v>0</v>
      </c>
      <c r="AT777" s="146">
        <f t="shared" si="874"/>
        <v>0</v>
      </c>
      <c r="AU777" s="146"/>
      <c r="AV777" s="146">
        <f t="shared" si="874"/>
        <v>0</v>
      </c>
      <c r="AW777" s="146">
        <f t="shared" si="874"/>
        <v>0</v>
      </c>
      <c r="AX777" s="146">
        <f t="shared" si="874"/>
        <v>0</v>
      </c>
      <c r="AY777" s="146">
        <f t="shared" si="874"/>
        <v>0</v>
      </c>
      <c r="AZ777" s="146">
        <f t="shared" si="874"/>
        <v>0</v>
      </c>
      <c r="BA777" s="146">
        <f t="shared" si="874"/>
        <v>0</v>
      </c>
      <c r="BB777" s="146"/>
      <c r="BC777" s="178"/>
    </row>
    <row r="778" spans="1:55" ht="50.25" customHeight="1">
      <c r="A778" s="275"/>
      <c r="B778" s="296"/>
      <c r="C778" s="296"/>
      <c r="D778" s="176" t="s">
        <v>2</v>
      </c>
      <c r="E778" s="146">
        <f t="shared" si="860"/>
        <v>0</v>
      </c>
      <c r="F778" s="146">
        <f t="shared" si="861"/>
        <v>0</v>
      </c>
      <c r="G778" s="150"/>
      <c r="H778" s="146">
        <f t="shared" ref="H778:BA778" si="875">H771</f>
        <v>0</v>
      </c>
      <c r="I778" s="146">
        <f t="shared" si="875"/>
        <v>0</v>
      </c>
      <c r="J778" s="146">
        <f t="shared" si="875"/>
        <v>0</v>
      </c>
      <c r="K778" s="146">
        <f t="shared" si="875"/>
        <v>0</v>
      </c>
      <c r="L778" s="146">
        <f t="shared" si="875"/>
        <v>0</v>
      </c>
      <c r="M778" s="146">
        <f t="shared" si="875"/>
        <v>0</v>
      </c>
      <c r="N778" s="146">
        <f t="shared" si="875"/>
        <v>0</v>
      </c>
      <c r="O778" s="146">
        <f t="shared" si="875"/>
        <v>0</v>
      </c>
      <c r="P778" s="146">
        <f t="shared" si="875"/>
        <v>0</v>
      </c>
      <c r="Q778" s="146">
        <f t="shared" si="875"/>
        <v>0</v>
      </c>
      <c r="R778" s="146">
        <f t="shared" si="875"/>
        <v>0</v>
      </c>
      <c r="S778" s="146">
        <f t="shared" si="875"/>
        <v>0</v>
      </c>
      <c r="T778" s="146">
        <f t="shared" si="875"/>
        <v>0</v>
      </c>
      <c r="U778" s="146">
        <f t="shared" si="875"/>
        <v>0</v>
      </c>
      <c r="V778" s="146">
        <f t="shared" si="875"/>
        <v>0</v>
      </c>
      <c r="W778" s="146">
        <f t="shared" si="875"/>
        <v>0</v>
      </c>
      <c r="X778" s="146">
        <f t="shared" si="875"/>
        <v>0</v>
      </c>
      <c r="Y778" s="146">
        <f t="shared" si="875"/>
        <v>0</v>
      </c>
      <c r="Z778" s="146">
        <f t="shared" si="875"/>
        <v>0</v>
      </c>
      <c r="AA778" s="146">
        <f t="shared" si="875"/>
        <v>0</v>
      </c>
      <c r="AB778" s="146">
        <f t="shared" si="875"/>
        <v>0</v>
      </c>
      <c r="AC778" s="146">
        <f t="shared" si="875"/>
        <v>0</v>
      </c>
      <c r="AD778" s="146">
        <f t="shared" si="875"/>
        <v>0</v>
      </c>
      <c r="AE778" s="146">
        <f t="shared" si="875"/>
        <v>0</v>
      </c>
      <c r="AF778" s="146">
        <f t="shared" si="875"/>
        <v>0</v>
      </c>
      <c r="AG778" s="146">
        <f t="shared" si="875"/>
        <v>0</v>
      </c>
      <c r="AH778" s="146">
        <f t="shared" si="875"/>
        <v>0</v>
      </c>
      <c r="AI778" s="146">
        <f t="shared" si="875"/>
        <v>0</v>
      </c>
      <c r="AJ778" s="146">
        <f t="shared" si="875"/>
        <v>0</v>
      </c>
      <c r="AK778" s="146">
        <f t="shared" si="875"/>
        <v>0</v>
      </c>
      <c r="AL778" s="146">
        <f t="shared" si="875"/>
        <v>0</v>
      </c>
      <c r="AM778" s="146">
        <f t="shared" si="875"/>
        <v>0</v>
      </c>
      <c r="AN778" s="146">
        <f t="shared" si="875"/>
        <v>0</v>
      </c>
      <c r="AO778" s="146">
        <f t="shared" si="875"/>
        <v>0</v>
      </c>
      <c r="AP778" s="146">
        <f t="shared" si="875"/>
        <v>0</v>
      </c>
      <c r="AQ778" s="146">
        <f t="shared" si="875"/>
        <v>0</v>
      </c>
      <c r="AR778" s="146">
        <f t="shared" si="875"/>
        <v>0</v>
      </c>
      <c r="AS778" s="146">
        <f t="shared" si="875"/>
        <v>0</v>
      </c>
      <c r="AT778" s="146">
        <f t="shared" si="875"/>
        <v>0</v>
      </c>
      <c r="AU778" s="146"/>
      <c r="AV778" s="146">
        <f t="shared" si="875"/>
        <v>0</v>
      </c>
      <c r="AW778" s="146">
        <f t="shared" si="875"/>
        <v>0</v>
      </c>
      <c r="AX778" s="146">
        <f t="shared" si="875"/>
        <v>0</v>
      </c>
      <c r="AY778" s="146">
        <f t="shared" si="875"/>
        <v>0</v>
      </c>
      <c r="AZ778" s="146">
        <f t="shared" si="875"/>
        <v>0</v>
      </c>
      <c r="BA778" s="146">
        <f t="shared" si="875"/>
        <v>0</v>
      </c>
      <c r="BB778" s="146"/>
      <c r="BC778" s="178"/>
    </row>
    <row r="779" spans="1:55" ht="22.5" customHeight="1">
      <c r="A779" s="275"/>
      <c r="B779" s="296"/>
      <c r="C779" s="296"/>
      <c r="D779" s="221" t="s">
        <v>268</v>
      </c>
      <c r="E779" s="146">
        <f>H779+K779+N779+Q779+T779+W779+Z779+AE779+AJ779+AO779+AT779+AY779</f>
        <v>983.37765000000002</v>
      </c>
      <c r="F779" s="146">
        <f t="shared" si="861"/>
        <v>983.37765000000002</v>
      </c>
      <c r="G779" s="150"/>
      <c r="H779" s="146">
        <f t="shared" ref="H779:BA779" si="876">H772</f>
        <v>0</v>
      </c>
      <c r="I779" s="146">
        <f t="shared" si="876"/>
        <v>0</v>
      </c>
      <c r="J779" s="146">
        <f t="shared" si="876"/>
        <v>0</v>
      </c>
      <c r="K779" s="146">
        <f t="shared" si="876"/>
        <v>0</v>
      </c>
      <c r="L779" s="146">
        <f t="shared" si="876"/>
        <v>0</v>
      </c>
      <c r="M779" s="146">
        <f t="shared" si="876"/>
        <v>0</v>
      </c>
      <c r="N779" s="146">
        <f t="shared" si="876"/>
        <v>0</v>
      </c>
      <c r="O779" s="146">
        <f t="shared" si="876"/>
        <v>0</v>
      </c>
      <c r="P779" s="146">
        <f t="shared" si="876"/>
        <v>0</v>
      </c>
      <c r="Q779" s="146">
        <f t="shared" si="876"/>
        <v>0</v>
      </c>
      <c r="R779" s="146">
        <f t="shared" si="876"/>
        <v>0</v>
      </c>
      <c r="S779" s="146">
        <f t="shared" si="876"/>
        <v>0</v>
      </c>
      <c r="T779" s="146">
        <f t="shared" si="876"/>
        <v>0</v>
      </c>
      <c r="U779" s="146">
        <f t="shared" si="876"/>
        <v>0</v>
      </c>
      <c r="V779" s="146">
        <f t="shared" si="876"/>
        <v>0</v>
      </c>
      <c r="W779" s="146">
        <f t="shared" si="876"/>
        <v>0</v>
      </c>
      <c r="X779" s="146">
        <f t="shared" si="876"/>
        <v>0</v>
      </c>
      <c r="Y779" s="146">
        <f t="shared" si="876"/>
        <v>0</v>
      </c>
      <c r="Z779" s="146">
        <f t="shared" si="876"/>
        <v>0</v>
      </c>
      <c r="AA779" s="146">
        <f t="shared" si="876"/>
        <v>0</v>
      </c>
      <c r="AB779" s="146">
        <f t="shared" si="876"/>
        <v>0</v>
      </c>
      <c r="AC779" s="146">
        <f t="shared" si="876"/>
        <v>0</v>
      </c>
      <c r="AD779" s="146">
        <f t="shared" si="876"/>
        <v>0</v>
      </c>
      <c r="AE779" s="146">
        <f t="shared" si="876"/>
        <v>92.921000000000006</v>
      </c>
      <c r="AF779" s="146">
        <f t="shared" si="876"/>
        <v>92.921000000000006</v>
      </c>
      <c r="AG779" s="146">
        <f t="shared" si="876"/>
        <v>0</v>
      </c>
      <c r="AH779" s="146">
        <f t="shared" si="876"/>
        <v>0</v>
      </c>
      <c r="AI779" s="146">
        <f t="shared" si="876"/>
        <v>0</v>
      </c>
      <c r="AJ779" s="146">
        <f t="shared" si="876"/>
        <v>0</v>
      </c>
      <c r="AK779" s="146">
        <f t="shared" si="876"/>
        <v>0</v>
      </c>
      <c r="AL779" s="146">
        <f t="shared" si="876"/>
        <v>0</v>
      </c>
      <c r="AM779" s="146">
        <f t="shared" si="876"/>
        <v>0</v>
      </c>
      <c r="AN779" s="146">
        <f t="shared" si="876"/>
        <v>0</v>
      </c>
      <c r="AO779" s="146">
        <f t="shared" si="876"/>
        <v>450</v>
      </c>
      <c r="AP779" s="146">
        <f t="shared" si="876"/>
        <v>450</v>
      </c>
      <c r="AQ779" s="146">
        <f t="shared" si="876"/>
        <v>0</v>
      </c>
      <c r="AR779" s="146">
        <f t="shared" si="876"/>
        <v>0</v>
      </c>
      <c r="AS779" s="146">
        <f t="shared" si="876"/>
        <v>0</v>
      </c>
      <c r="AT779" s="146">
        <f t="shared" si="876"/>
        <v>299.72964999999999</v>
      </c>
      <c r="AU779" s="146">
        <f t="shared" si="876"/>
        <v>299.72964999999999</v>
      </c>
      <c r="AV779" s="146">
        <f t="shared" si="876"/>
        <v>0</v>
      </c>
      <c r="AW779" s="146">
        <f t="shared" si="876"/>
        <v>0</v>
      </c>
      <c r="AX779" s="146">
        <f t="shared" si="876"/>
        <v>0</v>
      </c>
      <c r="AY779" s="146">
        <f t="shared" si="876"/>
        <v>140.727</v>
      </c>
      <c r="AZ779" s="146">
        <f t="shared" si="876"/>
        <v>140.727</v>
      </c>
      <c r="BA779" s="146">
        <f t="shared" si="876"/>
        <v>0</v>
      </c>
      <c r="BB779" s="146"/>
      <c r="BC779" s="178"/>
    </row>
    <row r="780" spans="1:55" ht="82.5" customHeight="1">
      <c r="A780" s="275"/>
      <c r="B780" s="296"/>
      <c r="C780" s="296"/>
      <c r="D780" s="221" t="s">
        <v>274</v>
      </c>
      <c r="E780" s="146">
        <f t="shared" ref="E780:E782" si="877">H780+K780+N780+Q780+T780+W780+Z780+AE780+AJ780+AO780+AT780+AY780</f>
        <v>0</v>
      </c>
      <c r="F780" s="146">
        <f t="shared" si="861"/>
        <v>0</v>
      </c>
      <c r="G780" s="150"/>
      <c r="H780" s="146">
        <f t="shared" ref="H780:BA780" si="878">H773</f>
        <v>0</v>
      </c>
      <c r="I780" s="146">
        <f t="shared" si="878"/>
        <v>0</v>
      </c>
      <c r="J780" s="146">
        <f t="shared" si="878"/>
        <v>0</v>
      </c>
      <c r="K780" s="146">
        <f t="shared" si="878"/>
        <v>0</v>
      </c>
      <c r="L780" s="146">
        <f t="shared" si="878"/>
        <v>0</v>
      </c>
      <c r="M780" s="146">
        <f t="shared" si="878"/>
        <v>0</v>
      </c>
      <c r="N780" s="146">
        <f t="shared" si="878"/>
        <v>0</v>
      </c>
      <c r="O780" s="146">
        <f t="shared" si="878"/>
        <v>0</v>
      </c>
      <c r="P780" s="146">
        <f t="shared" si="878"/>
        <v>0</v>
      </c>
      <c r="Q780" s="146">
        <f t="shared" si="878"/>
        <v>0</v>
      </c>
      <c r="R780" s="146">
        <f t="shared" si="878"/>
        <v>0</v>
      </c>
      <c r="S780" s="146">
        <f t="shared" si="878"/>
        <v>0</v>
      </c>
      <c r="T780" s="146">
        <f t="shared" si="878"/>
        <v>0</v>
      </c>
      <c r="U780" s="146">
        <f t="shared" si="878"/>
        <v>0</v>
      </c>
      <c r="V780" s="146">
        <f t="shared" si="878"/>
        <v>0</v>
      </c>
      <c r="W780" s="146">
        <f t="shared" si="878"/>
        <v>0</v>
      </c>
      <c r="X780" s="146">
        <f t="shared" si="878"/>
        <v>0</v>
      </c>
      <c r="Y780" s="146">
        <f t="shared" si="878"/>
        <v>0</v>
      </c>
      <c r="Z780" s="146">
        <f t="shared" si="878"/>
        <v>0</v>
      </c>
      <c r="AA780" s="146">
        <f t="shared" si="878"/>
        <v>0</v>
      </c>
      <c r="AB780" s="146">
        <f t="shared" si="878"/>
        <v>0</v>
      </c>
      <c r="AC780" s="146">
        <f t="shared" si="878"/>
        <v>0</v>
      </c>
      <c r="AD780" s="146">
        <f t="shared" si="878"/>
        <v>0</v>
      </c>
      <c r="AE780" s="146">
        <f t="shared" si="878"/>
        <v>0</v>
      </c>
      <c r="AF780" s="146">
        <f t="shared" si="878"/>
        <v>0</v>
      </c>
      <c r="AG780" s="146">
        <f t="shared" si="878"/>
        <v>0</v>
      </c>
      <c r="AH780" s="146">
        <f t="shared" si="878"/>
        <v>0</v>
      </c>
      <c r="AI780" s="146">
        <f t="shared" si="878"/>
        <v>0</v>
      </c>
      <c r="AJ780" s="146">
        <f t="shared" si="878"/>
        <v>0</v>
      </c>
      <c r="AK780" s="146">
        <f t="shared" si="878"/>
        <v>0</v>
      </c>
      <c r="AL780" s="146">
        <f t="shared" si="878"/>
        <v>0</v>
      </c>
      <c r="AM780" s="146">
        <f t="shared" si="878"/>
        <v>0</v>
      </c>
      <c r="AN780" s="146">
        <f t="shared" si="878"/>
        <v>0</v>
      </c>
      <c r="AO780" s="146">
        <f t="shared" si="878"/>
        <v>0</v>
      </c>
      <c r="AP780" s="146">
        <f t="shared" si="878"/>
        <v>0</v>
      </c>
      <c r="AQ780" s="146">
        <f t="shared" si="878"/>
        <v>0</v>
      </c>
      <c r="AR780" s="146">
        <f t="shared" si="878"/>
        <v>0</v>
      </c>
      <c r="AS780" s="146">
        <f t="shared" si="878"/>
        <v>0</v>
      </c>
      <c r="AT780" s="146">
        <f t="shared" si="878"/>
        <v>0</v>
      </c>
      <c r="AU780" s="146"/>
      <c r="AV780" s="146">
        <f t="shared" si="878"/>
        <v>0</v>
      </c>
      <c r="AW780" s="146">
        <f t="shared" si="878"/>
        <v>0</v>
      </c>
      <c r="AX780" s="146">
        <f t="shared" si="878"/>
        <v>0</v>
      </c>
      <c r="AY780" s="146">
        <f t="shared" si="878"/>
        <v>0</v>
      </c>
      <c r="AZ780" s="146">
        <f t="shared" si="878"/>
        <v>0</v>
      </c>
      <c r="BA780" s="146">
        <f t="shared" si="878"/>
        <v>0</v>
      </c>
      <c r="BB780" s="146"/>
      <c r="BC780" s="178"/>
    </row>
    <row r="781" spans="1:55" ht="22.5" customHeight="1">
      <c r="A781" s="275"/>
      <c r="B781" s="296"/>
      <c r="C781" s="296"/>
      <c r="D781" s="221" t="s">
        <v>269</v>
      </c>
      <c r="E781" s="146">
        <f t="shared" si="877"/>
        <v>0</v>
      </c>
      <c r="F781" s="146">
        <f t="shared" si="861"/>
        <v>0</v>
      </c>
      <c r="G781" s="150"/>
      <c r="H781" s="146">
        <f t="shared" ref="H781:BA782" si="879">H774</f>
        <v>0</v>
      </c>
      <c r="I781" s="146">
        <f t="shared" si="879"/>
        <v>0</v>
      </c>
      <c r="J781" s="146">
        <f t="shared" si="879"/>
        <v>0</v>
      </c>
      <c r="K781" s="146">
        <f t="shared" si="879"/>
        <v>0</v>
      </c>
      <c r="L781" s="146">
        <f t="shared" si="879"/>
        <v>0</v>
      </c>
      <c r="M781" s="146">
        <f t="shared" si="879"/>
        <v>0</v>
      </c>
      <c r="N781" s="146">
        <f t="shared" si="879"/>
        <v>0</v>
      </c>
      <c r="O781" s="146">
        <f t="shared" si="879"/>
        <v>0</v>
      </c>
      <c r="P781" s="146">
        <f t="shared" si="879"/>
        <v>0</v>
      </c>
      <c r="Q781" s="146">
        <f t="shared" si="879"/>
        <v>0</v>
      </c>
      <c r="R781" s="146">
        <f t="shared" si="879"/>
        <v>0</v>
      </c>
      <c r="S781" s="146">
        <f t="shared" si="879"/>
        <v>0</v>
      </c>
      <c r="T781" s="146">
        <f t="shared" si="879"/>
        <v>0</v>
      </c>
      <c r="U781" s="146">
        <f t="shared" si="879"/>
        <v>0</v>
      </c>
      <c r="V781" s="146">
        <f t="shared" si="879"/>
        <v>0</v>
      </c>
      <c r="W781" s="146">
        <f t="shared" si="879"/>
        <v>0</v>
      </c>
      <c r="X781" s="146">
        <f t="shared" si="879"/>
        <v>0</v>
      </c>
      <c r="Y781" s="146">
        <f t="shared" si="879"/>
        <v>0</v>
      </c>
      <c r="Z781" s="146">
        <f t="shared" si="879"/>
        <v>0</v>
      </c>
      <c r="AA781" s="146">
        <f t="shared" si="879"/>
        <v>0</v>
      </c>
      <c r="AB781" s="146">
        <f t="shared" si="879"/>
        <v>0</v>
      </c>
      <c r="AC781" s="146">
        <f t="shared" si="879"/>
        <v>0</v>
      </c>
      <c r="AD781" s="146">
        <f t="shared" si="879"/>
        <v>0</v>
      </c>
      <c r="AE781" s="146">
        <f t="shared" si="879"/>
        <v>0</v>
      </c>
      <c r="AF781" s="146">
        <f t="shared" si="879"/>
        <v>0</v>
      </c>
      <c r="AG781" s="146">
        <f t="shared" si="879"/>
        <v>0</v>
      </c>
      <c r="AH781" s="146">
        <f t="shared" si="879"/>
        <v>0</v>
      </c>
      <c r="AI781" s="146">
        <f t="shared" si="879"/>
        <v>0</v>
      </c>
      <c r="AJ781" s="146">
        <f t="shared" si="879"/>
        <v>0</v>
      </c>
      <c r="AK781" s="146">
        <f t="shared" si="879"/>
        <v>0</v>
      </c>
      <c r="AL781" s="146">
        <f t="shared" si="879"/>
        <v>0</v>
      </c>
      <c r="AM781" s="146">
        <f t="shared" si="879"/>
        <v>0</v>
      </c>
      <c r="AN781" s="146">
        <f t="shared" si="879"/>
        <v>0</v>
      </c>
      <c r="AO781" s="146">
        <f t="shared" si="879"/>
        <v>0</v>
      </c>
      <c r="AP781" s="146">
        <f t="shared" si="879"/>
        <v>0</v>
      </c>
      <c r="AQ781" s="146">
        <f t="shared" si="879"/>
        <v>0</v>
      </c>
      <c r="AR781" s="146">
        <f t="shared" si="879"/>
        <v>0</v>
      </c>
      <c r="AS781" s="146">
        <f t="shared" si="879"/>
        <v>0</v>
      </c>
      <c r="AT781" s="146">
        <f t="shared" si="879"/>
        <v>0</v>
      </c>
      <c r="AU781" s="146"/>
      <c r="AV781" s="146">
        <f t="shared" si="879"/>
        <v>0</v>
      </c>
      <c r="AW781" s="146">
        <f t="shared" si="879"/>
        <v>0</v>
      </c>
      <c r="AX781" s="146">
        <f t="shared" si="879"/>
        <v>0</v>
      </c>
      <c r="AY781" s="146">
        <f t="shared" si="879"/>
        <v>0</v>
      </c>
      <c r="AZ781" s="146">
        <f t="shared" si="879"/>
        <v>0</v>
      </c>
      <c r="BA781" s="146">
        <f t="shared" si="879"/>
        <v>0</v>
      </c>
      <c r="BB781" s="146"/>
      <c r="BC781" s="178"/>
    </row>
    <row r="782" spans="1:55" ht="31.2">
      <c r="A782" s="275"/>
      <c r="B782" s="296"/>
      <c r="C782" s="296"/>
      <c r="D782" s="224" t="s">
        <v>43</v>
      </c>
      <c r="E782" s="146">
        <f t="shared" si="877"/>
        <v>0</v>
      </c>
      <c r="F782" s="146">
        <f t="shared" si="861"/>
        <v>0</v>
      </c>
      <c r="G782" s="150"/>
      <c r="H782" s="146">
        <f>H775</f>
        <v>0</v>
      </c>
      <c r="I782" s="146">
        <f t="shared" si="879"/>
        <v>0</v>
      </c>
      <c r="J782" s="146">
        <f t="shared" si="879"/>
        <v>0</v>
      </c>
      <c r="K782" s="146">
        <f t="shared" si="879"/>
        <v>0</v>
      </c>
      <c r="L782" s="146">
        <f t="shared" si="879"/>
        <v>0</v>
      </c>
      <c r="M782" s="146">
        <f t="shared" si="879"/>
        <v>0</v>
      </c>
      <c r="N782" s="146">
        <f t="shared" si="879"/>
        <v>0</v>
      </c>
      <c r="O782" s="146">
        <f t="shared" si="879"/>
        <v>0</v>
      </c>
      <c r="P782" s="146">
        <f t="shared" si="879"/>
        <v>0</v>
      </c>
      <c r="Q782" s="146">
        <f t="shared" si="879"/>
        <v>0</v>
      </c>
      <c r="R782" s="146">
        <f t="shared" si="879"/>
        <v>0</v>
      </c>
      <c r="S782" s="146">
        <f t="shared" si="879"/>
        <v>0</v>
      </c>
      <c r="T782" s="146">
        <f t="shared" si="879"/>
        <v>0</v>
      </c>
      <c r="U782" s="146">
        <f t="shared" si="879"/>
        <v>0</v>
      </c>
      <c r="V782" s="146">
        <f t="shared" si="879"/>
        <v>0</v>
      </c>
      <c r="W782" s="146">
        <f t="shared" si="879"/>
        <v>0</v>
      </c>
      <c r="X782" s="146">
        <f t="shared" si="879"/>
        <v>0</v>
      </c>
      <c r="Y782" s="146">
        <f t="shared" si="879"/>
        <v>0</v>
      </c>
      <c r="Z782" s="146">
        <f t="shared" si="879"/>
        <v>0</v>
      </c>
      <c r="AA782" s="146">
        <f t="shared" si="879"/>
        <v>0</v>
      </c>
      <c r="AB782" s="146">
        <f t="shared" si="879"/>
        <v>0</v>
      </c>
      <c r="AC782" s="146">
        <f t="shared" si="879"/>
        <v>0</v>
      </c>
      <c r="AD782" s="146">
        <f t="shared" si="879"/>
        <v>0</v>
      </c>
      <c r="AE782" s="146">
        <f t="shared" si="879"/>
        <v>0</v>
      </c>
      <c r="AF782" s="146">
        <f t="shared" si="879"/>
        <v>0</v>
      </c>
      <c r="AG782" s="146">
        <f t="shared" si="879"/>
        <v>0</v>
      </c>
      <c r="AH782" s="146">
        <f t="shared" si="879"/>
        <v>0</v>
      </c>
      <c r="AI782" s="146">
        <f t="shared" si="879"/>
        <v>0</v>
      </c>
      <c r="AJ782" s="146">
        <f t="shared" si="879"/>
        <v>0</v>
      </c>
      <c r="AK782" s="146">
        <f t="shared" si="879"/>
        <v>0</v>
      </c>
      <c r="AL782" s="146">
        <f t="shared" si="879"/>
        <v>0</v>
      </c>
      <c r="AM782" s="146">
        <f t="shared" si="879"/>
        <v>0</v>
      </c>
      <c r="AN782" s="146">
        <f t="shared" si="879"/>
        <v>0</v>
      </c>
      <c r="AO782" s="146">
        <f t="shared" si="879"/>
        <v>0</v>
      </c>
      <c r="AP782" s="146">
        <f t="shared" si="879"/>
        <v>0</v>
      </c>
      <c r="AQ782" s="146">
        <f t="shared" si="879"/>
        <v>0</v>
      </c>
      <c r="AR782" s="146">
        <f t="shared" si="879"/>
        <v>0</v>
      </c>
      <c r="AS782" s="146">
        <f t="shared" si="879"/>
        <v>0</v>
      </c>
      <c r="AT782" s="146">
        <f t="shared" si="879"/>
        <v>0</v>
      </c>
      <c r="AU782" s="146"/>
      <c r="AV782" s="146">
        <f t="shared" si="879"/>
        <v>0</v>
      </c>
      <c r="AW782" s="146">
        <f t="shared" si="879"/>
        <v>0</v>
      </c>
      <c r="AX782" s="146">
        <f t="shared" si="879"/>
        <v>0</v>
      </c>
      <c r="AY782" s="146">
        <f t="shared" si="879"/>
        <v>0</v>
      </c>
      <c r="AZ782" s="146">
        <f t="shared" si="879"/>
        <v>0</v>
      </c>
      <c r="BA782" s="146">
        <f t="shared" si="879"/>
        <v>0</v>
      </c>
      <c r="BB782" s="146"/>
      <c r="BC782" s="178"/>
    </row>
    <row r="783" spans="1:55" ht="15.6">
      <c r="A783" s="310" t="s">
        <v>504</v>
      </c>
      <c r="B783" s="311"/>
      <c r="C783" s="311"/>
      <c r="D783" s="311"/>
      <c r="E783" s="311"/>
      <c r="F783" s="311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  <c r="S783" s="311"/>
      <c r="T783" s="311"/>
      <c r="U783" s="311"/>
      <c r="V783" s="311"/>
      <c r="W783" s="311"/>
      <c r="X783" s="311"/>
      <c r="Y783" s="311"/>
      <c r="Z783" s="311"/>
      <c r="AA783" s="311"/>
      <c r="AB783" s="311"/>
      <c r="AC783" s="311"/>
      <c r="AD783" s="311"/>
      <c r="AE783" s="311"/>
      <c r="AF783" s="311"/>
      <c r="AG783" s="311"/>
      <c r="AH783" s="311"/>
      <c r="AI783" s="311"/>
      <c r="AJ783" s="311"/>
      <c r="AK783" s="311"/>
      <c r="AL783" s="311"/>
      <c r="AM783" s="311"/>
      <c r="AN783" s="311"/>
      <c r="AO783" s="311"/>
      <c r="AP783" s="311"/>
      <c r="AQ783" s="311"/>
      <c r="AR783" s="311"/>
      <c r="AS783" s="311"/>
      <c r="AT783" s="311"/>
      <c r="AU783" s="311"/>
      <c r="AV783" s="311"/>
      <c r="AW783" s="311"/>
      <c r="AX783" s="311"/>
      <c r="AY783" s="311"/>
      <c r="AZ783" s="311"/>
      <c r="BA783" s="311"/>
      <c r="BB783" s="311"/>
      <c r="BC783" s="311"/>
    </row>
    <row r="784" spans="1:55" ht="22.5" customHeight="1">
      <c r="A784" s="275" t="s">
        <v>505</v>
      </c>
      <c r="B784" s="276" t="s">
        <v>506</v>
      </c>
      <c r="C784" s="276" t="s">
        <v>299</v>
      </c>
      <c r="D784" s="153" t="s">
        <v>41</v>
      </c>
      <c r="E784" s="146">
        <f t="shared" ref="E784:E786" si="880">H784+K784+N784+Q784+T784+W784+Z784+AE784+AJ784+AO784+AT784+AY784</f>
        <v>37578.925000000003</v>
      </c>
      <c r="F784" s="146">
        <f t="shared" ref="F784:F804" si="881">I784+L784+O784+R784+U784+X784+AA784+AF784+AK784+AP784+AU784+AZ784</f>
        <v>36665.05371</v>
      </c>
      <c r="G784" s="167">
        <f t="shared" ref="G784:G801" si="882">F784*100/E784</f>
        <v>97.568128172905418</v>
      </c>
      <c r="H784" s="146">
        <f>H785+H786+H787+H789+H790</f>
        <v>1184.2949699999999</v>
      </c>
      <c r="I784" s="146">
        <f t="shared" ref="I784" si="883">I785+I786+I787+I789+I790</f>
        <v>1184.2949699999999</v>
      </c>
      <c r="J784" s="146"/>
      <c r="K784" s="146">
        <f t="shared" ref="K784:L784" si="884">K785+K786+K787+K789+K790</f>
        <v>5602.7990200000004</v>
      </c>
      <c r="L784" s="146">
        <f t="shared" si="884"/>
        <v>5602.7990200000004</v>
      </c>
      <c r="M784" s="146"/>
      <c r="N784" s="146">
        <f t="shared" ref="N784:O784" si="885">N785+N786+N787+N789+N790</f>
        <v>3695.6756099999998</v>
      </c>
      <c r="O784" s="146">
        <f t="shared" si="885"/>
        <v>3695.6756099999998</v>
      </c>
      <c r="P784" s="146"/>
      <c r="Q784" s="146">
        <f t="shared" ref="Q784:R784" si="886">Q785+Q786+Q787+Q789+Q790</f>
        <v>3062.3475600000002</v>
      </c>
      <c r="R784" s="146">
        <f t="shared" si="886"/>
        <v>3062.3475600000002</v>
      </c>
      <c r="S784" s="146"/>
      <c r="T784" s="146">
        <f t="shared" ref="T784:U784" si="887">T785+T786+T787+T789+T790</f>
        <v>2951.92659</v>
      </c>
      <c r="U784" s="146">
        <f t="shared" si="887"/>
        <v>2951.92659</v>
      </c>
      <c r="V784" s="146"/>
      <c r="W784" s="146">
        <f t="shared" ref="W784:X784" si="888">W785+W786+W787+W789+W790</f>
        <v>3332.90101</v>
      </c>
      <c r="X784" s="146">
        <f t="shared" si="888"/>
        <v>3332.90101</v>
      </c>
      <c r="Y784" s="146"/>
      <c r="Z784" s="146">
        <f t="shared" ref="Z784:AC784" si="889">Z785+Z786+Z787+Z789+Z790</f>
        <v>3363.4203699999998</v>
      </c>
      <c r="AA784" s="146">
        <f t="shared" si="889"/>
        <v>3363.4203699999998</v>
      </c>
      <c r="AB784" s="146">
        <f t="shared" si="889"/>
        <v>0</v>
      </c>
      <c r="AC784" s="146">
        <f t="shared" si="889"/>
        <v>0</v>
      </c>
      <c r="AD784" s="146"/>
      <c r="AE784" s="146">
        <f t="shared" ref="AE784:AH784" si="890">AE785+AE786+AE787+AE789+AE790</f>
        <v>2391.8583800000001</v>
      </c>
      <c r="AF784" s="146">
        <f t="shared" si="890"/>
        <v>2391.8583800000001</v>
      </c>
      <c r="AG784" s="146">
        <f t="shared" si="890"/>
        <v>0</v>
      </c>
      <c r="AH784" s="146">
        <f t="shared" si="890"/>
        <v>0</v>
      </c>
      <c r="AI784" s="146"/>
      <c r="AJ784" s="146">
        <f t="shared" ref="AJ784:AM784" si="891">AJ785+AJ786+AJ787+AJ789+AJ790</f>
        <v>2851.3753900000002</v>
      </c>
      <c r="AK784" s="146">
        <f t="shared" si="891"/>
        <v>2851.3753900000002</v>
      </c>
      <c r="AL784" s="146">
        <f t="shared" si="891"/>
        <v>0</v>
      </c>
      <c r="AM784" s="146">
        <f t="shared" si="891"/>
        <v>0</v>
      </c>
      <c r="AN784" s="146"/>
      <c r="AO784" s="146">
        <f t="shared" ref="AO784:AR784" si="892">AO785+AO786+AO787+AO789+AO790</f>
        <v>2324.0148100000001</v>
      </c>
      <c r="AP784" s="146">
        <f t="shared" si="892"/>
        <v>2324.0148100000001</v>
      </c>
      <c r="AQ784" s="146">
        <f t="shared" si="892"/>
        <v>0</v>
      </c>
      <c r="AR784" s="146">
        <f t="shared" si="892"/>
        <v>0</v>
      </c>
      <c r="AS784" s="146"/>
      <c r="AT784" s="146">
        <f t="shared" ref="AT784:AW784" si="893">AT785+AT786+AT787+AT789+AT790</f>
        <v>2353.9841299999998</v>
      </c>
      <c r="AU784" s="146">
        <f t="shared" si="893"/>
        <v>2353.9841299999998</v>
      </c>
      <c r="AV784" s="146">
        <f t="shared" si="893"/>
        <v>0</v>
      </c>
      <c r="AW784" s="146">
        <f t="shared" si="893"/>
        <v>0</v>
      </c>
      <c r="AX784" s="146"/>
      <c r="AY784" s="146">
        <f t="shared" ref="AY784:AZ784" si="894">AY785+AY786+AY787+AY789+AY790</f>
        <v>4464.3271599999998</v>
      </c>
      <c r="AZ784" s="146">
        <f t="shared" si="894"/>
        <v>3550.4558699999998</v>
      </c>
      <c r="BA784" s="150"/>
      <c r="BB784" s="281" t="s">
        <v>431</v>
      </c>
      <c r="BC784" s="178"/>
    </row>
    <row r="785" spans="1:55" ht="32.25" customHeight="1">
      <c r="A785" s="275"/>
      <c r="B785" s="276"/>
      <c r="C785" s="276"/>
      <c r="D785" s="151" t="s">
        <v>37</v>
      </c>
      <c r="E785" s="146">
        <f t="shared" si="880"/>
        <v>0</v>
      </c>
      <c r="F785" s="146">
        <f t="shared" si="881"/>
        <v>0</v>
      </c>
      <c r="G785" s="167"/>
      <c r="H785" s="146"/>
      <c r="I785" s="146"/>
      <c r="J785" s="150"/>
      <c r="K785" s="146"/>
      <c r="L785" s="146"/>
      <c r="M785" s="150"/>
      <c r="N785" s="146"/>
      <c r="O785" s="146"/>
      <c r="P785" s="150"/>
      <c r="Q785" s="146"/>
      <c r="R785" s="146"/>
      <c r="S785" s="150"/>
      <c r="T785" s="146"/>
      <c r="U785" s="146"/>
      <c r="V785" s="150"/>
      <c r="W785" s="146"/>
      <c r="X785" s="146"/>
      <c r="Y785" s="150"/>
      <c r="Z785" s="146"/>
      <c r="AA785" s="146"/>
      <c r="AB785" s="150"/>
      <c r="AC785" s="150"/>
      <c r="AD785" s="150"/>
      <c r="AE785" s="146"/>
      <c r="AF785" s="146"/>
      <c r="AG785" s="150"/>
      <c r="AH785" s="150"/>
      <c r="AI785" s="150"/>
      <c r="AJ785" s="146"/>
      <c r="AK785" s="146"/>
      <c r="AL785" s="150"/>
      <c r="AM785" s="150"/>
      <c r="AN785" s="150"/>
      <c r="AO785" s="146"/>
      <c r="AP785" s="146"/>
      <c r="AQ785" s="150"/>
      <c r="AR785" s="150"/>
      <c r="AS785" s="150"/>
      <c r="AT785" s="146"/>
      <c r="AU785" s="146"/>
      <c r="AV785" s="150"/>
      <c r="AW785" s="150"/>
      <c r="AX785" s="150"/>
      <c r="AY785" s="150"/>
      <c r="AZ785" s="150"/>
      <c r="BA785" s="150"/>
      <c r="BB785" s="282"/>
      <c r="BC785" s="178"/>
    </row>
    <row r="786" spans="1:55" ht="50.25" customHeight="1">
      <c r="A786" s="275"/>
      <c r="B786" s="276"/>
      <c r="C786" s="276"/>
      <c r="D786" s="176" t="s">
        <v>2</v>
      </c>
      <c r="E786" s="146">
        <f t="shared" si="880"/>
        <v>0</v>
      </c>
      <c r="F786" s="146">
        <f t="shared" si="881"/>
        <v>0</v>
      </c>
      <c r="G786" s="167"/>
      <c r="H786" s="146"/>
      <c r="I786" s="146"/>
      <c r="J786" s="150"/>
      <c r="K786" s="146"/>
      <c r="L786" s="146"/>
      <c r="M786" s="150"/>
      <c r="N786" s="146"/>
      <c r="O786" s="146"/>
      <c r="P786" s="150"/>
      <c r="Q786" s="146"/>
      <c r="R786" s="146"/>
      <c r="S786" s="150"/>
      <c r="T786" s="146"/>
      <c r="U786" s="146"/>
      <c r="V786" s="150"/>
      <c r="W786" s="146"/>
      <c r="X786" s="146"/>
      <c r="Y786" s="150"/>
      <c r="Z786" s="146"/>
      <c r="AA786" s="146"/>
      <c r="AB786" s="150"/>
      <c r="AC786" s="150"/>
      <c r="AD786" s="150"/>
      <c r="AE786" s="146"/>
      <c r="AF786" s="146"/>
      <c r="AG786" s="150"/>
      <c r="AH786" s="150"/>
      <c r="AI786" s="150"/>
      <c r="AJ786" s="146"/>
      <c r="AK786" s="146"/>
      <c r="AL786" s="150"/>
      <c r="AM786" s="150"/>
      <c r="AN786" s="150"/>
      <c r="AO786" s="146"/>
      <c r="AP786" s="146"/>
      <c r="AQ786" s="150"/>
      <c r="AR786" s="150"/>
      <c r="AS786" s="150"/>
      <c r="AT786" s="146"/>
      <c r="AU786" s="146"/>
      <c r="AV786" s="150"/>
      <c r="AW786" s="150"/>
      <c r="AX786" s="150"/>
      <c r="AY786" s="150"/>
      <c r="AZ786" s="150"/>
      <c r="BA786" s="150"/>
      <c r="BB786" s="282"/>
      <c r="BC786" s="178"/>
    </row>
    <row r="787" spans="1:55" ht="22.5" customHeight="1">
      <c r="A787" s="275"/>
      <c r="B787" s="276"/>
      <c r="C787" s="276"/>
      <c r="D787" s="221" t="s">
        <v>268</v>
      </c>
      <c r="E787" s="146">
        <f>H787+K787+N787+Q787+T787+W787+Z787+AE787+AJ787+AO787+AT787+AY787</f>
        <v>37578.925000000003</v>
      </c>
      <c r="F787" s="146">
        <f t="shared" si="881"/>
        <v>36665.05371</v>
      </c>
      <c r="G787" s="167">
        <f t="shared" si="882"/>
        <v>97.568128172905418</v>
      </c>
      <c r="H787" s="146">
        <v>1184.2949699999999</v>
      </c>
      <c r="I787" s="146">
        <v>1184.2949699999999</v>
      </c>
      <c r="J787" s="150"/>
      <c r="K787" s="146">
        <v>5602.7990200000004</v>
      </c>
      <c r="L787" s="146">
        <v>5602.7990200000004</v>
      </c>
      <c r="M787" s="150"/>
      <c r="N787" s="146">
        <v>3695.6756099999998</v>
      </c>
      <c r="O787" s="146">
        <v>3695.6756099999998</v>
      </c>
      <c r="P787" s="150"/>
      <c r="Q787" s="146">
        <v>3062.3475600000002</v>
      </c>
      <c r="R787" s="146">
        <v>3062.3475600000002</v>
      </c>
      <c r="S787" s="150"/>
      <c r="T787" s="146">
        <v>2951.92659</v>
      </c>
      <c r="U787" s="146">
        <f>T787</f>
        <v>2951.92659</v>
      </c>
      <c r="V787" s="150"/>
      <c r="W787" s="146">
        <v>3332.90101</v>
      </c>
      <c r="X787" s="146">
        <v>3332.90101</v>
      </c>
      <c r="Y787" s="150"/>
      <c r="Z787" s="146">
        <v>3363.4203699999998</v>
      </c>
      <c r="AA787" s="146">
        <v>3363.4203699999998</v>
      </c>
      <c r="AB787" s="150"/>
      <c r="AC787" s="150"/>
      <c r="AD787" s="150"/>
      <c r="AE787" s="146">
        <v>2391.8583800000001</v>
      </c>
      <c r="AF787" s="146">
        <v>2391.8583800000001</v>
      </c>
      <c r="AG787" s="150"/>
      <c r="AH787" s="150"/>
      <c r="AI787" s="150"/>
      <c r="AJ787" s="146">
        <v>2851.3753900000002</v>
      </c>
      <c r="AK787" s="146">
        <v>2851.3753900000002</v>
      </c>
      <c r="AL787" s="150"/>
      <c r="AM787" s="150"/>
      <c r="AN787" s="150"/>
      <c r="AO787" s="146">
        <v>2324.0148100000001</v>
      </c>
      <c r="AP787" s="146">
        <v>2324.0148100000001</v>
      </c>
      <c r="AQ787" s="150"/>
      <c r="AR787" s="150"/>
      <c r="AS787" s="150"/>
      <c r="AT787" s="146">
        <v>2353.9841299999998</v>
      </c>
      <c r="AU787" s="146">
        <v>2353.9841299999998</v>
      </c>
      <c r="AV787" s="150"/>
      <c r="AW787" s="150"/>
      <c r="AX787" s="150"/>
      <c r="AY787" s="146">
        <v>4464.3271599999998</v>
      </c>
      <c r="AZ787" s="167">
        <v>3550.4558699999998</v>
      </c>
      <c r="BA787" s="150"/>
      <c r="BB787" s="282"/>
      <c r="BC787" s="178"/>
    </row>
    <row r="788" spans="1:55" ht="82.5" customHeight="1">
      <c r="A788" s="275"/>
      <c r="B788" s="276"/>
      <c r="C788" s="276"/>
      <c r="D788" s="221" t="s">
        <v>274</v>
      </c>
      <c r="E788" s="146">
        <f t="shared" ref="E788:E793" si="895">H788+K788+N788+Q788+T788+W788+Z788+AE788+AJ788+AO788+AT788+AY788</f>
        <v>0</v>
      </c>
      <c r="F788" s="146">
        <f t="shared" si="881"/>
        <v>0</v>
      </c>
      <c r="G788" s="167"/>
      <c r="H788" s="146"/>
      <c r="I788" s="146"/>
      <c r="J788" s="150"/>
      <c r="K788" s="146"/>
      <c r="L788" s="146"/>
      <c r="M788" s="150"/>
      <c r="N788" s="146"/>
      <c r="O788" s="146"/>
      <c r="P788" s="150"/>
      <c r="Q788" s="146"/>
      <c r="R788" s="146"/>
      <c r="S788" s="150"/>
      <c r="T788" s="146"/>
      <c r="U788" s="146"/>
      <c r="V788" s="150"/>
      <c r="W788" s="146"/>
      <c r="X788" s="146"/>
      <c r="Y788" s="150"/>
      <c r="Z788" s="146"/>
      <c r="AA788" s="146"/>
      <c r="AB788" s="150"/>
      <c r="AC788" s="150"/>
      <c r="AD788" s="150"/>
      <c r="AE788" s="146"/>
      <c r="AF788" s="146"/>
      <c r="AG788" s="150"/>
      <c r="AH788" s="150"/>
      <c r="AI788" s="150"/>
      <c r="AJ788" s="146"/>
      <c r="AK788" s="146"/>
      <c r="AL788" s="150"/>
      <c r="AM788" s="150"/>
      <c r="AN788" s="150"/>
      <c r="AO788" s="146"/>
      <c r="AP788" s="146"/>
      <c r="AQ788" s="150"/>
      <c r="AR788" s="150"/>
      <c r="AS788" s="150"/>
      <c r="AT788" s="146"/>
      <c r="AU788" s="146"/>
      <c r="AV788" s="150"/>
      <c r="AW788" s="150"/>
      <c r="AX788" s="150"/>
      <c r="AY788" s="150"/>
      <c r="AZ788" s="150"/>
      <c r="BA788" s="150"/>
      <c r="BB788" s="282"/>
      <c r="BC788" s="178"/>
    </row>
    <row r="789" spans="1:55" ht="22.5" customHeight="1">
      <c r="A789" s="275"/>
      <c r="B789" s="276"/>
      <c r="C789" s="276"/>
      <c r="D789" s="221" t="s">
        <v>269</v>
      </c>
      <c r="E789" s="146">
        <f t="shared" si="895"/>
        <v>0</v>
      </c>
      <c r="F789" s="146">
        <f t="shared" si="881"/>
        <v>0</v>
      </c>
      <c r="G789" s="167"/>
      <c r="H789" s="146"/>
      <c r="I789" s="146"/>
      <c r="J789" s="150"/>
      <c r="K789" s="146"/>
      <c r="L789" s="146"/>
      <c r="M789" s="150"/>
      <c r="N789" s="146"/>
      <c r="O789" s="146"/>
      <c r="P789" s="150"/>
      <c r="Q789" s="146"/>
      <c r="R789" s="146"/>
      <c r="S789" s="150"/>
      <c r="T789" s="146"/>
      <c r="U789" s="146"/>
      <c r="V789" s="150"/>
      <c r="W789" s="146"/>
      <c r="X789" s="146"/>
      <c r="Y789" s="150"/>
      <c r="Z789" s="146"/>
      <c r="AA789" s="146"/>
      <c r="AB789" s="150"/>
      <c r="AC789" s="150"/>
      <c r="AD789" s="150"/>
      <c r="AE789" s="146"/>
      <c r="AF789" s="146"/>
      <c r="AG789" s="150"/>
      <c r="AH789" s="150"/>
      <c r="AI789" s="150"/>
      <c r="AJ789" s="146"/>
      <c r="AK789" s="146"/>
      <c r="AL789" s="150"/>
      <c r="AM789" s="150"/>
      <c r="AN789" s="150"/>
      <c r="AO789" s="146"/>
      <c r="AP789" s="146"/>
      <c r="AQ789" s="150"/>
      <c r="AR789" s="150"/>
      <c r="AS789" s="150"/>
      <c r="AT789" s="146"/>
      <c r="AU789" s="146"/>
      <c r="AV789" s="150"/>
      <c r="AW789" s="150"/>
      <c r="AX789" s="150"/>
      <c r="AY789" s="150"/>
      <c r="AZ789" s="150"/>
      <c r="BA789" s="150"/>
      <c r="BB789" s="282"/>
      <c r="BC789" s="178"/>
    </row>
    <row r="790" spans="1:55" ht="31.2">
      <c r="A790" s="275"/>
      <c r="B790" s="276"/>
      <c r="C790" s="276"/>
      <c r="D790" s="224" t="s">
        <v>43</v>
      </c>
      <c r="E790" s="146">
        <f t="shared" si="895"/>
        <v>0</v>
      </c>
      <c r="F790" s="146">
        <f t="shared" si="881"/>
        <v>0</v>
      </c>
      <c r="G790" s="167"/>
      <c r="H790" s="146"/>
      <c r="I790" s="146"/>
      <c r="J790" s="150"/>
      <c r="K790" s="146"/>
      <c r="L790" s="146"/>
      <c r="M790" s="150"/>
      <c r="N790" s="146"/>
      <c r="O790" s="146"/>
      <c r="P790" s="150"/>
      <c r="Q790" s="146"/>
      <c r="R790" s="146"/>
      <c r="S790" s="150"/>
      <c r="T790" s="146"/>
      <c r="U790" s="146"/>
      <c r="V790" s="150"/>
      <c r="W790" s="146"/>
      <c r="X790" s="146"/>
      <c r="Y790" s="150"/>
      <c r="Z790" s="146"/>
      <c r="AA790" s="146"/>
      <c r="AB790" s="150"/>
      <c r="AC790" s="150"/>
      <c r="AD790" s="150"/>
      <c r="AE790" s="146"/>
      <c r="AF790" s="146"/>
      <c r="AG790" s="150"/>
      <c r="AH790" s="150"/>
      <c r="AI790" s="150"/>
      <c r="AJ790" s="146"/>
      <c r="AK790" s="146"/>
      <c r="AL790" s="150"/>
      <c r="AM790" s="150"/>
      <c r="AN790" s="150"/>
      <c r="AO790" s="146"/>
      <c r="AP790" s="146"/>
      <c r="AQ790" s="150"/>
      <c r="AR790" s="150"/>
      <c r="AS790" s="150"/>
      <c r="AT790" s="146"/>
      <c r="AU790" s="146"/>
      <c r="AV790" s="150"/>
      <c r="AW790" s="150"/>
      <c r="AX790" s="150"/>
      <c r="AY790" s="150"/>
      <c r="AZ790" s="150"/>
      <c r="BA790" s="150"/>
      <c r="BB790" s="283"/>
      <c r="BC790" s="178"/>
    </row>
    <row r="791" spans="1:55" ht="22.5" customHeight="1">
      <c r="A791" s="275" t="s">
        <v>507</v>
      </c>
      <c r="B791" s="296"/>
      <c r="C791" s="296"/>
      <c r="D791" s="153" t="s">
        <v>41</v>
      </c>
      <c r="E791" s="146">
        <f t="shared" si="895"/>
        <v>37578.925000000003</v>
      </c>
      <c r="F791" s="146">
        <f t="shared" si="881"/>
        <v>37532.737860000001</v>
      </c>
      <c r="G791" s="167">
        <f t="shared" si="882"/>
        <v>99.877092971658982</v>
      </c>
      <c r="H791" s="146">
        <f>H792+H793+H794+H796+H797</f>
        <v>1184.2949699999999</v>
      </c>
      <c r="I791" s="146">
        <f t="shared" ref="I791" si="896">I792+I793+I794+I796+I797</f>
        <v>1184.2949699999999</v>
      </c>
      <c r="J791" s="146"/>
      <c r="K791" s="146">
        <f t="shared" ref="K791:L791" si="897">K792+K793+K794+K796+K797</f>
        <v>5602.7990200000004</v>
      </c>
      <c r="L791" s="146">
        <f t="shared" si="897"/>
        <v>5602.7990200000004</v>
      </c>
      <c r="M791" s="146"/>
      <c r="N791" s="146">
        <f t="shared" ref="N791:O791" si="898">N792+N793+N794+N796+N797</f>
        <v>3695.6756099999998</v>
      </c>
      <c r="O791" s="146">
        <f t="shared" si="898"/>
        <v>3695.6756099999998</v>
      </c>
      <c r="P791" s="146"/>
      <c r="Q791" s="146">
        <f t="shared" ref="Q791:R791" si="899">Q792+Q793+Q794+Q796+Q797</f>
        <v>3062.3475600000002</v>
      </c>
      <c r="R791" s="146">
        <f t="shared" si="899"/>
        <v>3062.3475600000002</v>
      </c>
      <c r="S791" s="146"/>
      <c r="T791" s="146">
        <f t="shared" ref="T791:U791" si="900">T792+T793+T794+T796+T797</f>
        <v>2951.92659</v>
      </c>
      <c r="U791" s="146">
        <f t="shared" si="900"/>
        <v>2951.92659</v>
      </c>
      <c r="V791" s="146"/>
      <c r="W791" s="146">
        <f t="shared" ref="W791:X791" si="901">W792+W793+W794+W796+W797</f>
        <v>3332.90101</v>
      </c>
      <c r="X791" s="146">
        <f t="shared" si="901"/>
        <v>3332.90101</v>
      </c>
      <c r="Y791" s="146"/>
      <c r="Z791" s="146">
        <f t="shared" ref="Z791:AC791" si="902">Z792+Z793+Z794+Z796+Z797</f>
        <v>3363.4203699999998</v>
      </c>
      <c r="AA791" s="146">
        <f t="shared" si="902"/>
        <v>3363.4203699999998</v>
      </c>
      <c r="AB791" s="146">
        <f t="shared" si="902"/>
        <v>0</v>
      </c>
      <c r="AC791" s="146">
        <f t="shared" si="902"/>
        <v>0</v>
      </c>
      <c r="AD791" s="146"/>
      <c r="AE791" s="146">
        <f t="shared" ref="AE791:AH791" si="903">AE792+AE793+AE794+AE796+AE797</f>
        <v>2391.8583800000001</v>
      </c>
      <c r="AF791" s="146">
        <f t="shared" si="903"/>
        <v>2391.8583800000001</v>
      </c>
      <c r="AG791" s="146">
        <f t="shared" si="903"/>
        <v>0</v>
      </c>
      <c r="AH791" s="146">
        <f t="shared" si="903"/>
        <v>0</v>
      </c>
      <c r="AI791" s="146"/>
      <c r="AJ791" s="146">
        <f t="shared" ref="AJ791:AM791" si="904">AJ792+AJ793+AJ794+AJ796+AJ797</f>
        <v>2851.3753900000002</v>
      </c>
      <c r="AK791" s="146">
        <f t="shared" si="904"/>
        <v>2851.3753900000002</v>
      </c>
      <c r="AL791" s="146">
        <f t="shared" si="904"/>
        <v>0</v>
      </c>
      <c r="AM791" s="146">
        <f t="shared" si="904"/>
        <v>0</v>
      </c>
      <c r="AN791" s="146"/>
      <c r="AO791" s="146">
        <f t="shared" ref="AO791:AR791" si="905">AO792+AO793+AO794+AO796+AO797</f>
        <v>2324.0148100000001</v>
      </c>
      <c r="AP791" s="146">
        <f t="shared" si="905"/>
        <v>2324.0148100000001</v>
      </c>
      <c r="AQ791" s="146">
        <f t="shared" si="905"/>
        <v>0</v>
      </c>
      <c r="AR791" s="146">
        <f t="shared" si="905"/>
        <v>0</v>
      </c>
      <c r="AS791" s="146"/>
      <c r="AT791" s="146">
        <f t="shared" ref="AT791:AW791" si="906">AT792+AT793+AT794+AT796+AT797</f>
        <v>2353.9841299999998</v>
      </c>
      <c r="AU791" s="146">
        <f t="shared" si="906"/>
        <v>2353.9841299999998</v>
      </c>
      <c r="AV791" s="146">
        <f t="shared" si="906"/>
        <v>0</v>
      </c>
      <c r="AW791" s="146">
        <f t="shared" si="906"/>
        <v>0</v>
      </c>
      <c r="AX791" s="146"/>
      <c r="AY791" s="146">
        <f t="shared" ref="AY791:AZ791" si="907">AY792+AY793+AY794+AY796+AY797</f>
        <v>4464.3271599999998</v>
      </c>
      <c r="AZ791" s="146">
        <f t="shared" si="907"/>
        <v>4418.1400199999998</v>
      </c>
      <c r="BA791" s="150"/>
      <c r="BB791" s="150"/>
      <c r="BC791" s="178"/>
    </row>
    <row r="792" spans="1:55" ht="32.25" customHeight="1">
      <c r="A792" s="275"/>
      <c r="B792" s="296"/>
      <c r="C792" s="296"/>
      <c r="D792" s="151" t="s">
        <v>37</v>
      </c>
      <c r="E792" s="146">
        <f t="shared" si="895"/>
        <v>0</v>
      </c>
      <c r="F792" s="146">
        <f t="shared" si="881"/>
        <v>0</v>
      </c>
      <c r="G792" s="167"/>
      <c r="H792" s="146">
        <f>H785</f>
        <v>0</v>
      </c>
      <c r="I792" s="146">
        <f t="shared" ref="I792:BA792" si="908">I785</f>
        <v>0</v>
      </c>
      <c r="J792" s="146">
        <f t="shared" si="908"/>
        <v>0</v>
      </c>
      <c r="K792" s="146">
        <f t="shared" si="908"/>
        <v>0</v>
      </c>
      <c r="L792" s="146">
        <f t="shared" si="908"/>
        <v>0</v>
      </c>
      <c r="M792" s="146">
        <f t="shared" si="908"/>
        <v>0</v>
      </c>
      <c r="N792" s="146">
        <f t="shared" si="908"/>
        <v>0</v>
      </c>
      <c r="O792" s="146">
        <f t="shared" si="908"/>
        <v>0</v>
      </c>
      <c r="P792" s="146">
        <f t="shared" si="908"/>
        <v>0</v>
      </c>
      <c r="Q792" s="146">
        <f t="shared" si="908"/>
        <v>0</v>
      </c>
      <c r="R792" s="146">
        <f t="shared" si="908"/>
        <v>0</v>
      </c>
      <c r="S792" s="146">
        <f t="shared" si="908"/>
        <v>0</v>
      </c>
      <c r="T792" s="146">
        <f t="shared" si="908"/>
        <v>0</v>
      </c>
      <c r="U792" s="146">
        <f t="shared" si="908"/>
        <v>0</v>
      </c>
      <c r="V792" s="146">
        <f t="shared" si="908"/>
        <v>0</v>
      </c>
      <c r="W792" s="146">
        <f t="shared" si="908"/>
        <v>0</v>
      </c>
      <c r="X792" s="146">
        <f t="shared" si="908"/>
        <v>0</v>
      </c>
      <c r="Y792" s="146">
        <f t="shared" si="908"/>
        <v>0</v>
      </c>
      <c r="Z792" s="146">
        <f t="shared" si="908"/>
        <v>0</v>
      </c>
      <c r="AA792" s="146">
        <f t="shared" si="908"/>
        <v>0</v>
      </c>
      <c r="AB792" s="146">
        <f t="shared" si="908"/>
        <v>0</v>
      </c>
      <c r="AC792" s="146">
        <f t="shared" si="908"/>
        <v>0</v>
      </c>
      <c r="AD792" s="146">
        <f t="shared" si="908"/>
        <v>0</v>
      </c>
      <c r="AE792" s="146">
        <f t="shared" si="908"/>
        <v>0</v>
      </c>
      <c r="AF792" s="146">
        <f t="shared" si="908"/>
        <v>0</v>
      </c>
      <c r="AG792" s="146">
        <f t="shared" si="908"/>
        <v>0</v>
      </c>
      <c r="AH792" s="146">
        <f t="shared" si="908"/>
        <v>0</v>
      </c>
      <c r="AI792" s="146">
        <f t="shared" si="908"/>
        <v>0</v>
      </c>
      <c r="AJ792" s="146">
        <f t="shared" si="908"/>
        <v>0</v>
      </c>
      <c r="AK792" s="146">
        <f t="shared" si="908"/>
        <v>0</v>
      </c>
      <c r="AL792" s="146">
        <f t="shared" si="908"/>
        <v>0</v>
      </c>
      <c r="AM792" s="146">
        <f t="shared" si="908"/>
        <v>0</v>
      </c>
      <c r="AN792" s="146">
        <f t="shared" si="908"/>
        <v>0</v>
      </c>
      <c r="AO792" s="146">
        <f t="shared" si="908"/>
        <v>0</v>
      </c>
      <c r="AP792" s="146">
        <f t="shared" si="908"/>
        <v>0</v>
      </c>
      <c r="AQ792" s="146">
        <f t="shared" si="908"/>
        <v>0</v>
      </c>
      <c r="AR792" s="146">
        <f t="shared" si="908"/>
        <v>0</v>
      </c>
      <c r="AS792" s="146">
        <f t="shared" si="908"/>
        <v>0</v>
      </c>
      <c r="AT792" s="146">
        <f t="shared" si="908"/>
        <v>0</v>
      </c>
      <c r="AU792" s="146">
        <f t="shared" si="908"/>
        <v>0</v>
      </c>
      <c r="AV792" s="146">
        <f t="shared" si="908"/>
        <v>0</v>
      </c>
      <c r="AW792" s="146">
        <f t="shared" si="908"/>
        <v>0</v>
      </c>
      <c r="AX792" s="146">
        <f t="shared" si="908"/>
        <v>0</v>
      </c>
      <c r="AY792" s="146">
        <f t="shared" si="908"/>
        <v>0</v>
      </c>
      <c r="AZ792" s="146">
        <f t="shared" si="908"/>
        <v>0</v>
      </c>
      <c r="BA792" s="146">
        <f t="shared" si="908"/>
        <v>0</v>
      </c>
      <c r="BB792" s="146"/>
      <c r="BC792" s="178"/>
    </row>
    <row r="793" spans="1:55" ht="50.25" customHeight="1">
      <c r="A793" s="275"/>
      <c r="B793" s="296"/>
      <c r="C793" s="296"/>
      <c r="D793" s="176" t="s">
        <v>2</v>
      </c>
      <c r="E793" s="146">
        <f t="shared" si="895"/>
        <v>0</v>
      </c>
      <c r="F793" s="146">
        <f t="shared" si="881"/>
        <v>0</v>
      </c>
      <c r="G793" s="167"/>
      <c r="H793" s="146">
        <f t="shared" ref="H793:BA793" si="909">H786</f>
        <v>0</v>
      </c>
      <c r="I793" s="146">
        <f t="shared" si="909"/>
        <v>0</v>
      </c>
      <c r="J793" s="146">
        <f t="shared" si="909"/>
        <v>0</v>
      </c>
      <c r="K793" s="146">
        <f t="shared" si="909"/>
        <v>0</v>
      </c>
      <c r="L793" s="146">
        <f t="shared" si="909"/>
        <v>0</v>
      </c>
      <c r="M793" s="146">
        <f t="shared" si="909"/>
        <v>0</v>
      </c>
      <c r="N793" s="146">
        <f t="shared" si="909"/>
        <v>0</v>
      </c>
      <c r="O793" s="146">
        <f t="shared" si="909"/>
        <v>0</v>
      </c>
      <c r="P793" s="146">
        <f t="shared" si="909"/>
        <v>0</v>
      </c>
      <c r="Q793" s="146">
        <f t="shared" si="909"/>
        <v>0</v>
      </c>
      <c r="R793" s="146">
        <f t="shared" si="909"/>
        <v>0</v>
      </c>
      <c r="S793" s="146">
        <f t="shared" si="909"/>
        <v>0</v>
      </c>
      <c r="T793" s="146">
        <f t="shared" si="909"/>
        <v>0</v>
      </c>
      <c r="U793" s="146">
        <f t="shared" si="909"/>
        <v>0</v>
      </c>
      <c r="V793" s="146">
        <f t="shared" si="909"/>
        <v>0</v>
      </c>
      <c r="W793" s="146">
        <f t="shared" si="909"/>
        <v>0</v>
      </c>
      <c r="X793" s="146">
        <f t="shared" si="909"/>
        <v>0</v>
      </c>
      <c r="Y793" s="146">
        <f t="shared" si="909"/>
        <v>0</v>
      </c>
      <c r="Z793" s="146">
        <f t="shared" si="909"/>
        <v>0</v>
      </c>
      <c r="AA793" s="146">
        <f t="shared" si="909"/>
        <v>0</v>
      </c>
      <c r="AB793" s="146">
        <f t="shared" si="909"/>
        <v>0</v>
      </c>
      <c r="AC793" s="146">
        <f t="shared" si="909"/>
        <v>0</v>
      </c>
      <c r="AD793" s="146">
        <f t="shared" si="909"/>
        <v>0</v>
      </c>
      <c r="AE793" s="146">
        <f t="shared" si="909"/>
        <v>0</v>
      </c>
      <c r="AF793" s="146">
        <f t="shared" si="909"/>
        <v>0</v>
      </c>
      <c r="AG793" s="146">
        <f t="shared" si="909"/>
        <v>0</v>
      </c>
      <c r="AH793" s="146">
        <f t="shared" si="909"/>
        <v>0</v>
      </c>
      <c r="AI793" s="146">
        <f t="shared" si="909"/>
        <v>0</v>
      </c>
      <c r="AJ793" s="146">
        <f t="shared" si="909"/>
        <v>0</v>
      </c>
      <c r="AK793" s="146">
        <f t="shared" si="909"/>
        <v>0</v>
      </c>
      <c r="AL793" s="146">
        <f t="shared" si="909"/>
        <v>0</v>
      </c>
      <c r="AM793" s="146">
        <f t="shared" si="909"/>
        <v>0</v>
      </c>
      <c r="AN793" s="146">
        <f t="shared" si="909"/>
        <v>0</v>
      </c>
      <c r="AO793" s="146">
        <f t="shared" si="909"/>
        <v>0</v>
      </c>
      <c r="AP793" s="146">
        <f t="shared" si="909"/>
        <v>0</v>
      </c>
      <c r="AQ793" s="146">
        <f t="shared" si="909"/>
        <v>0</v>
      </c>
      <c r="AR793" s="146">
        <f t="shared" si="909"/>
        <v>0</v>
      </c>
      <c r="AS793" s="146">
        <f t="shared" si="909"/>
        <v>0</v>
      </c>
      <c r="AT793" s="146">
        <f t="shared" si="909"/>
        <v>0</v>
      </c>
      <c r="AU793" s="146">
        <f t="shared" si="909"/>
        <v>0</v>
      </c>
      <c r="AV793" s="146">
        <f t="shared" si="909"/>
        <v>0</v>
      </c>
      <c r="AW793" s="146">
        <f t="shared" si="909"/>
        <v>0</v>
      </c>
      <c r="AX793" s="146">
        <f t="shared" si="909"/>
        <v>0</v>
      </c>
      <c r="AY793" s="146">
        <f t="shared" si="909"/>
        <v>0</v>
      </c>
      <c r="AZ793" s="146">
        <f t="shared" si="909"/>
        <v>0</v>
      </c>
      <c r="BA793" s="146">
        <f t="shared" si="909"/>
        <v>0</v>
      </c>
      <c r="BB793" s="146"/>
      <c r="BC793" s="178"/>
    </row>
    <row r="794" spans="1:55" ht="22.5" customHeight="1">
      <c r="A794" s="275"/>
      <c r="B794" s="296"/>
      <c r="C794" s="296"/>
      <c r="D794" s="221" t="s">
        <v>268</v>
      </c>
      <c r="E794" s="146">
        <f>H794+K794+N794+Q794+T794+W794+Z794+AE794+AJ794+AO794+AT794+AY794</f>
        <v>37578.925000000003</v>
      </c>
      <c r="F794" s="146">
        <f t="shared" si="881"/>
        <v>37532.737860000001</v>
      </c>
      <c r="G794" s="167">
        <f t="shared" si="882"/>
        <v>99.877092971658982</v>
      </c>
      <c r="H794" s="146">
        <f t="shared" ref="H794:BA794" si="910">H787</f>
        <v>1184.2949699999999</v>
      </c>
      <c r="I794" s="146">
        <f t="shared" si="910"/>
        <v>1184.2949699999999</v>
      </c>
      <c r="J794" s="146">
        <f t="shared" si="910"/>
        <v>0</v>
      </c>
      <c r="K794" s="146">
        <f t="shared" si="910"/>
        <v>5602.7990200000004</v>
      </c>
      <c r="L794" s="146">
        <f t="shared" si="910"/>
        <v>5602.7990200000004</v>
      </c>
      <c r="M794" s="146">
        <f t="shared" si="910"/>
        <v>0</v>
      </c>
      <c r="N794" s="146">
        <f t="shared" si="910"/>
        <v>3695.6756099999998</v>
      </c>
      <c r="O794" s="146">
        <f t="shared" si="910"/>
        <v>3695.6756099999998</v>
      </c>
      <c r="P794" s="146">
        <f t="shared" si="910"/>
        <v>0</v>
      </c>
      <c r="Q794" s="146">
        <f t="shared" si="910"/>
        <v>3062.3475600000002</v>
      </c>
      <c r="R794" s="146">
        <f t="shared" si="910"/>
        <v>3062.3475600000002</v>
      </c>
      <c r="S794" s="146">
        <f t="shared" si="910"/>
        <v>0</v>
      </c>
      <c r="T794" s="146">
        <f t="shared" si="910"/>
        <v>2951.92659</v>
      </c>
      <c r="U794" s="146">
        <f t="shared" si="910"/>
        <v>2951.92659</v>
      </c>
      <c r="V794" s="146">
        <f t="shared" si="910"/>
        <v>0</v>
      </c>
      <c r="W794" s="146">
        <f t="shared" si="910"/>
        <v>3332.90101</v>
      </c>
      <c r="X794" s="146">
        <f t="shared" si="910"/>
        <v>3332.90101</v>
      </c>
      <c r="Y794" s="146">
        <f t="shared" si="910"/>
        <v>0</v>
      </c>
      <c r="Z794" s="146">
        <f t="shared" si="910"/>
        <v>3363.4203699999998</v>
      </c>
      <c r="AA794" s="146">
        <f t="shared" si="910"/>
        <v>3363.4203699999998</v>
      </c>
      <c r="AB794" s="146">
        <f t="shared" si="910"/>
        <v>0</v>
      </c>
      <c r="AC794" s="146">
        <f t="shared" si="910"/>
        <v>0</v>
      </c>
      <c r="AD794" s="146">
        <f t="shared" si="910"/>
        <v>0</v>
      </c>
      <c r="AE794" s="146">
        <f t="shared" si="910"/>
        <v>2391.8583800000001</v>
      </c>
      <c r="AF794" s="146">
        <f t="shared" si="910"/>
        <v>2391.8583800000001</v>
      </c>
      <c r="AG794" s="146">
        <f t="shared" si="910"/>
        <v>0</v>
      </c>
      <c r="AH794" s="146">
        <f t="shared" si="910"/>
        <v>0</v>
      </c>
      <c r="AI794" s="146">
        <f t="shared" si="910"/>
        <v>0</v>
      </c>
      <c r="AJ794" s="146">
        <f t="shared" si="910"/>
        <v>2851.3753900000002</v>
      </c>
      <c r="AK794" s="146">
        <f t="shared" si="910"/>
        <v>2851.3753900000002</v>
      </c>
      <c r="AL794" s="146">
        <f t="shared" si="910"/>
        <v>0</v>
      </c>
      <c r="AM794" s="146">
        <f t="shared" si="910"/>
        <v>0</v>
      </c>
      <c r="AN794" s="146">
        <f t="shared" si="910"/>
        <v>0</v>
      </c>
      <c r="AO794" s="146">
        <f t="shared" si="910"/>
        <v>2324.0148100000001</v>
      </c>
      <c r="AP794" s="146">
        <f t="shared" si="910"/>
        <v>2324.0148100000001</v>
      </c>
      <c r="AQ794" s="146">
        <f t="shared" si="910"/>
        <v>0</v>
      </c>
      <c r="AR794" s="146">
        <f t="shared" si="910"/>
        <v>0</v>
      </c>
      <c r="AS794" s="146">
        <f t="shared" si="910"/>
        <v>0</v>
      </c>
      <c r="AT794" s="146">
        <f t="shared" si="910"/>
        <v>2353.9841299999998</v>
      </c>
      <c r="AU794" s="146">
        <f t="shared" si="910"/>
        <v>2353.9841299999998</v>
      </c>
      <c r="AV794" s="146">
        <f t="shared" si="910"/>
        <v>0</v>
      </c>
      <c r="AW794" s="146">
        <f t="shared" si="910"/>
        <v>0</v>
      </c>
      <c r="AX794" s="146">
        <f t="shared" si="910"/>
        <v>0</v>
      </c>
      <c r="AY794" s="146">
        <f t="shared" si="910"/>
        <v>4464.3271599999998</v>
      </c>
      <c r="AZ794" s="146">
        <v>4418.1400199999998</v>
      </c>
      <c r="BA794" s="146">
        <f t="shared" si="910"/>
        <v>0</v>
      </c>
      <c r="BB794" s="146"/>
      <c r="BC794" s="178"/>
    </row>
    <row r="795" spans="1:55" ht="82.5" customHeight="1">
      <c r="A795" s="275"/>
      <c r="B795" s="296"/>
      <c r="C795" s="296"/>
      <c r="D795" s="221" t="s">
        <v>274</v>
      </c>
      <c r="E795" s="146">
        <f t="shared" ref="E795:E800" si="911">H795+K795+N795+Q795+T795+W795+Z795+AE795+AJ795+AO795+AT795+AY795</f>
        <v>0</v>
      </c>
      <c r="F795" s="146">
        <f t="shared" si="881"/>
        <v>0</v>
      </c>
      <c r="G795" s="167"/>
      <c r="H795" s="146">
        <f t="shared" ref="H795:BA795" si="912">H788</f>
        <v>0</v>
      </c>
      <c r="I795" s="146">
        <f t="shared" si="912"/>
        <v>0</v>
      </c>
      <c r="J795" s="146">
        <f t="shared" si="912"/>
        <v>0</v>
      </c>
      <c r="K795" s="146">
        <f t="shared" si="912"/>
        <v>0</v>
      </c>
      <c r="L795" s="146">
        <f t="shared" si="912"/>
        <v>0</v>
      </c>
      <c r="M795" s="146">
        <f t="shared" si="912"/>
        <v>0</v>
      </c>
      <c r="N795" s="146">
        <f t="shared" si="912"/>
        <v>0</v>
      </c>
      <c r="O795" s="146">
        <f t="shared" si="912"/>
        <v>0</v>
      </c>
      <c r="P795" s="146">
        <f t="shared" si="912"/>
        <v>0</v>
      </c>
      <c r="Q795" s="146">
        <f t="shared" si="912"/>
        <v>0</v>
      </c>
      <c r="R795" s="146">
        <f t="shared" si="912"/>
        <v>0</v>
      </c>
      <c r="S795" s="146">
        <f t="shared" si="912"/>
        <v>0</v>
      </c>
      <c r="T795" s="146">
        <f t="shared" si="912"/>
        <v>0</v>
      </c>
      <c r="U795" s="146">
        <f t="shared" si="912"/>
        <v>0</v>
      </c>
      <c r="V795" s="146">
        <f t="shared" si="912"/>
        <v>0</v>
      </c>
      <c r="W795" s="146">
        <f t="shared" si="912"/>
        <v>0</v>
      </c>
      <c r="X795" s="146">
        <f t="shared" si="912"/>
        <v>0</v>
      </c>
      <c r="Y795" s="146">
        <f t="shared" si="912"/>
        <v>0</v>
      </c>
      <c r="Z795" s="146">
        <f t="shared" si="912"/>
        <v>0</v>
      </c>
      <c r="AA795" s="146">
        <f t="shared" si="912"/>
        <v>0</v>
      </c>
      <c r="AB795" s="146">
        <f t="shared" si="912"/>
        <v>0</v>
      </c>
      <c r="AC795" s="146">
        <f t="shared" si="912"/>
        <v>0</v>
      </c>
      <c r="AD795" s="146">
        <f t="shared" si="912"/>
        <v>0</v>
      </c>
      <c r="AE795" s="146">
        <f t="shared" si="912"/>
        <v>0</v>
      </c>
      <c r="AF795" s="146">
        <f t="shared" si="912"/>
        <v>0</v>
      </c>
      <c r="AG795" s="146">
        <f t="shared" si="912"/>
        <v>0</v>
      </c>
      <c r="AH795" s="146">
        <f t="shared" si="912"/>
        <v>0</v>
      </c>
      <c r="AI795" s="146">
        <f t="shared" si="912"/>
        <v>0</v>
      </c>
      <c r="AJ795" s="146">
        <f t="shared" si="912"/>
        <v>0</v>
      </c>
      <c r="AK795" s="146">
        <f t="shared" si="912"/>
        <v>0</v>
      </c>
      <c r="AL795" s="146">
        <f t="shared" si="912"/>
        <v>0</v>
      </c>
      <c r="AM795" s="146">
        <f t="shared" si="912"/>
        <v>0</v>
      </c>
      <c r="AN795" s="146">
        <f t="shared" si="912"/>
        <v>0</v>
      </c>
      <c r="AO795" s="146">
        <f t="shared" si="912"/>
        <v>0</v>
      </c>
      <c r="AP795" s="146">
        <f t="shared" si="912"/>
        <v>0</v>
      </c>
      <c r="AQ795" s="146">
        <f t="shared" si="912"/>
        <v>0</v>
      </c>
      <c r="AR795" s="146">
        <f t="shared" si="912"/>
        <v>0</v>
      </c>
      <c r="AS795" s="146">
        <f t="shared" si="912"/>
        <v>0</v>
      </c>
      <c r="AT795" s="146">
        <f t="shared" si="912"/>
        <v>0</v>
      </c>
      <c r="AU795" s="146"/>
      <c r="AV795" s="146">
        <f t="shared" si="912"/>
        <v>0</v>
      </c>
      <c r="AW795" s="146">
        <f t="shared" si="912"/>
        <v>0</v>
      </c>
      <c r="AX795" s="146">
        <f t="shared" si="912"/>
        <v>0</v>
      </c>
      <c r="AY795" s="146">
        <f t="shared" si="912"/>
        <v>0</v>
      </c>
      <c r="AZ795" s="146">
        <f t="shared" si="912"/>
        <v>0</v>
      </c>
      <c r="BA795" s="146">
        <f t="shared" si="912"/>
        <v>0</v>
      </c>
      <c r="BB795" s="146"/>
      <c r="BC795" s="178"/>
    </row>
    <row r="796" spans="1:55" ht="22.5" customHeight="1">
      <c r="A796" s="275"/>
      <c r="B796" s="296"/>
      <c r="C796" s="296"/>
      <c r="D796" s="221" t="s">
        <v>269</v>
      </c>
      <c r="E796" s="146">
        <f t="shared" si="911"/>
        <v>0</v>
      </c>
      <c r="F796" s="146">
        <f t="shared" si="881"/>
        <v>0</v>
      </c>
      <c r="G796" s="167"/>
      <c r="H796" s="146">
        <f t="shared" ref="H796:BA796" si="913">H789</f>
        <v>0</v>
      </c>
      <c r="I796" s="146">
        <f t="shared" si="913"/>
        <v>0</v>
      </c>
      <c r="J796" s="146">
        <f t="shared" si="913"/>
        <v>0</v>
      </c>
      <c r="K796" s="146">
        <f t="shared" si="913"/>
        <v>0</v>
      </c>
      <c r="L796" s="146">
        <f t="shared" si="913"/>
        <v>0</v>
      </c>
      <c r="M796" s="146">
        <f t="shared" si="913"/>
        <v>0</v>
      </c>
      <c r="N796" s="146">
        <f t="shared" si="913"/>
        <v>0</v>
      </c>
      <c r="O796" s="146">
        <f t="shared" si="913"/>
        <v>0</v>
      </c>
      <c r="P796" s="146">
        <f t="shared" si="913"/>
        <v>0</v>
      </c>
      <c r="Q796" s="146">
        <f t="shared" si="913"/>
        <v>0</v>
      </c>
      <c r="R796" s="146">
        <f t="shared" si="913"/>
        <v>0</v>
      </c>
      <c r="S796" s="146">
        <f t="shared" si="913"/>
        <v>0</v>
      </c>
      <c r="T796" s="146">
        <f t="shared" si="913"/>
        <v>0</v>
      </c>
      <c r="U796" s="146">
        <f t="shared" si="913"/>
        <v>0</v>
      </c>
      <c r="V796" s="146">
        <f t="shared" si="913"/>
        <v>0</v>
      </c>
      <c r="W796" s="146">
        <f t="shared" si="913"/>
        <v>0</v>
      </c>
      <c r="X796" s="146">
        <f t="shared" si="913"/>
        <v>0</v>
      </c>
      <c r="Y796" s="146">
        <f t="shared" si="913"/>
        <v>0</v>
      </c>
      <c r="Z796" s="146">
        <f t="shared" si="913"/>
        <v>0</v>
      </c>
      <c r="AA796" s="146">
        <f t="shared" si="913"/>
        <v>0</v>
      </c>
      <c r="AB796" s="146">
        <f t="shared" si="913"/>
        <v>0</v>
      </c>
      <c r="AC796" s="146">
        <f t="shared" si="913"/>
        <v>0</v>
      </c>
      <c r="AD796" s="146">
        <f t="shared" si="913"/>
        <v>0</v>
      </c>
      <c r="AE796" s="146">
        <f t="shared" si="913"/>
        <v>0</v>
      </c>
      <c r="AF796" s="146">
        <f t="shared" si="913"/>
        <v>0</v>
      </c>
      <c r="AG796" s="146">
        <f t="shared" si="913"/>
        <v>0</v>
      </c>
      <c r="AH796" s="146">
        <f t="shared" si="913"/>
        <v>0</v>
      </c>
      <c r="AI796" s="146">
        <f t="shared" si="913"/>
        <v>0</v>
      </c>
      <c r="AJ796" s="146">
        <f t="shared" si="913"/>
        <v>0</v>
      </c>
      <c r="AK796" s="146">
        <f t="shared" si="913"/>
        <v>0</v>
      </c>
      <c r="AL796" s="146">
        <f t="shared" si="913"/>
        <v>0</v>
      </c>
      <c r="AM796" s="146">
        <f t="shared" si="913"/>
        <v>0</v>
      </c>
      <c r="AN796" s="146">
        <f t="shared" si="913"/>
        <v>0</v>
      </c>
      <c r="AO796" s="146">
        <f t="shared" si="913"/>
        <v>0</v>
      </c>
      <c r="AP796" s="146">
        <f t="shared" si="913"/>
        <v>0</v>
      </c>
      <c r="AQ796" s="146">
        <f t="shared" si="913"/>
        <v>0</v>
      </c>
      <c r="AR796" s="146">
        <f t="shared" si="913"/>
        <v>0</v>
      </c>
      <c r="AS796" s="146">
        <f t="shared" si="913"/>
        <v>0</v>
      </c>
      <c r="AT796" s="146">
        <f t="shared" si="913"/>
        <v>0</v>
      </c>
      <c r="AU796" s="146"/>
      <c r="AV796" s="146">
        <f t="shared" si="913"/>
        <v>0</v>
      </c>
      <c r="AW796" s="146">
        <f t="shared" si="913"/>
        <v>0</v>
      </c>
      <c r="AX796" s="146">
        <f t="shared" si="913"/>
        <v>0</v>
      </c>
      <c r="AY796" s="146">
        <f t="shared" si="913"/>
        <v>0</v>
      </c>
      <c r="AZ796" s="146">
        <f t="shared" si="913"/>
        <v>0</v>
      </c>
      <c r="BA796" s="146">
        <f t="shared" si="913"/>
        <v>0</v>
      </c>
      <c r="BB796" s="146"/>
      <c r="BC796" s="178"/>
    </row>
    <row r="797" spans="1:55" ht="31.2">
      <c r="A797" s="275"/>
      <c r="B797" s="296"/>
      <c r="C797" s="296"/>
      <c r="D797" s="224" t="s">
        <v>43</v>
      </c>
      <c r="E797" s="146">
        <f t="shared" si="911"/>
        <v>0</v>
      </c>
      <c r="F797" s="146">
        <f t="shared" si="881"/>
        <v>0</v>
      </c>
      <c r="G797" s="167"/>
      <c r="H797" s="146">
        <f t="shared" ref="H797:BA797" si="914">H790</f>
        <v>0</v>
      </c>
      <c r="I797" s="146">
        <f t="shared" si="914"/>
        <v>0</v>
      </c>
      <c r="J797" s="146">
        <f t="shared" si="914"/>
        <v>0</v>
      </c>
      <c r="K797" s="146">
        <f t="shared" si="914"/>
        <v>0</v>
      </c>
      <c r="L797" s="146">
        <f t="shared" si="914"/>
        <v>0</v>
      </c>
      <c r="M797" s="146">
        <f t="shared" si="914"/>
        <v>0</v>
      </c>
      <c r="N797" s="146">
        <f t="shared" si="914"/>
        <v>0</v>
      </c>
      <c r="O797" s="146">
        <f t="shared" si="914"/>
        <v>0</v>
      </c>
      <c r="P797" s="146">
        <f t="shared" si="914"/>
        <v>0</v>
      </c>
      <c r="Q797" s="146">
        <f t="shared" si="914"/>
        <v>0</v>
      </c>
      <c r="R797" s="146">
        <f t="shared" si="914"/>
        <v>0</v>
      </c>
      <c r="S797" s="146">
        <f t="shared" si="914"/>
        <v>0</v>
      </c>
      <c r="T797" s="146">
        <f t="shared" si="914"/>
        <v>0</v>
      </c>
      <c r="U797" s="146">
        <f t="shared" si="914"/>
        <v>0</v>
      </c>
      <c r="V797" s="146">
        <f t="shared" si="914"/>
        <v>0</v>
      </c>
      <c r="W797" s="146">
        <f t="shared" si="914"/>
        <v>0</v>
      </c>
      <c r="X797" s="146">
        <f t="shared" si="914"/>
        <v>0</v>
      </c>
      <c r="Y797" s="146">
        <f t="shared" si="914"/>
        <v>0</v>
      </c>
      <c r="Z797" s="146">
        <f t="shared" si="914"/>
        <v>0</v>
      </c>
      <c r="AA797" s="146">
        <f t="shared" si="914"/>
        <v>0</v>
      </c>
      <c r="AB797" s="146">
        <f t="shared" si="914"/>
        <v>0</v>
      </c>
      <c r="AC797" s="146">
        <f t="shared" si="914"/>
        <v>0</v>
      </c>
      <c r="AD797" s="146">
        <f t="shared" si="914"/>
        <v>0</v>
      </c>
      <c r="AE797" s="146">
        <f t="shared" si="914"/>
        <v>0</v>
      </c>
      <c r="AF797" s="146">
        <f t="shared" si="914"/>
        <v>0</v>
      </c>
      <c r="AG797" s="146">
        <f t="shared" si="914"/>
        <v>0</v>
      </c>
      <c r="AH797" s="146">
        <f t="shared" si="914"/>
        <v>0</v>
      </c>
      <c r="AI797" s="146">
        <f t="shared" si="914"/>
        <v>0</v>
      </c>
      <c r="AJ797" s="146">
        <f t="shared" si="914"/>
        <v>0</v>
      </c>
      <c r="AK797" s="146">
        <f t="shared" si="914"/>
        <v>0</v>
      </c>
      <c r="AL797" s="146">
        <f t="shared" si="914"/>
        <v>0</v>
      </c>
      <c r="AM797" s="146">
        <f t="shared" si="914"/>
        <v>0</v>
      </c>
      <c r="AN797" s="146">
        <f t="shared" si="914"/>
        <v>0</v>
      </c>
      <c r="AO797" s="146">
        <f t="shared" si="914"/>
        <v>0</v>
      </c>
      <c r="AP797" s="146">
        <f t="shared" si="914"/>
        <v>0</v>
      </c>
      <c r="AQ797" s="146">
        <f t="shared" si="914"/>
        <v>0</v>
      </c>
      <c r="AR797" s="146">
        <f t="shared" si="914"/>
        <v>0</v>
      </c>
      <c r="AS797" s="146">
        <f t="shared" si="914"/>
        <v>0</v>
      </c>
      <c r="AT797" s="146">
        <f t="shared" si="914"/>
        <v>0</v>
      </c>
      <c r="AU797" s="146"/>
      <c r="AV797" s="146">
        <f t="shared" si="914"/>
        <v>0</v>
      </c>
      <c r="AW797" s="146">
        <f t="shared" si="914"/>
        <v>0</v>
      </c>
      <c r="AX797" s="146">
        <f t="shared" si="914"/>
        <v>0</v>
      </c>
      <c r="AY797" s="146">
        <f t="shared" si="914"/>
        <v>0</v>
      </c>
      <c r="AZ797" s="146">
        <f t="shared" si="914"/>
        <v>0</v>
      </c>
      <c r="BA797" s="146">
        <f t="shared" si="914"/>
        <v>0</v>
      </c>
      <c r="BB797" s="146"/>
      <c r="BC797" s="178"/>
    </row>
    <row r="798" spans="1:55" ht="22.5" customHeight="1">
      <c r="A798" s="275" t="s">
        <v>508</v>
      </c>
      <c r="B798" s="296"/>
      <c r="C798" s="296"/>
      <c r="D798" s="153" t="s">
        <v>41</v>
      </c>
      <c r="E798" s="146">
        <f t="shared" si="911"/>
        <v>37578.925000000003</v>
      </c>
      <c r="F798" s="146">
        <f t="shared" si="881"/>
        <v>37532.737860000001</v>
      </c>
      <c r="G798" s="167">
        <f t="shared" si="882"/>
        <v>99.877092971658982</v>
      </c>
      <c r="H798" s="146">
        <f>H799+H800+H801+H803+H804</f>
        <v>1184.2949699999999</v>
      </c>
      <c r="I798" s="146">
        <f t="shared" ref="I798" si="915">I799+I800+I801+I803+I804</f>
        <v>1184.2949699999999</v>
      </c>
      <c r="J798" s="146"/>
      <c r="K798" s="146">
        <f t="shared" ref="K798:L798" si="916">K799+K800+K801+K803+K804</f>
        <v>5602.7990200000004</v>
      </c>
      <c r="L798" s="146">
        <f t="shared" si="916"/>
        <v>5602.7990200000004</v>
      </c>
      <c r="M798" s="146"/>
      <c r="N798" s="146">
        <f t="shared" ref="N798:O798" si="917">N799+N800+N801+N803+N804</f>
        <v>3695.6756099999998</v>
      </c>
      <c r="O798" s="146">
        <f t="shared" si="917"/>
        <v>3695.6756099999998</v>
      </c>
      <c r="P798" s="146"/>
      <c r="Q798" s="146">
        <f t="shared" ref="Q798:R798" si="918">Q799+Q800+Q801+Q803+Q804</f>
        <v>3062.3475600000002</v>
      </c>
      <c r="R798" s="146">
        <f t="shared" si="918"/>
        <v>3062.3475600000002</v>
      </c>
      <c r="S798" s="146"/>
      <c r="T798" s="146">
        <f t="shared" ref="T798:U798" si="919">T799+T800+T801+T803+T804</f>
        <v>2951.92659</v>
      </c>
      <c r="U798" s="146">
        <f t="shared" si="919"/>
        <v>2951.92659</v>
      </c>
      <c r="V798" s="146"/>
      <c r="W798" s="146">
        <f t="shared" ref="W798:X798" si="920">W799+W800+W801+W803+W804</f>
        <v>3332.90101</v>
      </c>
      <c r="X798" s="146">
        <f t="shared" si="920"/>
        <v>3332.90101</v>
      </c>
      <c r="Y798" s="146"/>
      <c r="Z798" s="146">
        <f t="shared" ref="Z798:AC798" si="921">Z799+Z800+Z801+Z803+Z804</f>
        <v>3363.4203699999998</v>
      </c>
      <c r="AA798" s="146">
        <f t="shared" si="921"/>
        <v>3363.4203699999998</v>
      </c>
      <c r="AB798" s="146">
        <f t="shared" si="921"/>
        <v>0</v>
      </c>
      <c r="AC798" s="146">
        <f t="shared" si="921"/>
        <v>0</v>
      </c>
      <c r="AD798" s="146"/>
      <c r="AE798" s="146">
        <f t="shared" ref="AE798:AH798" si="922">AE799+AE800+AE801+AE803+AE804</f>
        <v>2391.8583800000001</v>
      </c>
      <c r="AF798" s="146">
        <f t="shared" si="922"/>
        <v>2391.8583800000001</v>
      </c>
      <c r="AG798" s="146">
        <f t="shared" si="922"/>
        <v>0</v>
      </c>
      <c r="AH798" s="146">
        <f t="shared" si="922"/>
        <v>0</v>
      </c>
      <c r="AI798" s="146"/>
      <c r="AJ798" s="146">
        <f t="shared" ref="AJ798:AM798" si="923">AJ799+AJ800+AJ801+AJ803+AJ804</f>
        <v>2851.3753900000002</v>
      </c>
      <c r="AK798" s="146">
        <f t="shared" si="923"/>
        <v>2851.3753900000002</v>
      </c>
      <c r="AL798" s="146">
        <f t="shared" si="923"/>
        <v>0</v>
      </c>
      <c r="AM798" s="146">
        <f t="shared" si="923"/>
        <v>0</v>
      </c>
      <c r="AN798" s="146"/>
      <c r="AO798" s="146">
        <f t="shared" ref="AO798:AR798" si="924">AO799+AO800+AO801+AO803+AO804</f>
        <v>2324.0148100000001</v>
      </c>
      <c r="AP798" s="146">
        <f t="shared" si="924"/>
        <v>2324.0148100000001</v>
      </c>
      <c r="AQ798" s="146">
        <f t="shared" si="924"/>
        <v>0</v>
      </c>
      <c r="AR798" s="146">
        <f t="shared" si="924"/>
        <v>0</v>
      </c>
      <c r="AS798" s="146"/>
      <c r="AT798" s="146">
        <f t="shared" ref="AT798:AW798" si="925">AT799+AT800+AT801+AT803+AT804</f>
        <v>2353.9841299999998</v>
      </c>
      <c r="AU798" s="146">
        <f t="shared" si="925"/>
        <v>2353.9841299999998</v>
      </c>
      <c r="AV798" s="146">
        <f t="shared" si="925"/>
        <v>0</v>
      </c>
      <c r="AW798" s="146">
        <f t="shared" si="925"/>
        <v>0</v>
      </c>
      <c r="AX798" s="146"/>
      <c r="AY798" s="146">
        <f t="shared" ref="AY798:AZ798" si="926">AY799+AY800+AY801+AY803+AY804</f>
        <v>4464.3271599999998</v>
      </c>
      <c r="AZ798" s="146">
        <f t="shared" si="926"/>
        <v>4418.1400199999998</v>
      </c>
      <c r="BA798" s="150"/>
      <c r="BB798" s="150"/>
      <c r="BC798" s="178"/>
    </row>
    <row r="799" spans="1:55" ht="32.25" customHeight="1">
      <c r="A799" s="275"/>
      <c r="B799" s="296"/>
      <c r="C799" s="296"/>
      <c r="D799" s="151" t="s">
        <v>37</v>
      </c>
      <c r="E799" s="146">
        <f t="shared" si="911"/>
        <v>0</v>
      </c>
      <c r="F799" s="146">
        <f t="shared" si="881"/>
        <v>0</v>
      </c>
      <c r="G799" s="167"/>
      <c r="H799" s="146">
        <f>H792</f>
        <v>0</v>
      </c>
      <c r="I799" s="146">
        <f t="shared" ref="I799:BA799" si="927">I792</f>
        <v>0</v>
      </c>
      <c r="J799" s="146">
        <f t="shared" si="927"/>
        <v>0</v>
      </c>
      <c r="K799" s="146">
        <f t="shared" si="927"/>
        <v>0</v>
      </c>
      <c r="L799" s="146">
        <f t="shared" si="927"/>
        <v>0</v>
      </c>
      <c r="M799" s="146">
        <f t="shared" si="927"/>
        <v>0</v>
      </c>
      <c r="N799" s="146">
        <f t="shared" si="927"/>
        <v>0</v>
      </c>
      <c r="O799" s="146">
        <f t="shared" si="927"/>
        <v>0</v>
      </c>
      <c r="P799" s="146">
        <f t="shared" si="927"/>
        <v>0</v>
      </c>
      <c r="Q799" s="146">
        <f t="shared" si="927"/>
        <v>0</v>
      </c>
      <c r="R799" s="146">
        <f t="shared" si="927"/>
        <v>0</v>
      </c>
      <c r="S799" s="146">
        <f t="shared" si="927"/>
        <v>0</v>
      </c>
      <c r="T799" s="146">
        <f t="shared" si="927"/>
        <v>0</v>
      </c>
      <c r="U799" s="146">
        <f t="shared" si="927"/>
        <v>0</v>
      </c>
      <c r="V799" s="146">
        <f t="shared" si="927"/>
        <v>0</v>
      </c>
      <c r="W799" s="146">
        <f t="shared" si="927"/>
        <v>0</v>
      </c>
      <c r="X799" s="146">
        <f t="shared" si="927"/>
        <v>0</v>
      </c>
      <c r="Y799" s="146">
        <f t="shared" si="927"/>
        <v>0</v>
      </c>
      <c r="Z799" s="146">
        <f t="shared" si="927"/>
        <v>0</v>
      </c>
      <c r="AA799" s="146">
        <f t="shared" si="927"/>
        <v>0</v>
      </c>
      <c r="AB799" s="146">
        <f t="shared" si="927"/>
        <v>0</v>
      </c>
      <c r="AC799" s="146">
        <f t="shared" si="927"/>
        <v>0</v>
      </c>
      <c r="AD799" s="146">
        <f t="shared" si="927"/>
        <v>0</v>
      </c>
      <c r="AE799" s="146">
        <f t="shared" si="927"/>
        <v>0</v>
      </c>
      <c r="AF799" s="146">
        <f t="shared" si="927"/>
        <v>0</v>
      </c>
      <c r="AG799" s="146">
        <f t="shared" si="927"/>
        <v>0</v>
      </c>
      <c r="AH799" s="146">
        <f t="shared" si="927"/>
        <v>0</v>
      </c>
      <c r="AI799" s="146">
        <f t="shared" si="927"/>
        <v>0</v>
      </c>
      <c r="AJ799" s="146">
        <f t="shared" si="927"/>
        <v>0</v>
      </c>
      <c r="AK799" s="146">
        <f t="shared" si="927"/>
        <v>0</v>
      </c>
      <c r="AL799" s="146">
        <f t="shared" si="927"/>
        <v>0</v>
      </c>
      <c r="AM799" s="146">
        <f t="shared" si="927"/>
        <v>0</v>
      </c>
      <c r="AN799" s="146">
        <f t="shared" si="927"/>
        <v>0</v>
      </c>
      <c r="AO799" s="146">
        <f t="shared" si="927"/>
        <v>0</v>
      </c>
      <c r="AP799" s="146">
        <f t="shared" si="927"/>
        <v>0</v>
      </c>
      <c r="AQ799" s="146">
        <f t="shared" si="927"/>
        <v>0</v>
      </c>
      <c r="AR799" s="146">
        <f t="shared" si="927"/>
        <v>0</v>
      </c>
      <c r="AS799" s="146">
        <f t="shared" si="927"/>
        <v>0</v>
      </c>
      <c r="AT799" s="146">
        <f t="shared" si="927"/>
        <v>0</v>
      </c>
      <c r="AU799" s="146">
        <f t="shared" si="927"/>
        <v>0</v>
      </c>
      <c r="AV799" s="146">
        <f t="shared" si="927"/>
        <v>0</v>
      </c>
      <c r="AW799" s="146">
        <f t="shared" si="927"/>
        <v>0</v>
      </c>
      <c r="AX799" s="146">
        <f t="shared" si="927"/>
        <v>0</v>
      </c>
      <c r="AY799" s="146">
        <f t="shared" si="927"/>
        <v>0</v>
      </c>
      <c r="AZ799" s="146">
        <f t="shared" si="927"/>
        <v>0</v>
      </c>
      <c r="BA799" s="146">
        <f t="shared" si="927"/>
        <v>0</v>
      </c>
      <c r="BB799" s="146"/>
      <c r="BC799" s="178"/>
    </row>
    <row r="800" spans="1:55" ht="50.25" customHeight="1">
      <c r="A800" s="275"/>
      <c r="B800" s="296"/>
      <c r="C800" s="296"/>
      <c r="D800" s="176" t="s">
        <v>2</v>
      </c>
      <c r="E800" s="146">
        <f t="shared" si="911"/>
        <v>0</v>
      </c>
      <c r="F800" s="146">
        <f t="shared" si="881"/>
        <v>0</v>
      </c>
      <c r="G800" s="167"/>
      <c r="H800" s="146">
        <f t="shared" ref="H800:BA800" si="928">H793</f>
        <v>0</v>
      </c>
      <c r="I800" s="146">
        <f t="shared" si="928"/>
        <v>0</v>
      </c>
      <c r="J800" s="146">
        <f t="shared" si="928"/>
        <v>0</v>
      </c>
      <c r="K800" s="146">
        <f t="shared" si="928"/>
        <v>0</v>
      </c>
      <c r="L800" s="146">
        <f t="shared" si="928"/>
        <v>0</v>
      </c>
      <c r="M800" s="146">
        <f t="shared" si="928"/>
        <v>0</v>
      </c>
      <c r="N800" s="146">
        <f t="shared" si="928"/>
        <v>0</v>
      </c>
      <c r="O800" s="146">
        <f t="shared" si="928"/>
        <v>0</v>
      </c>
      <c r="P800" s="146">
        <f t="shared" si="928"/>
        <v>0</v>
      </c>
      <c r="Q800" s="146">
        <f t="shared" si="928"/>
        <v>0</v>
      </c>
      <c r="R800" s="146">
        <f t="shared" si="928"/>
        <v>0</v>
      </c>
      <c r="S800" s="146">
        <f t="shared" si="928"/>
        <v>0</v>
      </c>
      <c r="T800" s="146">
        <f t="shared" si="928"/>
        <v>0</v>
      </c>
      <c r="U800" s="146">
        <f t="shared" si="928"/>
        <v>0</v>
      </c>
      <c r="V800" s="146">
        <f t="shared" si="928"/>
        <v>0</v>
      </c>
      <c r="W800" s="146">
        <f t="shared" si="928"/>
        <v>0</v>
      </c>
      <c r="X800" s="146">
        <f t="shared" si="928"/>
        <v>0</v>
      </c>
      <c r="Y800" s="146">
        <f t="shared" si="928"/>
        <v>0</v>
      </c>
      <c r="Z800" s="146">
        <f t="shared" si="928"/>
        <v>0</v>
      </c>
      <c r="AA800" s="146">
        <f t="shared" si="928"/>
        <v>0</v>
      </c>
      <c r="AB800" s="146">
        <f t="shared" si="928"/>
        <v>0</v>
      </c>
      <c r="AC800" s="146">
        <f t="shared" si="928"/>
        <v>0</v>
      </c>
      <c r="AD800" s="146">
        <f t="shared" si="928"/>
        <v>0</v>
      </c>
      <c r="AE800" s="146">
        <f t="shared" si="928"/>
        <v>0</v>
      </c>
      <c r="AF800" s="146">
        <f t="shared" si="928"/>
        <v>0</v>
      </c>
      <c r="AG800" s="146">
        <f t="shared" si="928"/>
        <v>0</v>
      </c>
      <c r="AH800" s="146">
        <f t="shared" si="928"/>
        <v>0</v>
      </c>
      <c r="AI800" s="146">
        <f t="shared" si="928"/>
        <v>0</v>
      </c>
      <c r="AJ800" s="146">
        <f t="shared" si="928"/>
        <v>0</v>
      </c>
      <c r="AK800" s="146">
        <f t="shared" si="928"/>
        <v>0</v>
      </c>
      <c r="AL800" s="146">
        <f t="shared" si="928"/>
        <v>0</v>
      </c>
      <c r="AM800" s="146">
        <f t="shared" si="928"/>
        <v>0</v>
      </c>
      <c r="AN800" s="146">
        <f t="shared" si="928"/>
        <v>0</v>
      </c>
      <c r="AO800" s="146">
        <f t="shared" si="928"/>
        <v>0</v>
      </c>
      <c r="AP800" s="146">
        <f t="shared" si="928"/>
        <v>0</v>
      </c>
      <c r="AQ800" s="146">
        <f t="shared" si="928"/>
        <v>0</v>
      </c>
      <c r="AR800" s="146">
        <f t="shared" si="928"/>
        <v>0</v>
      </c>
      <c r="AS800" s="146">
        <f t="shared" si="928"/>
        <v>0</v>
      </c>
      <c r="AT800" s="146">
        <f t="shared" si="928"/>
        <v>0</v>
      </c>
      <c r="AU800" s="146">
        <f t="shared" si="928"/>
        <v>0</v>
      </c>
      <c r="AV800" s="146">
        <f t="shared" si="928"/>
        <v>0</v>
      </c>
      <c r="AW800" s="146">
        <f t="shared" si="928"/>
        <v>0</v>
      </c>
      <c r="AX800" s="146">
        <f t="shared" si="928"/>
        <v>0</v>
      </c>
      <c r="AY800" s="146">
        <f t="shared" si="928"/>
        <v>0</v>
      </c>
      <c r="AZ800" s="146">
        <f t="shared" si="928"/>
        <v>0</v>
      </c>
      <c r="BA800" s="146">
        <f t="shared" si="928"/>
        <v>0</v>
      </c>
      <c r="BB800" s="146"/>
      <c r="BC800" s="178"/>
    </row>
    <row r="801" spans="1:55" ht="22.5" customHeight="1">
      <c r="A801" s="275"/>
      <c r="B801" s="296"/>
      <c r="C801" s="296"/>
      <c r="D801" s="221" t="s">
        <v>268</v>
      </c>
      <c r="E801" s="146">
        <f>H801+K801+N801+Q801+T801+W801+Z801+AE801+AJ801+AO801+AT801+AY801</f>
        <v>37578.925000000003</v>
      </c>
      <c r="F801" s="146">
        <f t="shared" si="881"/>
        <v>37532.737860000001</v>
      </c>
      <c r="G801" s="167">
        <f t="shared" si="882"/>
        <v>99.877092971658982</v>
      </c>
      <c r="H801" s="146">
        <f t="shared" ref="H801:BA801" si="929">H794</f>
        <v>1184.2949699999999</v>
      </c>
      <c r="I801" s="146">
        <f t="shared" si="929"/>
        <v>1184.2949699999999</v>
      </c>
      <c r="J801" s="146">
        <f t="shared" si="929"/>
        <v>0</v>
      </c>
      <c r="K801" s="146">
        <f t="shared" si="929"/>
        <v>5602.7990200000004</v>
      </c>
      <c r="L801" s="146">
        <f t="shared" si="929"/>
        <v>5602.7990200000004</v>
      </c>
      <c r="M801" s="146">
        <f t="shared" si="929"/>
        <v>0</v>
      </c>
      <c r="N801" s="146">
        <f t="shared" si="929"/>
        <v>3695.6756099999998</v>
      </c>
      <c r="O801" s="146">
        <f t="shared" si="929"/>
        <v>3695.6756099999998</v>
      </c>
      <c r="P801" s="146">
        <f t="shared" si="929"/>
        <v>0</v>
      </c>
      <c r="Q801" s="146">
        <f t="shared" si="929"/>
        <v>3062.3475600000002</v>
      </c>
      <c r="R801" s="146">
        <f t="shared" si="929"/>
        <v>3062.3475600000002</v>
      </c>
      <c r="S801" s="146">
        <f t="shared" si="929"/>
        <v>0</v>
      </c>
      <c r="T801" s="146">
        <f t="shared" si="929"/>
        <v>2951.92659</v>
      </c>
      <c r="U801" s="146">
        <f t="shared" si="929"/>
        <v>2951.92659</v>
      </c>
      <c r="V801" s="146">
        <f t="shared" si="929"/>
        <v>0</v>
      </c>
      <c r="W801" s="146">
        <f t="shared" si="929"/>
        <v>3332.90101</v>
      </c>
      <c r="X801" s="146">
        <f t="shared" si="929"/>
        <v>3332.90101</v>
      </c>
      <c r="Y801" s="146">
        <f t="shared" si="929"/>
        <v>0</v>
      </c>
      <c r="Z801" s="146">
        <f t="shared" si="929"/>
        <v>3363.4203699999998</v>
      </c>
      <c r="AA801" s="146">
        <f t="shared" si="929"/>
        <v>3363.4203699999998</v>
      </c>
      <c r="AB801" s="146">
        <f t="shared" si="929"/>
        <v>0</v>
      </c>
      <c r="AC801" s="146">
        <f t="shared" si="929"/>
        <v>0</v>
      </c>
      <c r="AD801" s="146">
        <f t="shared" si="929"/>
        <v>0</v>
      </c>
      <c r="AE801" s="146">
        <f t="shared" si="929"/>
        <v>2391.8583800000001</v>
      </c>
      <c r="AF801" s="146">
        <f t="shared" si="929"/>
        <v>2391.8583800000001</v>
      </c>
      <c r="AG801" s="146">
        <f t="shared" si="929"/>
        <v>0</v>
      </c>
      <c r="AH801" s="146">
        <f t="shared" si="929"/>
        <v>0</v>
      </c>
      <c r="AI801" s="146">
        <f t="shared" si="929"/>
        <v>0</v>
      </c>
      <c r="AJ801" s="146">
        <f t="shared" si="929"/>
        <v>2851.3753900000002</v>
      </c>
      <c r="AK801" s="146">
        <f t="shared" si="929"/>
        <v>2851.3753900000002</v>
      </c>
      <c r="AL801" s="146">
        <f t="shared" si="929"/>
        <v>0</v>
      </c>
      <c r="AM801" s="146">
        <f t="shared" si="929"/>
        <v>0</v>
      </c>
      <c r="AN801" s="146">
        <f t="shared" si="929"/>
        <v>0</v>
      </c>
      <c r="AO801" s="146">
        <f t="shared" si="929"/>
        <v>2324.0148100000001</v>
      </c>
      <c r="AP801" s="146">
        <f t="shared" si="929"/>
        <v>2324.0148100000001</v>
      </c>
      <c r="AQ801" s="146">
        <f t="shared" si="929"/>
        <v>0</v>
      </c>
      <c r="AR801" s="146">
        <f t="shared" si="929"/>
        <v>0</v>
      </c>
      <c r="AS801" s="146">
        <f t="shared" si="929"/>
        <v>0</v>
      </c>
      <c r="AT801" s="146">
        <f t="shared" si="929"/>
        <v>2353.9841299999998</v>
      </c>
      <c r="AU801" s="146">
        <f t="shared" si="929"/>
        <v>2353.9841299999998</v>
      </c>
      <c r="AV801" s="146">
        <f t="shared" si="929"/>
        <v>0</v>
      </c>
      <c r="AW801" s="146">
        <f t="shared" si="929"/>
        <v>0</v>
      </c>
      <c r="AX801" s="146">
        <f t="shared" si="929"/>
        <v>0</v>
      </c>
      <c r="AY801" s="146">
        <f t="shared" si="929"/>
        <v>4464.3271599999998</v>
      </c>
      <c r="AZ801" s="146">
        <f t="shared" si="929"/>
        <v>4418.1400199999998</v>
      </c>
      <c r="BA801" s="146">
        <f t="shared" si="929"/>
        <v>0</v>
      </c>
      <c r="BB801" s="146"/>
      <c r="BC801" s="178"/>
    </row>
    <row r="802" spans="1:55" ht="82.5" customHeight="1">
      <c r="A802" s="275"/>
      <c r="B802" s="296"/>
      <c r="C802" s="296"/>
      <c r="D802" s="221" t="s">
        <v>274</v>
      </c>
      <c r="E802" s="146">
        <f t="shared" ref="E802:E804" si="930">H802+K802+N802+Q802+T802+W802+Z802+AE802+AJ802+AO802+AT802+AY802</f>
        <v>0</v>
      </c>
      <c r="F802" s="146">
        <f t="shared" si="881"/>
        <v>0</v>
      </c>
      <c r="G802" s="167"/>
      <c r="H802" s="146">
        <f t="shared" ref="H802:BA802" si="931">H795</f>
        <v>0</v>
      </c>
      <c r="I802" s="146">
        <f t="shared" si="931"/>
        <v>0</v>
      </c>
      <c r="J802" s="146">
        <f t="shared" si="931"/>
        <v>0</v>
      </c>
      <c r="K802" s="146">
        <f t="shared" si="931"/>
        <v>0</v>
      </c>
      <c r="L802" s="146">
        <f t="shared" si="931"/>
        <v>0</v>
      </c>
      <c r="M802" s="146">
        <f t="shared" si="931"/>
        <v>0</v>
      </c>
      <c r="N802" s="146">
        <f t="shared" si="931"/>
        <v>0</v>
      </c>
      <c r="O802" s="146">
        <f t="shared" si="931"/>
        <v>0</v>
      </c>
      <c r="P802" s="146">
        <f t="shared" si="931"/>
        <v>0</v>
      </c>
      <c r="Q802" s="146">
        <f t="shared" si="931"/>
        <v>0</v>
      </c>
      <c r="R802" s="146">
        <f t="shared" si="931"/>
        <v>0</v>
      </c>
      <c r="S802" s="146">
        <f t="shared" si="931"/>
        <v>0</v>
      </c>
      <c r="T802" s="146">
        <f t="shared" si="931"/>
        <v>0</v>
      </c>
      <c r="U802" s="146">
        <f t="shared" si="931"/>
        <v>0</v>
      </c>
      <c r="V802" s="146">
        <f t="shared" si="931"/>
        <v>0</v>
      </c>
      <c r="W802" s="146">
        <f t="shared" si="931"/>
        <v>0</v>
      </c>
      <c r="X802" s="146">
        <f t="shared" si="931"/>
        <v>0</v>
      </c>
      <c r="Y802" s="146">
        <f t="shared" si="931"/>
        <v>0</v>
      </c>
      <c r="Z802" s="146">
        <f t="shared" si="931"/>
        <v>0</v>
      </c>
      <c r="AA802" s="146">
        <f t="shared" si="931"/>
        <v>0</v>
      </c>
      <c r="AB802" s="146">
        <f t="shared" si="931"/>
        <v>0</v>
      </c>
      <c r="AC802" s="146">
        <f t="shared" si="931"/>
        <v>0</v>
      </c>
      <c r="AD802" s="146">
        <f t="shared" si="931"/>
        <v>0</v>
      </c>
      <c r="AE802" s="146">
        <f t="shared" si="931"/>
        <v>0</v>
      </c>
      <c r="AF802" s="146">
        <f t="shared" si="931"/>
        <v>0</v>
      </c>
      <c r="AG802" s="146">
        <f t="shared" si="931"/>
        <v>0</v>
      </c>
      <c r="AH802" s="146">
        <f t="shared" si="931"/>
        <v>0</v>
      </c>
      <c r="AI802" s="146">
        <f t="shared" si="931"/>
        <v>0</v>
      </c>
      <c r="AJ802" s="146">
        <f t="shared" si="931"/>
        <v>0</v>
      </c>
      <c r="AK802" s="146">
        <f t="shared" si="931"/>
        <v>0</v>
      </c>
      <c r="AL802" s="146">
        <f t="shared" si="931"/>
        <v>0</v>
      </c>
      <c r="AM802" s="146">
        <f t="shared" si="931"/>
        <v>0</v>
      </c>
      <c r="AN802" s="146">
        <f t="shared" si="931"/>
        <v>0</v>
      </c>
      <c r="AO802" s="146">
        <f t="shared" si="931"/>
        <v>0</v>
      </c>
      <c r="AP802" s="146">
        <f t="shared" si="931"/>
        <v>0</v>
      </c>
      <c r="AQ802" s="146">
        <f t="shared" si="931"/>
        <v>0</v>
      </c>
      <c r="AR802" s="146">
        <f t="shared" si="931"/>
        <v>0</v>
      </c>
      <c r="AS802" s="146">
        <f t="shared" si="931"/>
        <v>0</v>
      </c>
      <c r="AT802" s="146">
        <f t="shared" si="931"/>
        <v>0</v>
      </c>
      <c r="AU802" s="146"/>
      <c r="AV802" s="146">
        <f t="shared" si="931"/>
        <v>0</v>
      </c>
      <c r="AW802" s="146">
        <f t="shared" si="931"/>
        <v>0</v>
      </c>
      <c r="AX802" s="146">
        <f t="shared" si="931"/>
        <v>0</v>
      </c>
      <c r="AY802" s="146">
        <f t="shared" si="931"/>
        <v>0</v>
      </c>
      <c r="AZ802" s="146">
        <f t="shared" si="931"/>
        <v>0</v>
      </c>
      <c r="BA802" s="146">
        <f t="shared" si="931"/>
        <v>0</v>
      </c>
      <c r="BB802" s="146"/>
      <c r="BC802" s="178"/>
    </row>
    <row r="803" spans="1:55" ht="22.5" customHeight="1">
      <c r="A803" s="275"/>
      <c r="B803" s="296"/>
      <c r="C803" s="296"/>
      <c r="D803" s="221" t="s">
        <v>269</v>
      </c>
      <c r="E803" s="146">
        <f t="shared" si="930"/>
        <v>0</v>
      </c>
      <c r="F803" s="146">
        <f t="shared" si="881"/>
        <v>0</v>
      </c>
      <c r="G803" s="150"/>
      <c r="H803" s="146">
        <f t="shared" ref="H803:BA803" si="932">H796</f>
        <v>0</v>
      </c>
      <c r="I803" s="146">
        <f t="shared" si="932"/>
        <v>0</v>
      </c>
      <c r="J803" s="146">
        <f t="shared" si="932"/>
        <v>0</v>
      </c>
      <c r="K803" s="146">
        <f t="shared" si="932"/>
        <v>0</v>
      </c>
      <c r="L803" s="146">
        <f t="shared" si="932"/>
        <v>0</v>
      </c>
      <c r="M803" s="146">
        <f t="shared" si="932"/>
        <v>0</v>
      </c>
      <c r="N803" s="146">
        <f t="shared" si="932"/>
        <v>0</v>
      </c>
      <c r="O803" s="146">
        <f t="shared" si="932"/>
        <v>0</v>
      </c>
      <c r="P803" s="146">
        <f t="shared" si="932"/>
        <v>0</v>
      </c>
      <c r="Q803" s="146">
        <f t="shared" si="932"/>
        <v>0</v>
      </c>
      <c r="R803" s="146">
        <f t="shared" si="932"/>
        <v>0</v>
      </c>
      <c r="S803" s="146">
        <f t="shared" si="932"/>
        <v>0</v>
      </c>
      <c r="T803" s="146">
        <f t="shared" si="932"/>
        <v>0</v>
      </c>
      <c r="U803" s="146">
        <f t="shared" si="932"/>
        <v>0</v>
      </c>
      <c r="V803" s="146">
        <f t="shared" si="932"/>
        <v>0</v>
      </c>
      <c r="W803" s="146">
        <f t="shared" si="932"/>
        <v>0</v>
      </c>
      <c r="X803" s="146">
        <f t="shared" si="932"/>
        <v>0</v>
      </c>
      <c r="Y803" s="146">
        <f t="shared" si="932"/>
        <v>0</v>
      </c>
      <c r="Z803" s="146">
        <f t="shared" si="932"/>
        <v>0</v>
      </c>
      <c r="AA803" s="146">
        <f t="shared" si="932"/>
        <v>0</v>
      </c>
      <c r="AB803" s="146">
        <f t="shared" si="932"/>
        <v>0</v>
      </c>
      <c r="AC803" s="146">
        <f t="shared" si="932"/>
        <v>0</v>
      </c>
      <c r="AD803" s="146">
        <f t="shared" si="932"/>
        <v>0</v>
      </c>
      <c r="AE803" s="146">
        <f t="shared" si="932"/>
        <v>0</v>
      </c>
      <c r="AF803" s="146">
        <f t="shared" si="932"/>
        <v>0</v>
      </c>
      <c r="AG803" s="146">
        <f t="shared" si="932"/>
        <v>0</v>
      </c>
      <c r="AH803" s="146">
        <f t="shared" si="932"/>
        <v>0</v>
      </c>
      <c r="AI803" s="146">
        <f t="shared" si="932"/>
        <v>0</v>
      </c>
      <c r="AJ803" s="146">
        <f t="shared" si="932"/>
        <v>0</v>
      </c>
      <c r="AK803" s="146">
        <f t="shared" si="932"/>
        <v>0</v>
      </c>
      <c r="AL803" s="146">
        <f t="shared" si="932"/>
        <v>0</v>
      </c>
      <c r="AM803" s="146">
        <f t="shared" si="932"/>
        <v>0</v>
      </c>
      <c r="AN803" s="146">
        <f t="shared" si="932"/>
        <v>0</v>
      </c>
      <c r="AO803" s="146">
        <f t="shared" si="932"/>
        <v>0</v>
      </c>
      <c r="AP803" s="146">
        <f t="shared" si="932"/>
        <v>0</v>
      </c>
      <c r="AQ803" s="146">
        <f t="shared" si="932"/>
        <v>0</v>
      </c>
      <c r="AR803" s="146">
        <f t="shared" si="932"/>
        <v>0</v>
      </c>
      <c r="AS803" s="146">
        <f t="shared" si="932"/>
        <v>0</v>
      </c>
      <c r="AT803" s="146">
        <f t="shared" si="932"/>
        <v>0</v>
      </c>
      <c r="AU803" s="146"/>
      <c r="AV803" s="146">
        <f t="shared" si="932"/>
        <v>0</v>
      </c>
      <c r="AW803" s="146">
        <f t="shared" si="932"/>
        <v>0</v>
      </c>
      <c r="AX803" s="146">
        <f t="shared" si="932"/>
        <v>0</v>
      </c>
      <c r="AY803" s="146">
        <f t="shared" si="932"/>
        <v>0</v>
      </c>
      <c r="AZ803" s="146">
        <f t="shared" si="932"/>
        <v>0</v>
      </c>
      <c r="BA803" s="146">
        <f t="shared" si="932"/>
        <v>0</v>
      </c>
      <c r="BB803" s="146"/>
      <c r="BC803" s="178"/>
    </row>
    <row r="804" spans="1:55" ht="31.2">
      <c r="A804" s="275"/>
      <c r="B804" s="296"/>
      <c r="C804" s="296"/>
      <c r="D804" s="224" t="s">
        <v>43</v>
      </c>
      <c r="E804" s="146">
        <f t="shared" si="930"/>
        <v>0</v>
      </c>
      <c r="F804" s="146">
        <f t="shared" si="881"/>
        <v>0</v>
      </c>
      <c r="G804" s="150"/>
      <c r="H804" s="146">
        <f>H797</f>
        <v>0</v>
      </c>
      <c r="I804" s="146">
        <f t="shared" ref="I804:BA804" si="933">I797</f>
        <v>0</v>
      </c>
      <c r="J804" s="146">
        <f t="shared" si="933"/>
        <v>0</v>
      </c>
      <c r="K804" s="146">
        <f t="shared" si="933"/>
        <v>0</v>
      </c>
      <c r="L804" s="146">
        <f t="shared" si="933"/>
        <v>0</v>
      </c>
      <c r="M804" s="146">
        <f t="shared" si="933"/>
        <v>0</v>
      </c>
      <c r="N804" s="146">
        <f t="shared" si="933"/>
        <v>0</v>
      </c>
      <c r="O804" s="146">
        <f t="shared" si="933"/>
        <v>0</v>
      </c>
      <c r="P804" s="146">
        <f t="shared" si="933"/>
        <v>0</v>
      </c>
      <c r="Q804" s="146">
        <f t="shared" si="933"/>
        <v>0</v>
      </c>
      <c r="R804" s="146">
        <f t="shared" si="933"/>
        <v>0</v>
      </c>
      <c r="S804" s="146">
        <f t="shared" si="933"/>
        <v>0</v>
      </c>
      <c r="T804" s="146">
        <f t="shared" si="933"/>
        <v>0</v>
      </c>
      <c r="U804" s="146">
        <f t="shared" si="933"/>
        <v>0</v>
      </c>
      <c r="V804" s="146">
        <f t="shared" si="933"/>
        <v>0</v>
      </c>
      <c r="W804" s="146">
        <f t="shared" si="933"/>
        <v>0</v>
      </c>
      <c r="X804" s="146">
        <f t="shared" si="933"/>
        <v>0</v>
      </c>
      <c r="Y804" s="146">
        <f t="shared" si="933"/>
        <v>0</v>
      </c>
      <c r="Z804" s="146">
        <f t="shared" si="933"/>
        <v>0</v>
      </c>
      <c r="AA804" s="146">
        <f t="shared" si="933"/>
        <v>0</v>
      </c>
      <c r="AB804" s="146">
        <f t="shared" si="933"/>
        <v>0</v>
      </c>
      <c r="AC804" s="146">
        <f t="shared" si="933"/>
        <v>0</v>
      </c>
      <c r="AD804" s="146">
        <f t="shared" si="933"/>
        <v>0</v>
      </c>
      <c r="AE804" s="146">
        <f t="shared" si="933"/>
        <v>0</v>
      </c>
      <c r="AF804" s="146">
        <f t="shared" si="933"/>
        <v>0</v>
      </c>
      <c r="AG804" s="146">
        <f t="shared" si="933"/>
        <v>0</v>
      </c>
      <c r="AH804" s="146">
        <f t="shared" si="933"/>
        <v>0</v>
      </c>
      <c r="AI804" s="146">
        <f t="shared" si="933"/>
        <v>0</v>
      </c>
      <c r="AJ804" s="146">
        <f t="shared" si="933"/>
        <v>0</v>
      </c>
      <c r="AK804" s="146">
        <f t="shared" si="933"/>
        <v>0</v>
      </c>
      <c r="AL804" s="146">
        <f t="shared" si="933"/>
        <v>0</v>
      </c>
      <c r="AM804" s="146">
        <f t="shared" si="933"/>
        <v>0</v>
      </c>
      <c r="AN804" s="146">
        <f t="shared" si="933"/>
        <v>0</v>
      </c>
      <c r="AO804" s="146">
        <f t="shared" si="933"/>
        <v>0</v>
      </c>
      <c r="AP804" s="146">
        <f t="shared" si="933"/>
        <v>0</v>
      </c>
      <c r="AQ804" s="146">
        <f t="shared" si="933"/>
        <v>0</v>
      </c>
      <c r="AR804" s="146">
        <f t="shared" si="933"/>
        <v>0</v>
      </c>
      <c r="AS804" s="146">
        <f t="shared" si="933"/>
        <v>0</v>
      </c>
      <c r="AT804" s="146">
        <f t="shared" si="933"/>
        <v>0</v>
      </c>
      <c r="AU804" s="146"/>
      <c r="AV804" s="146">
        <f t="shared" si="933"/>
        <v>0</v>
      </c>
      <c r="AW804" s="146">
        <f t="shared" si="933"/>
        <v>0</v>
      </c>
      <c r="AX804" s="146">
        <f t="shared" si="933"/>
        <v>0</v>
      </c>
      <c r="AY804" s="146">
        <f t="shared" si="933"/>
        <v>0</v>
      </c>
      <c r="AZ804" s="146">
        <f t="shared" si="933"/>
        <v>0</v>
      </c>
      <c r="BA804" s="146">
        <f t="shared" si="933"/>
        <v>0</v>
      </c>
      <c r="BB804" s="146"/>
      <c r="BC804" s="178"/>
    </row>
    <row r="805" spans="1:55" s="108" customFormat="1" ht="19.5" customHeight="1">
      <c r="A805" s="107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21"/>
      <c r="AV805" s="121"/>
      <c r="AW805" s="121"/>
      <c r="AX805" s="121"/>
      <c r="AY805" s="121"/>
      <c r="AZ805" s="121"/>
      <c r="BA805" s="121"/>
      <c r="BB805" s="121"/>
      <c r="BC805" s="121"/>
    </row>
    <row r="806" spans="1:55" ht="19.5" customHeight="1">
      <c r="A806" s="294" t="s">
        <v>534</v>
      </c>
      <c r="B806" s="294"/>
      <c r="C806" s="294"/>
      <c r="D806" s="294"/>
      <c r="E806" s="294"/>
      <c r="F806" s="294"/>
      <c r="G806" s="294"/>
      <c r="H806" s="294"/>
      <c r="I806" s="294"/>
      <c r="J806" s="294"/>
      <c r="K806" s="294"/>
      <c r="L806" s="294"/>
      <c r="M806" s="294"/>
      <c r="N806" s="294"/>
      <c r="O806" s="294"/>
      <c r="P806" s="294"/>
      <c r="Q806" s="294"/>
      <c r="R806" s="294"/>
      <c r="S806" s="294"/>
      <c r="T806" s="294"/>
      <c r="U806" s="294"/>
      <c r="V806" s="294"/>
      <c r="W806" s="294"/>
      <c r="X806" s="294"/>
      <c r="Y806" s="294"/>
      <c r="Z806" s="294"/>
      <c r="AA806" s="294"/>
      <c r="AB806" s="294"/>
      <c r="AC806" s="294"/>
      <c r="AD806" s="294"/>
      <c r="AE806" s="294"/>
      <c r="AF806" s="294"/>
      <c r="AG806" s="294"/>
      <c r="AH806" s="294"/>
      <c r="AI806" s="294"/>
      <c r="AJ806" s="294"/>
      <c r="AK806" s="294"/>
      <c r="AL806" s="294"/>
      <c r="AM806" s="294"/>
      <c r="AN806" s="294"/>
      <c r="AO806" s="294"/>
      <c r="AP806" s="294"/>
      <c r="AQ806" s="294"/>
      <c r="AR806" s="294"/>
      <c r="AS806" s="294"/>
      <c r="AT806" s="294"/>
      <c r="AU806" s="294"/>
      <c r="AV806" s="294"/>
      <c r="AW806" s="294"/>
      <c r="AX806" s="294"/>
      <c r="AY806" s="294"/>
      <c r="AZ806" s="122"/>
      <c r="BA806" s="122"/>
      <c r="BB806" s="122"/>
    </row>
    <row r="807" spans="1:55" ht="19.5" customHeight="1">
      <c r="A807" s="222"/>
      <c r="B807" s="230"/>
      <c r="C807" s="222"/>
      <c r="D807" s="222"/>
      <c r="E807" s="207"/>
      <c r="F807" s="207"/>
      <c r="G807" s="207"/>
      <c r="H807" s="207"/>
      <c r="I807" s="207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  <c r="AA807" s="179"/>
      <c r="AB807" s="179"/>
      <c r="AC807" s="179"/>
      <c r="AD807" s="179"/>
      <c r="AE807" s="179"/>
      <c r="AF807" s="179"/>
      <c r="AG807" s="179"/>
      <c r="AH807" s="179"/>
      <c r="AI807" s="179"/>
      <c r="AJ807" s="179"/>
      <c r="AK807" s="179"/>
      <c r="AL807" s="179"/>
      <c r="AM807" s="179"/>
      <c r="AN807" s="179"/>
      <c r="AO807" s="179"/>
      <c r="AP807" s="179"/>
      <c r="AQ807" s="179"/>
      <c r="AR807" s="179"/>
      <c r="AS807" s="179"/>
      <c r="AT807" s="179"/>
      <c r="AU807" s="179"/>
      <c r="AV807" s="179"/>
      <c r="AW807" s="179"/>
      <c r="AX807" s="179"/>
      <c r="AY807" s="179"/>
      <c r="AZ807" s="122"/>
      <c r="BA807" s="122"/>
      <c r="BB807" s="122"/>
    </row>
    <row r="808" spans="1:55" ht="16.5" customHeight="1">
      <c r="A808" s="159" t="s">
        <v>324</v>
      </c>
      <c r="B808" s="159"/>
      <c r="C808" s="159"/>
      <c r="D808" s="159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  <c r="AN808" s="158"/>
      <c r="AO808" s="158"/>
      <c r="AP808" s="158"/>
      <c r="AQ808" s="158"/>
      <c r="AR808" s="158"/>
      <c r="AS808" s="158"/>
      <c r="AT808" s="158"/>
      <c r="AU808" s="158"/>
      <c r="AV808" s="158"/>
      <c r="AW808" s="158"/>
      <c r="AX808" s="158"/>
      <c r="AY808" s="158"/>
      <c r="AZ808" s="117"/>
      <c r="BA808" s="117"/>
      <c r="BB808" s="117"/>
      <c r="BC808" s="117"/>
    </row>
    <row r="809" spans="1:55" ht="18">
      <c r="A809" s="125"/>
      <c r="B809" s="123" t="s">
        <v>323</v>
      </c>
      <c r="C809" s="123"/>
      <c r="D809" s="126"/>
      <c r="E809" s="127"/>
      <c r="F809" s="127"/>
      <c r="G809" s="127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24"/>
      <c r="AF809" s="124"/>
      <c r="AG809" s="124"/>
      <c r="AH809" s="124"/>
      <c r="AI809" s="124"/>
      <c r="AJ809" s="124"/>
      <c r="AK809" s="124"/>
      <c r="AL809" s="124"/>
      <c r="AM809" s="124"/>
      <c r="AN809" s="124"/>
      <c r="AO809" s="123"/>
      <c r="AP809" s="123"/>
      <c r="AQ809" s="123"/>
      <c r="AR809" s="123"/>
      <c r="AS809" s="123"/>
      <c r="AT809" s="124"/>
      <c r="AU809" s="124"/>
      <c r="AV809" s="124"/>
      <c r="AW809" s="124"/>
      <c r="AX809" s="124"/>
      <c r="AY809" s="128"/>
      <c r="AZ809" s="101"/>
      <c r="BA809" s="101"/>
      <c r="BB809" s="101"/>
    </row>
    <row r="810" spans="1:55" ht="18">
      <c r="A810" s="125"/>
      <c r="B810" s="123"/>
      <c r="C810" s="123"/>
      <c r="D810" s="126"/>
      <c r="E810" s="127"/>
      <c r="F810" s="127"/>
      <c r="G810" s="127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  <c r="AD810" s="124"/>
      <c r="AE810" s="124"/>
      <c r="AF810" s="124"/>
      <c r="AG810" s="124"/>
      <c r="AH810" s="124"/>
      <c r="AI810" s="124"/>
      <c r="AJ810" s="124"/>
      <c r="AK810" s="124"/>
      <c r="AL810" s="124"/>
      <c r="AM810" s="124"/>
      <c r="AN810" s="124"/>
      <c r="AO810" s="123"/>
      <c r="AP810" s="123"/>
      <c r="AQ810" s="123"/>
      <c r="AR810" s="123"/>
      <c r="AS810" s="123"/>
      <c r="AT810" s="124"/>
      <c r="AU810" s="124"/>
      <c r="AV810" s="124"/>
      <c r="AW810" s="124"/>
      <c r="AX810" s="124"/>
      <c r="AY810" s="128"/>
      <c r="AZ810" s="101"/>
      <c r="BA810" s="101"/>
      <c r="BB810" s="101"/>
    </row>
    <row r="811" spans="1:55" ht="18">
      <c r="A811" s="125"/>
      <c r="B811" s="123" t="s">
        <v>275</v>
      </c>
      <c r="C811" s="123"/>
      <c r="D811" s="126"/>
      <c r="E811" s="127"/>
      <c r="F811" s="127"/>
      <c r="G811" s="127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  <c r="AD811" s="124"/>
      <c r="AE811" s="124"/>
      <c r="AF811" s="124"/>
      <c r="AG811" s="124"/>
      <c r="AH811" s="124"/>
      <c r="AI811" s="124"/>
      <c r="AJ811" s="124"/>
      <c r="AK811" s="124"/>
      <c r="AL811" s="124"/>
      <c r="AM811" s="124"/>
      <c r="AN811" s="124"/>
      <c r="AO811" s="123"/>
      <c r="AP811" s="123"/>
      <c r="AQ811" s="123"/>
      <c r="AR811" s="123"/>
      <c r="AS811" s="123"/>
      <c r="AT811" s="124"/>
      <c r="AU811" s="124"/>
      <c r="AV811" s="124"/>
      <c r="AW811" s="124"/>
      <c r="AX811" s="124"/>
      <c r="AY811" s="128"/>
      <c r="AZ811" s="101"/>
      <c r="BA811" s="101"/>
      <c r="BB811" s="101"/>
    </row>
    <row r="812" spans="1:55" ht="18">
      <c r="A812" s="125"/>
      <c r="B812" s="123"/>
      <c r="C812" s="123"/>
      <c r="D812" s="126"/>
      <c r="E812" s="127"/>
      <c r="F812" s="127"/>
      <c r="G812" s="127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  <c r="AD812" s="124"/>
      <c r="AE812" s="124"/>
      <c r="AF812" s="124"/>
      <c r="AG812" s="124"/>
      <c r="AH812" s="124"/>
      <c r="AI812" s="124"/>
      <c r="AJ812" s="124"/>
      <c r="AK812" s="124"/>
      <c r="AL812" s="124"/>
      <c r="AM812" s="124"/>
      <c r="AN812" s="124"/>
      <c r="AO812" s="123"/>
      <c r="AP812" s="123"/>
      <c r="AQ812" s="123"/>
      <c r="AR812" s="123"/>
      <c r="AS812" s="123"/>
      <c r="AT812" s="124"/>
      <c r="AU812" s="124"/>
      <c r="AV812" s="124"/>
      <c r="AW812" s="124"/>
      <c r="AX812" s="124"/>
      <c r="AY812" s="128"/>
      <c r="AZ812" s="101"/>
      <c r="BA812" s="101"/>
      <c r="BB812" s="101"/>
    </row>
    <row r="813" spans="1:55" ht="18.75" customHeight="1">
      <c r="A813" s="294" t="s">
        <v>574</v>
      </c>
      <c r="B813" s="294"/>
      <c r="C813" s="294"/>
      <c r="D813" s="295"/>
      <c r="E813" s="295"/>
      <c r="F813" s="295"/>
      <c r="G813" s="295"/>
      <c r="H813" s="295"/>
      <c r="I813" s="295"/>
      <c r="J813" s="295"/>
      <c r="K813" s="295"/>
      <c r="L813" s="295"/>
      <c r="M813" s="295"/>
      <c r="N813" s="295"/>
      <c r="O813" s="295"/>
      <c r="P813" s="295"/>
      <c r="Q813" s="295"/>
      <c r="R813" s="295"/>
      <c r="S813" s="295"/>
      <c r="T813" s="295"/>
      <c r="U813" s="295"/>
      <c r="V813" s="179"/>
      <c r="W813" s="179"/>
      <c r="X813" s="179"/>
      <c r="Y813" s="179"/>
      <c r="Z813" s="179"/>
      <c r="AA813" s="179"/>
      <c r="AB813" s="179"/>
      <c r="AC813" s="179"/>
      <c r="AD813" s="179"/>
      <c r="AE813" s="179"/>
      <c r="AF813" s="179"/>
      <c r="AG813" s="179"/>
      <c r="AH813" s="179"/>
      <c r="AI813" s="179"/>
      <c r="AJ813" s="179"/>
      <c r="AK813" s="179"/>
      <c r="AL813" s="179"/>
      <c r="AM813" s="179"/>
      <c r="AN813" s="179"/>
      <c r="AO813" s="179"/>
      <c r="AP813" s="179"/>
      <c r="AQ813" s="179"/>
      <c r="AR813" s="179"/>
      <c r="AS813" s="179"/>
      <c r="AT813" s="179"/>
      <c r="AU813" s="179"/>
      <c r="AV813" s="179"/>
      <c r="AW813" s="179"/>
      <c r="AX813" s="179"/>
      <c r="AY813" s="179"/>
      <c r="AZ813" s="122"/>
      <c r="BA813" s="122"/>
      <c r="BB813" s="122"/>
    </row>
    <row r="816" spans="1:55" ht="18">
      <c r="A816" s="158"/>
      <c r="B816" s="123"/>
      <c r="C816" s="123"/>
      <c r="D816" s="126"/>
      <c r="E816" s="127"/>
      <c r="F816" s="127"/>
      <c r="G816" s="127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24"/>
      <c r="AF816" s="124"/>
      <c r="AG816" s="124"/>
      <c r="AH816" s="124"/>
      <c r="AI816" s="124"/>
      <c r="AJ816" s="124"/>
      <c r="AK816" s="124"/>
      <c r="AL816" s="124"/>
      <c r="AM816" s="124"/>
      <c r="AN816" s="124"/>
      <c r="AO816" s="123"/>
      <c r="AP816" s="123"/>
      <c r="AQ816" s="123"/>
      <c r="AR816" s="123"/>
      <c r="AS816" s="123"/>
      <c r="AT816" s="124"/>
      <c r="AU816" s="124"/>
      <c r="AV816" s="124"/>
      <c r="AW816" s="124"/>
      <c r="AX816" s="124"/>
      <c r="AY816" s="128"/>
      <c r="AZ816" s="101"/>
      <c r="BA816" s="101"/>
      <c r="BB816" s="101"/>
    </row>
    <row r="817" spans="1:55">
      <c r="A817" s="110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T817" s="111"/>
      <c r="AU817" s="111"/>
      <c r="AV817" s="111"/>
      <c r="AW817" s="111"/>
      <c r="AX817" s="111"/>
      <c r="AY817" s="101"/>
      <c r="AZ817" s="101"/>
      <c r="BA817" s="101"/>
      <c r="BB817" s="101"/>
    </row>
    <row r="818" spans="1:55">
      <c r="A818" s="110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T818" s="111"/>
      <c r="AU818" s="111"/>
      <c r="AV818" s="111"/>
      <c r="AW818" s="111"/>
      <c r="AX818" s="111"/>
      <c r="AY818" s="101"/>
      <c r="AZ818" s="101"/>
      <c r="BA818" s="101"/>
      <c r="BB818" s="101"/>
    </row>
    <row r="819" spans="1:55">
      <c r="A819" s="110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T819" s="111"/>
      <c r="AU819" s="111"/>
      <c r="AV819" s="111"/>
      <c r="AW819" s="111"/>
      <c r="AX819" s="111"/>
      <c r="AY819" s="101"/>
      <c r="AZ819" s="101"/>
      <c r="BA819" s="101"/>
      <c r="BB819" s="101"/>
    </row>
    <row r="820" spans="1:55" ht="14.25" customHeight="1">
      <c r="A820" s="110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T820" s="111"/>
      <c r="AU820" s="111"/>
      <c r="AV820" s="111"/>
      <c r="AW820" s="111"/>
      <c r="AX820" s="111"/>
      <c r="AY820" s="101"/>
      <c r="AZ820" s="101"/>
      <c r="BA820" s="101"/>
      <c r="BB820" s="101"/>
    </row>
    <row r="821" spans="1:55">
      <c r="A821" s="112"/>
      <c r="D821" s="231">
        <f>E755+E741+E511+E504+E497+E476+E469+E462+E455+E441+E168+E161+E154+E147+E140+E98+E70+E49</f>
        <v>169411.39298999999</v>
      </c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T821" s="111"/>
      <c r="AU821" s="111"/>
      <c r="AV821" s="111"/>
      <c r="AW821" s="111"/>
      <c r="AX821" s="111"/>
      <c r="AY821" s="101"/>
      <c r="AZ821" s="101"/>
      <c r="BA821" s="101"/>
      <c r="BB821" s="101"/>
    </row>
    <row r="822" spans="1:55">
      <c r="A822" s="110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T822" s="111"/>
      <c r="AU822" s="111"/>
      <c r="AV822" s="111"/>
      <c r="AW822" s="111"/>
      <c r="AX822" s="111"/>
      <c r="AY822" s="101"/>
      <c r="AZ822" s="101"/>
      <c r="BA822" s="101"/>
      <c r="BB822" s="101"/>
    </row>
    <row r="823" spans="1:55">
      <c r="A823" s="110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T823" s="111"/>
      <c r="AU823" s="111"/>
      <c r="AV823" s="111"/>
      <c r="AW823" s="111"/>
      <c r="AX823" s="111"/>
      <c r="AY823" s="101"/>
      <c r="AZ823" s="101"/>
      <c r="BA823" s="101"/>
      <c r="BB823" s="101"/>
    </row>
    <row r="824" spans="1:55">
      <c r="A824" s="110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T824" s="111"/>
      <c r="AU824" s="111"/>
      <c r="AV824" s="111"/>
      <c r="AW824" s="111"/>
      <c r="AX824" s="111"/>
      <c r="AY824" s="101"/>
      <c r="AZ824" s="101"/>
      <c r="BA824" s="101"/>
      <c r="BB824" s="101"/>
    </row>
    <row r="825" spans="1:55">
      <c r="A825" s="110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T825" s="111"/>
      <c r="AU825" s="111"/>
      <c r="AV825" s="111"/>
      <c r="AW825" s="111"/>
      <c r="AX825" s="111"/>
      <c r="AY825" s="101"/>
      <c r="AZ825" s="101"/>
      <c r="BA825" s="101"/>
      <c r="BB825" s="101"/>
    </row>
    <row r="826" spans="1:55" ht="12.75" customHeight="1">
      <c r="A826" s="110"/>
    </row>
    <row r="827" spans="1:55">
      <c r="A827" s="112"/>
    </row>
    <row r="828" spans="1:55">
      <c r="A828" s="110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T828" s="115"/>
      <c r="AU828" s="115"/>
      <c r="AV828" s="115"/>
      <c r="AW828" s="115"/>
      <c r="AX828" s="115"/>
    </row>
    <row r="829" spans="1:55" s="109" customFormat="1">
      <c r="A829" s="110"/>
      <c r="D829" s="113"/>
      <c r="E829" s="114"/>
      <c r="F829" s="114"/>
      <c r="G829" s="114"/>
      <c r="T829" s="115"/>
      <c r="U829" s="115"/>
      <c r="V829" s="115"/>
      <c r="W829" s="115"/>
      <c r="X829" s="115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  <c r="AL829" s="115"/>
      <c r="AM829" s="115"/>
      <c r="AN829" s="115"/>
      <c r="AT829" s="115"/>
      <c r="AU829" s="115"/>
      <c r="AV829" s="115"/>
      <c r="AW829" s="115"/>
      <c r="AX829" s="115"/>
      <c r="BC829" s="101"/>
    </row>
    <row r="830" spans="1:55" s="109" customFormat="1">
      <c r="A830" s="110"/>
      <c r="D830" s="113"/>
      <c r="E830" s="114"/>
      <c r="F830" s="114"/>
      <c r="G830" s="114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T830" s="115"/>
      <c r="AU830" s="115"/>
      <c r="AV830" s="115"/>
      <c r="AW830" s="115"/>
      <c r="AX830" s="115"/>
      <c r="BC830" s="101"/>
    </row>
    <row r="831" spans="1:55" s="109" customFormat="1">
      <c r="A831" s="110"/>
      <c r="D831" s="113"/>
      <c r="E831" s="114"/>
      <c r="F831" s="114"/>
      <c r="G831" s="114"/>
      <c r="T831" s="115"/>
      <c r="U831" s="115"/>
      <c r="V831" s="115"/>
      <c r="W831" s="115"/>
      <c r="X831" s="115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  <c r="AL831" s="115"/>
      <c r="AM831" s="115"/>
      <c r="AN831" s="115"/>
      <c r="AT831" s="115"/>
      <c r="AU831" s="115"/>
      <c r="AV831" s="115"/>
      <c r="AW831" s="115"/>
      <c r="AX831" s="115"/>
      <c r="BC831" s="101"/>
    </row>
    <row r="832" spans="1:55" s="109" customFormat="1">
      <c r="A832" s="110"/>
      <c r="D832" s="113"/>
      <c r="E832" s="114"/>
      <c r="F832" s="114"/>
      <c r="G832" s="114"/>
      <c r="BC832" s="101"/>
    </row>
    <row r="838" spans="4:55" s="109" customFormat="1" ht="49.5" customHeight="1">
      <c r="D838" s="113"/>
      <c r="E838" s="114"/>
      <c r="F838" s="114"/>
      <c r="G838" s="114"/>
      <c r="BC838" s="101"/>
    </row>
  </sheetData>
  <mergeCells count="365">
    <mergeCell ref="BB762:BB768"/>
    <mergeCell ref="C427:C433"/>
    <mergeCell ref="A434:A440"/>
    <mergeCell ref="B434:B440"/>
    <mergeCell ref="C434:C440"/>
    <mergeCell ref="B748:B754"/>
    <mergeCell ref="C748:C754"/>
    <mergeCell ref="BB748:BB754"/>
    <mergeCell ref="A755:A761"/>
    <mergeCell ref="B755:B761"/>
    <mergeCell ref="C755:C761"/>
    <mergeCell ref="BB755:BB761"/>
    <mergeCell ref="A589:A595"/>
    <mergeCell ref="B589:B595"/>
    <mergeCell ref="C589:C595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C784:C790"/>
    <mergeCell ref="BB784:BB790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C610:C616"/>
    <mergeCell ref="A617:A623"/>
    <mergeCell ref="B617:B623"/>
    <mergeCell ref="C617:C623"/>
    <mergeCell ref="C631:C637"/>
    <mergeCell ref="A734:A740"/>
    <mergeCell ref="B734:B740"/>
    <mergeCell ref="C734:C740"/>
    <mergeCell ref="BB734:BB740"/>
    <mergeCell ref="A680:C686"/>
    <mergeCell ref="A748:A754"/>
    <mergeCell ref="A762:A768"/>
    <mergeCell ref="B762:B768"/>
    <mergeCell ref="C762:C768"/>
    <mergeCell ref="A378:A384"/>
    <mergeCell ref="B378:B384"/>
    <mergeCell ref="C378:C384"/>
    <mergeCell ref="A385:A391"/>
    <mergeCell ref="B385:B391"/>
    <mergeCell ref="C385:C391"/>
    <mergeCell ref="A666:A672"/>
    <mergeCell ref="B666:B672"/>
    <mergeCell ref="C666:C672"/>
    <mergeCell ref="A645:A651"/>
    <mergeCell ref="B645:B651"/>
    <mergeCell ref="C645:C651"/>
    <mergeCell ref="A652:A658"/>
    <mergeCell ref="B652:B658"/>
    <mergeCell ref="C652:C658"/>
    <mergeCell ref="A659:A665"/>
    <mergeCell ref="B659:B665"/>
    <mergeCell ref="C659:C665"/>
    <mergeCell ref="A624:A630"/>
    <mergeCell ref="B624:B630"/>
    <mergeCell ref="C624:C630"/>
    <mergeCell ref="A631:A637"/>
    <mergeCell ref="B631:B637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17:BC723"/>
    <mergeCell ref="A70:A76"/>
    <mergeCell ref="B70:B76"/>
    <mergeCell ref="C70:C76"/>
    <mergeCell ref="B217:B223"/>
    <mergeCell ref="A189:A195"/>
    <mergeCell ref="A518:C524"/>
    <mergeCell ref="A525:BC525"/>
    <mergeCell ref="A561:A567"/>
    <mergeCell ref="B561:B567"/>
    <mergeCell ref="C561:C567"/>
    <mergeCell ref="A568:A574"/>
    <mergeCell ref="B568:B574"/>
    <mergeCell ref="C568:C574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13:U813"/>
    <mergeCell ref="A710:C716"/>
    <mergeCell ref="A688:BC688"/>
    <mergeCell ref="A717:C723"/>
    <mergeCell ref="A727:A733"/>
    <mergeCell ref="B727:B733"/>
    <mergeCell ref="C727:C733"/>
    <mergeCell ref="A726:BC726"/>
    <mergeCell ref="A769:C775"/>
    <mergeCell ref="A776:C782"/>
    <mergeCell ref="A806:AY806"/>
    <mergeCell ref="A724:BC724"/>
    <mergeCell ref="A725:BC725"/>
    <mergeCell ref="A696:A702"/>
    <mergeCell ref="B696:B702"/>
    <mergeCell ref="C696:C702"/>
    <mergeCell ref="A703:A709"/>
    <mergeCell ref="B703:B709"/>
    <mergeCell ref="C703:C709"/>
    <mergeCell ref="A791:C797"/>
    <mergeCell ref="A798:C804"/>
    <mergeCell ref="A783:BC783"/>
    <mergeCell ref="A784:A790"/>
    <mergeCell ref="B784:B790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26:BB532"/>
    <mergeCell ref="BB689:BB695"/>
    <mergeCell ref="BB727:BB733"/>
    <mergeCell ref="A497:A503"/>
    <mergeCell ref="B497:B503"/>
    <mergeCell ref="C497:C503"/>
    <mergeCell ref="A526:A532"/>
    <mergeCell ref="B526:C532"/>
    <mergeCell ref="A689:A695"/>
    <mergeCell ref="B689:B695"/>
    <mergeCell ref="C689:C695"/>
    <mergeCell ref="A687:BC687"/>
    <mergeCell ref="A547:A553"/>
    <mergeCell ref="B547:B553"/>
    <mergeCell ref="C547:C553"/>
    <mergeCell ref="A554:A560"/>
    <mergeCell ref="B554:B560"/>
    <mergeCell ref="C554:C560"/>
    <mergeCell ref="A540:A546"/>
    <mergeCell ref="A596:A602"/>
    <mergeCell ref="B596:B602"/>
    <mergeCell ref="C596:C602"/>
    <mergeCell ref="A673:C679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48:BB453"/>
    <mergeCell ref="A462:A468"/>
    <mergeCell ref="B462:B468"/>
    <mergeCell ref="C462:C468"/>
    <mergeCell ref="A441:C447"/>
    <mergeCell ref="A448:A454"/>
    <mergeCell ref="A741:A747"/>
    <mergeCell ref="B741:B747"/>
    <mergeCell ref="C741:C747"/>
    <mergeCell ref="BB741:BB747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33:A539"/>
    <mergeCell ref="B533:B539"/>
    <mergeCell ref="C533:C539"/>
    <mergeCell ref="A504:A510"/>
    <mergeCell ref="B504:B510"/>
    <mergeCell ref="A420:A426"/>
    <mergeCell ref="B420:B426"/>
    <mergeCell ref="C420:C426"/>
    <mergeCell ref="C504:C510"/>
    <mergeCell ref="C540:C546"/>
    <mergeCell ref="A575:A581"/>
    <mergeCell ref="B575:B581"/>
    <mergeCell ref="C575:C581"/>
    <mergeCell ref="A582:A588"/>
    <mergeCell ref="B582:B588"/>
    <mergeCell ref="C582:C588"/>
    <mergeCell ref="B540:B546"/>
    <mergeCell ref="A427:A433"/>
    <mergeCell ref="B427:B433"/>
    <mergeCell ref="A511:A517"/>
    <mergeCell ref="B511:B517"/>
    <mergeCell ref="C511:C517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AB40" activePane="bottomRight" state="frozen"/>
      <selection pane="topRight" activeCell="C1" sqref="C1"/>
      <selection pane="bottomLeft" activeCell="A7" sqref="A7"/>
      <selection pane="bottomRight" activeCell="AQ8" sqref="AQ8"/>
    </sheetView>
  </sheetViews>
  <sheetFormatPr defaultColWidth="9.109375" defaultRowHeight="13.8"/>
  <cols>
    <col min="1" max="1" width="7" style="156" customWidth="1"/>
    <col min="2" max="2" width="36" style="157" customWidth="1"/>
    <col min="3" max="4" width="14.88671875" style="157" customWidth="1"/>
    <col min="5" max="5" width="8.5546875" style="157" customWidth="1"/>
    <col min="6" max="6" width="8" style="157" customWidth="1"/>
    <col min="7" max="7" width="8.21875" style="157" customWidth="1"/>
    <col min="8" max="9" width="6.44140625" style="157" customWidth="1"/>
    <col min="10" max="10" width="2.6640625" style="157" bestFit="1" customWidth="1"/>
    <col min="11" max="11" width="5.44140625" style="157" customWidth="1"/>
    <col min="12" max="12" width="6.109375" style="157" customWidth="1"/>
    <col min="13" max="13" width="2.6640625" style="157" bestFit="1" customWidth="1"/>
    <col min="14" max="14" width="5.5546875" style="157" customWidth="1"/>
    <col min="15" max="15" width="5.44140625" style="157" customWidth="1"/>
    <col min="16" max="16" width="2.6640625" style="157" bestFit="1" customWidth="1"/>
    <col min="17" max="18" width="6.109375" style="157" customWidth="1"/>
    <col min="19" max="19" width="2.6640625" style="157" bestFit="1" customWidth="1"/>
    <col min="20" max="20" width="4.88671875" style="157" customWidth="1"/>
    <col min="21" max="21" width="5.33203125" style="157" customWidth="1"/>
    <col min="22" max="22" width="2.6640625" style="157" bestFit="1" customWidth="1"/>
    <col min="23" max="23" width="5.6640625" style="157" customWidth="1"/>
    <col min="24" max="24" width="5.109375" style="157" customWidth="1"/>
    <col min="25" max="25" width="2.6640625" style="157" bestFit="1" customWidth="1"/>
    <col min="26" max="26" width="5.6640625" style="157" customWidth="1"/>
    <col min="27" max="27" width="5" style="157" customWidth="1"/>
    <col min="28" max="28" width="2.6640625" style="157" bestFit="1" customWidth="1"/>
    <col min="29" max="29" width="4.6640625" style="157" customWidth="1"/>
    <col min="30" max="30" width="4.5546875" style="157" customWidth="1"/>
    <col min="31" max="31" width="2.6640625" style="157" bestFit="1" customWidth="1"/>
    <col min="32" max="32" width="5" style="157" customWidth="1"/>
    <col min="33" max="33" width="5.109375" style="157" customWidth="1"/>
    <col min="34" max="34" width="2.6640625" style="157" bestFit="1" customWidth="1"/>
    <col min="35" max="35" width="5" style="157" customWidth="1"/>
    <col min="36" max="36" width="5.109375" style="157" customWidth="1"/>
    <col min="37" max="37" width="2.6640625" style="157" bestFit="1" customWidth="1"/>
    <col min="38" max="38" width="4.6640625" style="157" customWidth="1"/>
    <col min="39" max="39" width="6" style="157" customWidth="1"/>
    <col min="40" max="40" width="2.6640625" style="157" bestFit="1" customWidth="1"/>
    <col min="41" max="41" width="7.44140625" style="157" customWidth="1"/>
    <col min="42" max="42" width="7" style="157" customWidth="1"/>
    <col min="43" max="43" width="8.6640625" style="157" customWidth="1"/>
    <col min="44" max="16384" width="9.109375" style="157"/>
  </cols>
  <sheetData>
    <row r="1" spans="1:43" s="118" customFormat="1" ht="21.75" customHeight="1">
      <c r="A1" s="387" t="s">
        <v>325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136"/>
      <c r="AQ1" s="136"/>
    </row>
    <row r="2" spans="1:43" s="36" customFormat="1" ht="8.25" customHeight="1">
      <c r="A2" s="38"/>
    </row>
    <row r="3" spans="1:43" s="36" customFormat="1" ht="12.75" customHeight="1">
      <c r="A3" s="388" t="s">
        <v>0</v>
      </c>
      <c r="B3" s="389" t="s">
        <v>42</v>
      </c>
      <c r="C3" s="389" t="s">
        <v>265</v>
      </c>
      <c r="D3" s="389" t="s">
        <v>360</v>
      </c>
      <c r="E3" s="389" t="s">
        <v>359</v>
      </c>
      <c r="F3" s="389"/>
      <c r="G3" s="389"/>
      <c r="H3" s="389" t="s">
        <v>256</v>
      </c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</row>
    <row r="4" spans="1:43" s="36" customFormat="1" ht="66.75" customHeight="1">
      <c r="A4" s="388"/>
      <c r="B4" s="389"/>
      <c r="C4" s="389"/>
      <c r="D4" s="389"/>
      <c r="E4" s="389"/>
      <c r="F4" s="389"/>
      <c r="G4" s="389"/>
      <c r="H4" s="386" t="s">
        <v>17</v>
      </c>
      <c r="I4" s="386"/>
      <c r="J4" s="386"/>
      <c r="K4" s="386" t="s">
        <v>18</v>
      </c>
      <c r="L4" s="386"/>
      <c r="M4" s="386"/>
      <c r="N4" s="386" t="s">
        <v>22</v>
      </c>
      <c r="O4" s="386"/>
      <c r="P4" s="386"/>
      <c r="Q4" s="386" t="s">
        <v>24</v>
      </c>
      <c r="R4" s="386"/>
      <c r="S4" s="386"/>
      <c r="T4" s="386" t="s">
        <v>25</v>
      </c>
      <c r="U4" s="386"/>
      <c r="V4" s="386"/>
      <c r="W4" s="386" t="s">
        <v>26</v>
      </c>
      <c r="X4" s="386"/>
      <c r="Y4" s="386"/>
      <c r="Z4" s="386" t="s">
        <v>28</v>
      </c>
      <c r="AA4" s="386"/>
      <c r="AB4" s="386"/>
      <c r="AC4" s="386" t="s">
        <v>29</v>
      </c>
      <c r="AD4" s="386"/>
      <c r="AE4" s="386"/>
      <c r="AF4" s="386" t="s">
        <v>30</v>
      </c>
      <c r="AG4" s="386"/>
      <c r="AH4" s="386"/>
      <c r="AI4" s="386" t="s">
        <v>32</v>
      </c>
      <c r="AJ4" s="386"/>
      <c r="AK4" s="386"/>
      <c r="AL4" s="386" t="s">
        <v>33</v>
      </c>
      <c r="AM4" s="386"/>
      <c r="AN4" s="386"/>
      <c r="AO4" s="386" t="s">
        <v>34</v>
      </c>
      <c r="AP4" s="386"/>
      <c r="AQ4" s="386"/>
    </row>
    <row r="5" spans="1:43" s="100" customFormat="1" ht="26.4">
      <c r="A5" s="174"/>
      <c r="B5" s="174"/>
      <c r="C5" s="174"/>
      <c r="D5" s="174"/>
      <c r="E5" s="170" t="s">
        <v>20</v>
      </c>
      <c r="F5" s="170" t="s">
        <v>21</v>
      </c>
      <c r="G5" s="170" t="s">
        <v>19</v>
      </c>
      <c r="H5" s="170" t="s">
        <v>20</v>
      </c>
      <c r="I5" s="170" t="s">
        <v>21</v>
      </c>
      <c r="J5" s="170" t="s">
        <v>19</v>
      </c>
      <c r="K5" s="170" t="s">
        <v>20</v>
      </c>
      <c r="L5" s="170" t="s">
        <v>21</v>
      </c>
      <c r="M5" s="170" t="s">
        <v>19</v>
      </c>
      <c r="N5" s="170" t="s">
        <v>20</v>
      </c>
      <c r="O5" s="170" t="s">
        <v>21</v>
      </c>
      <c r="P5" s="170" t="s">
        <v>19</v>
      </c>
      <c r="Q5" s="170" t="s">
        <v>20</v>
      </c>
      <c r="R5" s="170" t="s">
        <v>21</v>
      </c>
      <c r="S5" s="170" t="s">
        <v>19</v>
      </c>
      <c r="T5" s="170" t="s">
        <v>20</v>
      </c>
      <c r="U5" s="170" t="s">
        <v>21</v>
      </c>
      <c r="V5" s="170" t="s">
        <v>19</v>
      </c>
      <c r="W5" s="170" t="s">
        <v>20</v>
      </c>
      <c r="X5" s="170" t="s">
        <v>21</v>
      </c>
      <c r="Y5" s="170" t="s">
        <v>19</v>
      </c>
      <c r="Z5" s="170" t="s">
        <v>20</v>
      </c>
      <c r="AA5" s="170" t="s">
        <v>21</v>
      </c>
      <c r="AB5" s="170" t="s">
        <v>19</v>
      </c>
      <c r="AC5" s="170" t="s">
        <v>20</v>
      </c>
      <c r="AD5" s="170" t="s">
        <v>21</v>
      </c>
      <c r="AE5" s="170" t="s">
        <v>19</v>
      </c>
      <c r="AF5" s="170" t="s">
        <v>20</v>
      </c>
      <c r="AG5" s="170" t="s">
        <v>21</v>
      </c>
      <c r="AH5" s="170" t="s">
        <v>19</v>
      </c>
      <c r="AI5" s="170" t="s">
        <v>20</v>
      </c>
      <c r="AJ5" s="170" t="s">
        <v>21</v>
      </c>
      <c r="AK5" s="170" t="s">
        <v>19</v>
      </c>
      <c r="AL5" s="170" t="s">
        <v>20</v>
      </c>
      <c r="AM5" s="170" t="s">
        <v>21</v>
      </c>
      <c r="AN5" s="170" t="s">
        <v>19</v>
      </c>
      <c r="AO5" s="170" t="s">
        <v>20</v>
      </c>
      <c r="AP5" s="170" t="s">
        <v>21</v>
      </c>
      <c r="AQ5" s="170" t="s">
        <v>19</v>
      </c>
    </row>
    <row r="6" spans="1:43" s="36" customFormat="1" ht="12.75" customHeight="1">
      <c r="A6" s="385" t="s">
        <v>603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</row>
    <row r="7" spans="1:43" s="36" customFormat="1" ht="12.75" customHeight="1">
      <c r="A7" s="385" t="s">
        <v>361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</row>
    <row r="8" spans="1:43" s="36" customFormat="1" ht="124.8">
      <c r="A8" s="173" t="s">
        <v>382</v>
      </c>
      <c r="B8" s="172" t="s">
        <v>362</v>
      </c>
      <c r="C8" s="173">
        <v>100</v>
      </c>
      <c r="D8" s="173">
        <v>100</v>
      </c>
      <c r="E8" s="173">
        <v>100</v>
      </c>
      <c r="F8" s="160">
        <f>SUM(AP8)</f>
        <v>100</v>
      </c>
      <c r="G8" s="160">
        <f>SUM(F8/E8*100)</f>
        <v>100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73">
        <v>100</v>
      </c>
      <c r="AP8" s="173">
        <v>100</v>
      </c>
      <c r="AQ8" s="160">
        <f>SUM(AP8/AO8*100)</f>
        <v>100</v>
      </c>
    </row>
    <row r="9" spans="1:43" s="36" customFormat="1" ht="109.2">
      <c r="A9" s="173" t="s">
        <v>383</v>
      </c>
      <c r="B9" s="172" t="s">
        <v>363</v>
      </c>
      <c r="C9" s="173">
        <v>61</v>
      </c>
      <c r="D9" s="173">
        <v>61</v>
      </c>
      <c r="E9" s="173">
        <v>61</v>
      </c>
      <c r="F9" s="160">
        <f t="shared" ref="F9:F13" si="0">SUM(AP9)</f>
        <v>61</v>
      </c>
      <c r="G9" s="160">
        <f t="shared" ref="G9:G13" si="1">SUM(F9/E9*100)</f>
        <v>100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73">
        <v>61</v>
      </c>
      <c r="AP9" s="173">
        <v>61</v>
      </c>
      <c r="AQ9" s="160">
        <f t="shared" ref="AQ9:AQ13" si="2">SUM(AP9/AO9*100)</f>
        <v>100</v>
      </c>
    </row>
    <row r="10" spans="1:43" s="36" customFormat="1" ht="109.2">
      <c r="A10" s="173" t="s">
        <v>384</v>
      </c>
      <c r="B10" s="172" t="s">
        <v>364</v>
      </c>
      <c r="C10" s="173">
        <v>28.3</v>
      </c>
      <c r="D10" s="173">
        <v>28.3</v>
      </c>
      <c r="E10" s="173">
        <v>28.3</v>
      </c>
      <c r="F10" s="160">
        <f t="shared" si="0"/>
        <v>28.3</v>
      </c>
      <c r="G10" s="160">
        <f t="shared" si="1"/>
        <v>100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73">
        <v>28.3</v>
      </c>
      <c r="AP10" s="173">
        <v>28.3</v>
      </c>
      <c r="AQ10" s="160">
        <f t="shared" si="2"/>
        <v>100</v>
      </c>
    </row>
    <row r="11" spans="1:43" s="36" customFormat="1" ht="93.6">
      <c r="A11" s="173" t="s">
        <v>385</v>
      </c>
      <c r="B11" s="172" t="s">
        <v>365</v>
      </c>
      <c r="C11" s="173">
        <v>61.9</v>
      </c>
      <c r="D11" s="173">
        <v>61.9</v>
      </c>
      <c r="E11" s="173">
        <v>61.9</v>
      </c>
      <c r="F11" s="160">
        <f t="shared" si="0"/>
        <v>61.9</v>
      </c>
      <c r="G11" s="160">
        <f t="shared" si="1"/>
        <v>100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73">
        <v>61.9</v>
      </c>
      <c r="AP11" s="173">
        <v>61.9</v>
      </c>
      <c r="AQ11" s="160">
        <f t="shared" si="2"/>
        <v>100</v>
      </c>
    </row>
    <row r="12" spans="1:43" s="36" customFormat="1" ht="109.2">
      <c r="A12" s="173" t="s">
        <v>386</v>
      </c>
      <c r="B12" s="172" t="s">
        <v>366</v>
      </c>
      <c r="C12" s="173">
        <v>0</v>
      </c>
      <c r="D12" s="173">
        <v>0</v>
      </c>
      <c r="E12" s="173">
        <v>0</v>
      </c>
      <c r="F12" s="160">
        <f t="shared" si="0"/>
        <v>0</v>
      </c>
      <c r="G12" s="160" t="e">
        <f t="shared" si="1"/>
        <v>#DIV/0!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73">
        <v>0</v>
      </c>
      <c r="AP12" s="173">
        <v>0</v>
      </c>
      <c r="AQ12" s="160" t="e">
        <f t="shared" si="2"/>
        <v>#DIV/0!</v>
      </c>
    </row>
    <row r="13" spans="1:43" s="36" customFormat="1" ht="140.4">
      <c r="A13" s="173" t="s">
        <v>387</v>
      </c>
      <c r="B13" s="172" t="s">
        <v>367</v>
      </c>
      <c r="C13" s="173">
        <v>5.5</v>
      </c>
      <c r="D13" s="173">
        <v>5.5</v>
      </c>
      <c r="E13" s="173">
        <v>5.5</v>
      </c>
      <c r="F13" s="160">
        <f t="shared" si="0"/>
        <v>5.5</v>
      </c>
      <c r="G13" s="160">
        <f t="shared" si="1"/>
        <v>100</v>
      </c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73">
        <v>5.5</v>
      </c>
      <c r="AP13" s="173">
        <v>5.5</v>
      </c>
      <c r="AQ13" s="160">
        <f t="shared" si="2"/>
        <v>100</v>
      </c>
    </row>
    <row r="14" spans="1:43" s="36" customFormat="1" ht="12.75" customHeight="1">
      <c r="A14" s="385" t="s">
        <v>257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</row>
    <row r="15" spans="1:43" s="36" customFormat="1" ht="15.6">
      <c r="A15" s="384" t="s">
        <v>368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</row>
    <row r="16" spans="1:43" s="36" customFormat="1" ht="78">
      <c r="A16" s="173" t="s">
        <v>369</v>
      </c>
      <c r="B16" s="175" t="s">
        <v>370</v>
      </c>
      <c r="C16" s="173">
        <v>87.4</v>
      </c>
      <c r="D16" s="173">
        <v>86.53</v>
      </c>
      <c r="E16" s="173">
        <v>85.66</v>
      </c>
      <c r="F16" s="160">
        <f t="shared" ref="F16:F47" si="3">SUM(AP16)</f>
        <v>85.66</v>
      </c>
      <c r="G16" s="161">
        <f>SUM(F16/E16*100)</f>
        <v>100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73">
        <v>85.66</v>
      </c>
      <c r="AP16" s="173">
        <v>85.66</v>
      </c>
      <c r="AQ16" s="160">
        <f t="shared" ref="AQ16:AQ47" si="4">SUM(AP16/AO16*100)</f>
        <v>100</v>
      </c>
    </row>
    <row r="17" spans="1:43" s="36" customFormat="1" ht="62.4">
      <c r="A17" s="173" t="s">
        <v>371</v>
      </c>
      <c r="B17" s="172" t="s">
        <v>294</v>
      </c>
      <c r="C17" s="173">
        <v>0.14000000000000001</v>
      </c>
      <c r="D17" s="173">
        <v>0.14000000000000001</v>
      </c>
      <c r="E17" s="173">
        <v>0.13900000000000001</v>
      </c>
      <c r="F17" s="160">
        <f t="shared" si="3"/>
        <v>0.13900000000000001</v>
      </c>
      <c r="G17" s="161">
        <f t="shared" ref="G17:G47" si="5">SUM(F17/E17*100)</f>
        <v>100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73">
        <v>0.13900000000000001</v>
      </c>
      <c r="AP17" s="173">
        <v>0.13900000000000001</v>
      </c>
      <c r="AQ17" s="160">
        <f t="shared" si="4"/>
        <v>100</v>
      </c>
    </row>
    <row r="18" spans="1:43" s="36" customFormat="1" ht="62.4">
      <c r="A18" s="173" t="s">
        <v>372</v>
      </c>
      <c r="B18" s="172" t="s">
        <v>373</v>
      </c>
      <c r="C18" s="173">
        <v>1.43</v>
      </c>
      <c r="D18" s="173">
        <v>1.43</v>
      </c>
      <c r="E18" s="173">
        <v>1.4279999999999999</v>
      </c>
      <c r="F18" s="160">
        <f t="shared" si="3"/>
        <v>1.4279999999999999</v>
      </c>
      <c r="G18" s="161">
        <f t="shared" si="5"/>
        <v>100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73">
        <v>1.4279999999999999</v>
      </c>
      <c r="AP18" s="173">
        <v>1.4279999999999999</v>
      </c>
      <c r="AQ18" s="160">
        <f t="shared" si="4"/>
        <v>100</v>
      </c>
    </row>
    <row r="19" spans="1:43" s="36" customFormat="1" ht="62.4">
      <c r="A19" s="173" t="s">
        <v>374</v>
      </c>
      <c r="B19" s="172" t="s">
        <v>375</v>
      </c>
      <c r="C19" s="173">
        <v>3.1E-2</v>
      </c>
      <c r="D19" s="173">
        <v>3.1E-2</v>
      </c>
      <c r="E19" s="173">
        <v>3.1E-2</v>
      </c>
      <c r="F19" s="160">
        <f t="shared" si="3"/>
        <v>3.1E-2</v>
      </c>
      <c r="G19" s="161">
        <f t="shared" si="5"/>
        <v>100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73">
        <v>3.1E-2</v>
      </c>
      <c r="AP19" s="173">
        <v>3.1E-2</v>
      </c>
      <c r="AQ19" s="160">
        <f t="shared" si="4"/>
        <v>100</v>
      </c>
    </row>
    <row r="20" spans="1:43" s="36" customFormat="1" ht="62.4">
      <c r="A20" s="173" t="s">
        <v>376</v>
      </c>
      <c r="B20" s="172" t="s">
        <v>377</v>
      </c>
      <c r="C20" s="173">
        <v>0</v>
      </c>
      <c r="D20" s="173">
        <v>0</v>
      </c>
      <c r="E20" s="173">
        <v>0</v>
      </c>
      <c r="F20" s="160">
        <f t="shared" si="3"/>
        <v>0</v>
      </c>
      <c r="G20" s="161" t="e">
        <f t="shared" si="5"/>
        <v>#DIV/0!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73">
        <v>0</v>
      </c>
      <c r="AP20" s="173">
        <v>0</v>
      </c>
      <c r="AQ20" s="160" t="e">
        <f t="shared" si="4"/>
        <v>#DIV/0!</v>
      </c>
    </row>
    <row r="21" spans="1:43" s="36" customFormat="1" ht="171.6">
      <c r="A21" s="173" t="s">
        <v>378</v>
      </c>
      <c r="B21" s="172" t="s">
        <v>379</v>
      </c>
      <c r="C21" s="173">
        <v>0</v>
      </c>
      <c r="D21" s="173">
        <v>0</v>
      </c>
      <c r="E21" s="173">
        <v>0</v>
      </c>
      <c r="F21" s="160">
        <f t="shared" si="3"/>
        <v>0</v>
      </c>
      <c r="G21" s="161" t="e">
        <f t="shared" si="5"/>
        <v>#DIV/0!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73">
        <v>0</v>
      </c>
      <c r="AP21" s="173">
        <v>0</v>
      </c>
      <c r="AQ21" s="160" t="e">
        <f t="shared" si="4"/>
        <v>#DIV/0!</v>
      </c>
    </row>
    <row r="22" spans="1:43" s="36" customFormat="1" ht="93.6">
      <c r="A22" s="173" t="s">
        <v>380</v>
      </c>
      <c r="B22" s="172" t="s">
        <v>381</v>
      </c>
      <c r="C22" s="173">
        <v>0</v>
      </c>
      <c r="D22" s="173">
        <v>0</v>
      </c>
      <c r="E22" s="173">
        <v>0</v>
      </c>
      <c r="F22" s="160">
        <f t="shared" si="3"/>
        <v>0</v>
      </c>
      <c r="G22" s="161" t="e">
        <f t="shared" si="5"/>
        <v>#DIV/0!</v>
      </c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73">
        <v>0</v>
      </c>
      <c r="AP22" s="173">
        <v>0</v>
      </c>
      <c r="AQ22" s="160" t="e">
        <f t="shared" si="4"/>
        <v>#DIV/0!</v>
      </c>
    </row>
    <row r="23" spans="1:43" s="36" customFormat="1" ht="13.2">
      <c r="A23" s="385" t="s">
        <v>388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</row>
    <row r="24" spans="1:43" s="36" customFormat="1" ht="62.4">
      <c r="A24" s="173" t="s">
        <v>389</v>
      </c>
      <c r="B24" s="172" t="s">
        <v>390</v>
      </c>
      <c r="C24" s="173">
        <v>750</v>
      </c>
      <c r="D24" s="173">
        <v>742.5</v>
      </c>
      <c r="E24" s="173">
        <v>735.07500000000005</v>
      </c>
      <c r="F24" s="160">
        <f t="shared" si="3"/>
        <v>735.07500000000005</v>
      </c>
      <c r="G24" s="161">
        <f t="shared" si="5"/>
        <v>100</v>
      </c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73">
        <v>735.07500000000005</v>
      </c>
      <c r="AP24" s="173">
        <v>735.07500000000005</v>
      </c>
      <c r="AQ24" s="160">
        <f t="shared" si="4"/>
        <v>100</v>
      </c>
    </row>
    <row r="25" spans="1:43" s="36" customFormat="1" ht="62.4">
      <c r="A25" s="173" t="s">
        <v>391</v>
      </c>
      <c r="B25" s="172" t="s">
        <v>295</v>
      </c>
      <c r="C25" s="173">
        <v>0.11</v>
      </c>
      <c r="D25" s="173">
        <v>0.109</v>
      </c>
      <c r="E25" s="173">
        <v>0.108</v>
      </c>
      <c r="F25" s="160">
        <f t="shared" si="3"/>
        <v>0.108</v>
      </c>
      <c r="G25" s="161">
        <f t="shared" si="5"/>
        <v>100</v>
      </c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73">
        <v>0.108</v>
      </c>
      <c r="AP25" s="173">
        <v>0.108</v>
      </c>
      <c r="AQ25" s="160">
        <f t="shared" si="4"/>
        <v>100</v>
      </c>
    </row>
    <row r="26" spans="1:43" s="36" customFormat="1" ht="46.8">
      <c r="A26" s="173" t="s">
        <v>392</v>
      </c>
      <c r="B26" s="172" t="s">
        <v>393</v>
      </c>
      <c r="C26" s="173">
        <v>13</v>
      </c>
      <c r="D26" s="173">
        <v>12.87</v>
      </c>
      <c r="E26" s="233">
        <v>12.742000000000001</v>
      </c>
      <c r="F26" s="160">
        <f t="shared" si="3"/>
        <v>12.742000000000001</v>
      </c>
      <c r="G26" s="161">
        <f t="shared" si="5"/>
        <v>100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73">
        <v>12.742000000000001</v>
      </c>
      <c r="AP26" s="173">
        <v>12.742000000000001</v>
      </c>
      <c r="AQ26" s="160">
        <f t="shared" si="4"/>
        <v>100</v>
      </c>
    </row>
    <row r="27" spans="1:43" s="36" customFormat="1" ht="46.8">
      <c r="A27" s="173" t="s">
        <v>394</v>
      </c>
      <c r="B27" s="172" t="s">
        <v>395</v>
      </c>
      <c r="C27" s="173">
        <v>6.3</v>
      </c>
      <c r="D27" s="173">
        <v>6.2370000000000001</v>
      </c>
      <c r="E27" s="173">
        <v>6.1749999999999998</v>
      </c>
      <c r="F27" s="160">
        <f t="shared" si="3"/>
        <v>6.1749999999999998</v>
      </c>
      <c r="G27" s="161">
        <f t="shared" si="5"/>
        <v>100</v>
      </c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73">
        <v>6.1749999999999998</v>
      </c>
      <c r="AP27" s="173">
        <v>6.1749999999999998</v>
      </c>
      <c r="AQ27" s="160">
        <f t="shared" si="4"/>
        <v>100</v>
      </c>
    </row>
    <row r="28" spans="1:43" s="36" customFormat="1" ht="93.6">
      <c r="A28" s="173" t="s">
        <v>396</v>
      </c>
      <c r="B28" s="172" t="s">
        <v>397</v>
      </c>
      <c r="C28" s="173">
        <v>0</v>
      </c>
      <c r="D28" s="173">
        <v>0</v>
      </c>
      <c r="E28" s="173">
        <v>0</v>
      </c>
      <c r="F28" s="160">
        <f t="shared" si="3"/>
        <v>0</v>
      </c>
      <c r="G28" s="161" t="e">
        <f t="shared" si="5"/>
        <v>#DIV/0!</v>
      </c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73">
        <v>0</v>
      </c>
      <c r="AP28" s="173">
        <v>0</v>
      </c>
      <c r="AQ28" s="160" t="e">
        <f t="shared" si="4"/>
        <v>#DIV/0!</v>
      </c>
    </row>
    <row r="29" spans="1:43" s="36" customFormat="1" ht="78">
      <c r="A29" s="173" t="s">
        <v>398</v>
      </c>
      <c r="B29" s="172" t="s">
        <v>399</v>
      </c>
      <c r="C29" s="173">
        <v>0</v>
      </c>
      <c r="D29" s="173">
        <v>0</v>
      </c>
      <c r="E29" s="173">
        <v>0</v>
      </c>
      <c r="F29" s="160">
        <f t="shared" si="3"/>
        <v>0</v>
      </c>
      <c r="G29" s="161" t="e">
        <f t="shared" si="5"/>
        <v>#DIV/0!</v>
      </c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73">
        <v>0</v>
      </c>
      <c r="AP29" s="173">
        <v>0</v>
      </c>
      <c r="AQ29" s="160" t="e">
        <f t="shared" si="4"/>
        <v>#DIV/0!</v>
      </c>
    </row>
    <row r="30" spans="1:43" s="36" customFormat="1" ht="46.8">
      <c r="A30" s="173" t="s">
        <v>400</v>
      </c>
      <c r="B30" s="172" t="s">
        <v>401</v>
      </c>
      <c r="C30" s="173">
        <v>0.53600000000000003</v>
      </c>
      <c r="D30" s="173">
        <v>0.53400000000000003</v>
      </c>
      <c r="E30" s="173">
        <v>0.52500000000000002</v>
      </c>
      <c r="F30" s="160">
        <f t="shared" si="3"/>
        <v>0.52500000000000002</v>
      </c>
      <c r="G30" s="161">
        <f t="shared" si="5"/>
        <v>100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73">
        <v>0.52500000000000002</v>
      </c>
      <c r="AP30" s="173">
        <v>0.52500000000000002</v>
      </c>
      <c r="AQ30" s="160">
        <f t="shared" si="4"/>
        <v>100</v>
      </c>
    </row>
    <row r="31" spans="1:43" s="36" customFormat="1" ht="13.2">
      <c r="A31" s="385" t="s">
        <v>402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</row>
    <row r="32" spans="1:43" s="36" customFormat="1" ht="46.8">
      <c r="A32" s="173" t="s">
        <v>403</v>
      </c>
      <c r="B32" s="172" t="s">
        <v>293</v>
      </c>
      <c r="C32" s="173">
        <v>176.4</v>
      </c>
      <c r="D32" s="173">
        <v>174.2</v>
      </c>
      <c r="E32" s="173">
        <v>174.2</v>
      </c>
      <c r="F32" s="160">
        <f t="shared" si="3"/>
        <v>174.2</v>
      </c>
      <c r="G32" s="161">
        <f t="shared" si="5"/>
        <v>100</v>
      </c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73">
        <v>174.2</v>
      </c>
      <c r="AP32" s="173">
        <v>174.2</v>
      </c>
      <c r="AQ32" s="160">
        <f t="shared" si="4"/>
        <v>100</v>
      </c>
    </row>
    <row r="33" spans="1:43" s="36" customFormat="1" ht="78">
      <c r="A33" s="173" t="s">
        <v>404</v>
      </c>
      <c r="B33" s="172" t="s">
        <v>405</v>
      </c>
      <c r="C33" s="173">
        <v>0.78959999999999997</v>
      </c>
      <c r="D33" s="173">
        <v>0.78959999999999997</v>
      </c>
      <c r="E33" s="173">
        <v>0.78959999999999997</v>
      </c>
      <c r="F33" s="160">
        <f t="shared" si="3"/>
        <v>0.78959999999999997</v>
      </c>
      <c r="G33" s="161">
        <f t="shared" si="5"/>
        <v>100</v>
      </c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73">
        <v>0.78959999999999997</v>
      </c>
      <c r="AP33" s="173">
        <v>0.78959999999999997</v>
      </c>
      <c r="AQ33" s="160">
        <f t="shared" si="4"/>
        <v>100</v>
      </c>
    </row>
    <row r="34" spans="1:43" s="36" customFormat="1" ht="78">
      <c r="A34" s="173" t="s">
        <v>406</v>
      </c>
      <c r="B34" s="172" t="s">
        <v>407</v>
      </c>
      <c r="C34" s="173">
        <v>1.3320000000000001</v>
      </c>
      <c r="D34" s="173">
        <v>1.3320000000000001</v>
      </c>
      <c r="E34" s="173">
        <v>1.331</v>
      </c>
      <c r="F34" s="160">
        <f t="shared" si="3"/>
        <v>1.331</v>
      </c>
      <c r="G34" s="161">
        <f t="shared" si="5"/>
        <v>100</v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73">
        <v>1.331</v>
      </c>
      <c r="AP34" s="173">
        <v>1.331</v>
      </c>
      <c r="AQ34" s="160">
        <f t="shared" si="4"/>
        <v>100</v>
      </c>
    </row>
    <row r="35" spans="1:43" s="36" customFormat="1" ht="62.4">
      <c r="A35" s="173" t="s">
        <v>408</v>
      </c>
      <c r="B35" s="172" t="s">
        <v>409</v>
      </c>
      <c r="C35" s="173">
        <v>2.1379999999999999</v>
      </c>
      <c r="D35" s="173">
        <v>2.1379999999999999</v>
      </c>
      <c r="E35" s="173">
        <v>2.1379999999999999</v>
      </c>
      <c r="F35" s="160">
        <f t="shared" si="3"/>
        <v>2.1379999999999999</v>
      </c>
      <c r="G35" s="161">
        <f t="shared" si="5"/>
        <v>100</v>
      </c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73">
        <v>2.1379999999999999</v>
      </c>
      <c r="AP35" s="173">
        <v>2.1379999999999999</v>
      </c>
      <c r="AQ35" s="160">
        <f t="shared" si="4"/>
        <v>100</v>
      </c>
    </row>
    <row r="36" spans="1:43" s="36" customFormat="1" ht="46.8">
      <c r="A36" s="173" t="s">
        <v>410</v>
      </c>
      <c r="B36" s="172" t="s">
        <v>411</v>
      </c>
      <c r="C36" s="173">
        <v>0</v>
      </c>
      <c r="D36" s="173">
        <v>0</v>
      </c>
      <c r="E36" s="173">
        <v>0</v>
      </c>
      <c r="F36" s="160">
        <f t="shared" si="3"/>
        <v>0</v>
      </c>
      <c r="G36" s="161" t="e">
        <f t="shared" si="5"/>
        <v>#DIV/0!</v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73">
        <v>0</v>
      </c>
      <c r="AP36" s="173">
        <v>0</v>
      </c>
      <c r="AQ36" s="160" t="e">
        <f t="shared" si="4"/>
        <v>#DIV/0!</v>
      </c>
    </row>
    <row r="37" spans="1:43" s="36" customFormat="1" ht="93.6">
      <c r="A37" s="173" t="s">
        <v>412</v>
      </c>
      <c r="B37" s="172" t="s">
        <v>413</v>
      </c>
      <c r="C37" s="173">
        <v>1.87</v>
      </c>
      <c r="D37" s="173">
        <v>1.87</v>
      </c>
      <c r="E37" s="173">
        <v>1.87</v>
      </c>
      <c r="F37" s="160">
        <f t="shared" si="3"/>
        <v>1.87</v>
      </c>
      <c r="G37" s="161">
        <f t="shared" si="5"/>
        <v>100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73">
        <v>1.87</v>
      </c>
      <c r="AP37" s="173">
        <v>1.87</v>
      </c>
      <c r="AQ37" s="160">
        <f t="shared" si="4"/>
        <v>100</v>
      </c>
    </row>
    <row r="38" spans="1:43" s="36" customFormat="1" ht="46.8">
      <c r="A38" s="173" t="s">
        <v>414</v>
      </c>
      <c r="B38" s="172" t="s">
        <v>415</v>
      </c>
      <c r="C38" s="173">
        <v>91.1</v>
      </c>
      <c r="D38" s="173">
        <v>91.5</v>
      </c>
      <c r="E38" s="173">
        <v>91.8</v>
      </c>
      <c r="F38" s="160">
        <f t="shared" si="3"/>
        <v>91.4</v>
      </c>
      <c r="G38" s="161">
        <f t="shared" si="5"/>
        <v>99.564270152505458</v>
      </c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73">
        <v>91.8</v>
      </c>
      <c r="AP38" s="173">
        <v>91.4</v>
      </c>
      <c r="AQ38" s="160">
        <f t="shared" si="4"/>
        <v>99.564270152505458</v>
      </c>
    </row>
    <row r="39" spans="1:43" s="36" customFormat="1" ht="46.8">
      <c r="A39" s="173" t="s">
        <v>416</v>
      </c>
      <c r="B39" s="172" t="s">
        <v>417</v>
      </c>
      <c r="C39" s="173">
        <v>91.5</v>
      </c>
      <c r="D39" s="173">
        <v>91.9</v>
      </c>
      <c r="E39" s="173">
        <v>92.3</v>
      </c>
      <c r="F39" s="160">
        <f t="shared" si="3"/>
        <v>92.2</v>
      </c>
      <c r="G39" s="161">
        <f t="shared" si="5"/>
        <v>99.891657638136522</v>
      </c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73">
        <v>92.3</v>
      </c>
      <c r="AP39" s="173">
        <v>92.2</v>
      </c>
      <c r="AQ39" s="160">
        <f t="shared" si="4"/>
        <v>99.891657638136522</v>
      </c>
    </row>
    <row r="40" spans="1:43" s="36" customFormat="1" ht="62.4">
      <c r="A40" s="173" t="s">
        <v>418</v>
      </c>
      <c r="B40" s="172" t="s">
        <v>287</v>
      </c>
      <c r="C40" s="173">
        <v>32.799999999999997</v>
      </c>
      <c r="D40" s="173">
        <v>24.6</v>
      </c>
      <c r="E40" s="173">
        <v>20.6</v>
      </c>
      <c r="F40" s="160">
        <f t="shared" si="3"/>
        <v>20.6</v>
      </c>
      <c r="G40" s="161">
        <f t="shared" si="5"/>
        <v>100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73">
        <v>20.6</v>
      </c>
      <c r="AP40" s="173">
        <v>20.6</v>
      </c>
      <c r="AQ40" s="160">
        <f t="shared" si="4"/>
        <v>100</v>
      </c>
    </row>
    <row r="41" spans="1:43" s="36" customFormat="1" ht="31.2">
      <c r="A41" s="173" t="s">
        <v>419</v>
      </c>
      <c r="B41" s="172" t="s">
        <v>288</v>
      </c>
      <c r="C41" s="173">
        <v>20</v>
      </c>
      <c r="D41" s="173">
        <v>14.4</v>
      </c>
      <c r="E41" s="173">
        <v>12.6</v>
      </c>
      <c r="F41" s="160">
        <f t="shared" si="3"/>
        <v>12.6</v>
      </c>
      <c r="G41" s="161">
        <f t="shared" si="5"/>
        <v>100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73">
        <v>12.6</v>
      </c>
      <c r="AP41" s="173">
        <v>12.6</v>
      </c>
      <c r="AQ41" s="160">
        <f t="shared" si="4"/>
        <v>100</v>
      </c>
    </row>
    <row r="42" spans="1:43" s="36" customFormat="1" ht="31.2">
      <c r="A42" s="173" t="s">
        <v>420</v>
      </c>
      <c r="B42" s="172" t="s">
        <v>289</v>
      </c>
      <c r="C42" s="173">
        <v>26.7</v>
      </c>
      <c r="D42" s="173">
        <v>21.7</v>
      </c>
      <c r="E42" s="173">
        <v>19.2</v>
      </c>
      <c r="F42" s="160">
        <f t="shared" si="3"/>
        <v>19.2</v>
      </c>
      <c r="G42" s="161">
        <f t="shared" si="5"/>
        <v>100</v>
      </c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73">
        <v>19.2</v>
      </c>
      <c r="AP42" s="173">
        <v>19.2</v>
      </c>
      <c r="AQ42" s="160">
        <f t="shared" si="4"/>
        <v>100</v>
      </c>
    </row>
    <row r="43" spans="1:43" s="36" customFormat="1" ht="62.4">
      <c r="A43" s="173" t="s">
        <v>421</v>
      </c>
      <c r="B43" s="172" t="s">
        <v>290</v>
      </c>
      <c r="C43" s="173">
        <v>78.900000000000006</v>
      </c>
      <c r="D43" s="173">
        <v>84.3</v>
      </c>
      <c r="E43" s="173">
        <v>87</v>
      </c>
      <c r="F43" s="160">
        <f t="shared" si="3"/>
        <v>87</v>
      </c>
      <c r="G43" s="161">
        <f t="shared" si="5"/>
        <v>100</v>
      </c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73">
        <v>87</v>
      </c>
      <c r="AP43" s="173">
        <v>87</v>
      </c>
      <c r="AQ43" s="160">
        <f t="shared" si="4"/>
        <v>100</v>
      </c>
    </row>
    <row r="44" spans="1:43" s="36" customFormat="1" ht="31.2">
      <c r="A44" s="173" t="s">
        <v>422</v>
      </c>
      <c r="B44" s="172" t="s">
        <v>291</v>
      </c>
      <c r="C44" s="173">
        <v>13.6</v>
      </c>
      <c r="D44" s="173">
        <v>13.3</v>
      </c>
      <c r="E44" s="173">
        <v>12.1</v>
      </c>
      <c r="F44" s="160">
        <f t="shared" si="3"/>
        <v>12.1</v>
      </c>
      <c r="G44" s="161">
        <f t="shared" si="5"/>
        <v>100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73">
        <v>12.1</v>
      </c>
      <c r="AP44" s="173">
        <v>12.1</v>
      </c>
      <c r="AQ44" s="160">
        <f t="shared" si="4"/>
        <v>100</v>
      </c>
    </row>
    <row r="45" spans="1:43" s="36" customFormat="1" ht="31.2">
      <c r="A45" s="173" t="s">
        <v>423</v>
      </c>
      <c r="B45" s="172" t="s">
        <v>292</v>
      </c>
      <c r="C45" s="173">
        <v>13.9</v>
      </c>
      <c r="D45" s="173">
        <v>12.1</v>
      </c>
      <c r="E45" s="173">
        <v>11</v>
      </c>
      <c r="F45" s="160">
        <f t="shared" si="3"/>
        <v>11</v>
      </c>
      <c r="G45" s="161">
        <f t="shared" si="5"/>
        <v>100</v>
      </c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73">
        <v>11</v>
      </c>
      <c r="AP45" s="173">
        <v>11</v>
      </c>
      <c r="AQ45" s="160">
        <f t="shared" si="4"/>
        <v>100</v>
      </c>
    </row>
    <row r="46" spans="1:43" s="36" customFormat="1" ht="31.2">
      <c r="A46" s="173" t="s">
        <v>424</v>
      </c>
      <c r="B46" s="172" t="s">
        <v>297</v>
      </c>
      <c r="C46" s="173">
        <v>30.8</v>
      </c>
      <c r="D46" s="173">
        <v>38.5</v>
      </c>
      <c r="E46" s="173">
        <v>38.5</v>
      </c>
      <c r="F46" s="160">
        <f t="shared" si="3"/>
        <v>38.5</v>
      </c>
      <c r="G46" s="161">
        <f t="shared" si="5"/>
        <v>100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73">
        <v>38.5</v>
      </c>
      <c r="AP46" s="173">
        <v>38.5</v>
      </c>
      <c r="AQ46" s="160">
        <f t="shared" si="4"/>
        <v>100</v>
      </c>
    </row>
    <row r="47" spans="1:43" s="36" customFormat="1" ht="62.4">
      <c r="A47" s="173" t="s">
        <v>425</v>
      </c>
      <c r="B47" s="172" t="s">
        <v>296</v>
      </c>
      <c r="C47" s="173">
        <v>71</v>
      </c>
      <c r="D47" s="173">
        <v>73</v>
      </c>
      <c r="E47" s="173">
        <v>74</v>
      </c>
      <c r="F47" s="160">
        <f t="shared" si="3"/>
        <v>74</v>
      </c>
      <c r="G47" s="161">
        <f t="shared" si="5"/>
        <v>100</v>
      </c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73">
        <v>74</v>
      </c>
      <c r="AP47" s="173">
        <v>74</v>
      </c>
      <c r="AQ47" s="160">
        <f t="shared" si="4"/>
        <v>100</v>
      </c>
    </row>
    <row r="48" spans="1:43" s="36" customFormat="1" ht="13.2">
      <c r="A48" s="171"/>
      <c r="B48" s="37"/>
      <c r="C48" s="161"/>
      <c r="D48" s="161"/>
      <c r="E48" s="161"/>
      <c r="F48" s="161"/>
      <c r="G48" s="161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60"/>
      <c r="AQ48" s="160"/>
    </row>
    <row r="49" spans="1:71" s="99" customFormat="1" ht="30" customHeight="1">
      <c r="A49" s="382" t="s">
        <v>605</v>
      </c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1:71" s="129" customFormat="1" ht="12" customHeight="1">
      <c r="A50" s="383" t="s">
        <v>604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</row>
    <row r="51" spans="1:71" s="129" customFormat="1" ht="22.5" customHeight="1">
      <c r="A51" s="383" t="s">
        <v>606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</row>
    <row r="52" spans="1:71" s="129" customFormat="1" ht="15.75" customHeight="1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</row>
    <row r="53" spans="1:71" s="116" customFormat="1" ht="14.25" customHeight="1">
      <c r="A53" s="125"/>
      <c r="B53" s="123"/>
      <c r="C53" s="123"/>
      <c r="D53" s="126"/>
      <c r="E53" s="127"/>
      <c r="F53" s="127"/>
      <c r="G53" s="127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3"/>
      <c r="AP53" s="123"/>
      <c r="AQ53" s="123"/>
      <c r="AR53" s="123"/>
      <c r="AS53" s="123"/>
      <c r="AT53" s="124"/>
      <c r="AU53" s="124"/>
      <c r="AV53" s="124"/>
      <c r="AW53" s="124"/>
      <c r="AX53" s="124"/>
      <c r="AY53" s="128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</row>
    <row r="54" spans="1:71" s="116" customFormat="1" ht="15.6">
      <c r="A54" s="130"/>
      <c r="B54" s="131"/>
      <c r="C54" s="131"/>
      <c r="D54" s="131"/>
      <c r="E54" s="132"/>
      <c r="F54" s="132"/>
      <c r="G54" s="132"/>
      <c r="H54" s="133"/>
      <c r="I54" s="133"/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1"/>
      <c r="BK54" s="131"/>
      <c r="BL54" s="131"/>
      <c r="BM54" s="134"/>
      <c r="BN54" s="134"/>
      <c r="BO54" s="134"/>
    </row>
    <row r="55" spans="1:71" s="36" customFormat="1" ht="13.2">
      <c r="A55" s="117"/>
    </row>
  </sheetData>
  <mergeCells count="29"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14:AQ14"/>
    <mergeCell ref="AC4:AE4"/>
    <mergeCell ref="AF4:AH4"/>
    <mergeCell ref="AI4:AK4"/>
    <mergeCell ref="AL4:AN4"/>
    <mergeCell ref="AO4:AQ4"/>
    <mergeCell ref="A7:AQ7"/>
    <mergeCell ref="A6:AQ6"/>
    <mergeCell ref="A49:AA49"/>
    <mergeCell ref="A52:Z52"/>
    <mergeCell ref="A51:AE51"/>
    <mergeCell ref="A15:AQ15"/>
    <mergeCell ref="A23:AQ23"/>
    <mergeCell ref="A31:AQ31"/>
    <mergeCell ref="A50:AY50"/>
  </mergeCells>
  <pageMargins left="0.25" right="0.26" top="0.27" bottom="0.16" header="0.18" footer="0"/>
  <pageSetup paperSize="9" scale="52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28" zoomScaleSheetLayoutView="100" workbookViewId="0">
      <selection activeCell="A34" sqref="A34:C34"/>
    </sheetView>
  </sheetViews>
  <sheetFormatPr defaultRowHeight="18"/>
  <cols>
    <col min="1" max="1" width="9.109375" style="135"/>
    <col min="2" max="2" width="41.6640625" style="135" customWidth="1"/>
    <col min="3" max="3" width="102.6640625" style="135" customWidth="1"/>
    <col min="4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3">
      <c r="A1"/>
      <c r="B1"/>
      <c r="C1" s="182" t="s">
        <v>270</v>
      </c>
    </row>
    <row r="2" spans="1:3" ht="19.5" customHeight="1">
      <c r="A2"/>
      <c r="B2"/>
      <c r="C2"/>
    </row>
    <row r="3" spans="1:3" ht="18.75" customHeight="1">
      <c r="A3" s="393" t="s">
        <v>511</v>
      </c>
      <c r="B3" s="393"/>
      <c r="C3" s="393"/>
    </row>
    <row r="4" spans="1:3" ht="40.5" customHeight="1">
      <c r="A4" s="394" t="s">
        <v>573</v>
      </c>
      <c r="B4" s="394"/>
      <c r="C4" s="394"/>
    </row>
    <row r="5" spans="1:3" ht="27" customHeight="1">
      <c r="A5" s="395" t="s">
        <v>271</v>
      </c>
      <c r="B5" s="395"/>
      <c r="C5" s="395"/>
    </row>
    <row r="6" spans="1:3" ht="24" customHeight="1">
      <c r="A6" s="395"/>
      <c r="B6" s="395"/>
      <c r="C6" s="395"/>
    </row>
    <row r="7" spans="1:3" ht="20.25" customHeight="1">
      <c r="A7" s="396"/>
      <c r="B7" s="396"/>
      <c r="C7" s="396"/>
    </row>
    <row r="8" spans="1:3" ht="50.25" customHeight="1">
      <c r="A8" s="397">
        <v>1</v>
      </c>
      <c r="B8" s="400" t="s">
        <v>267</v>
      </c>
      <c r="C8" s="183" t="s">
        <v>525</v>
      </c>
    </row>
    <row r="9" spans="1:3" ht="36">
      <c r="A9" s="398"/>
      <c r="B9" s="401"/>
      <c r="C9" s="183" t="s">
        <v>512</v>
      </c>
    </row>
    <row r="10" spans="1:3" ht="36">
      <c r="A10" s="398"/>
      <c r="B10" s="401"/>
      <c r="C10" s="183" t="s">
        <v>513</v>
      </c>
    </row>
    <row r="11" spans="1:3" ht="109.5" customHeight="1">
      <c r="A11" s="398"/>
      <c r="B11" s="401"/>
      <c r="C11" s="183" t="s">
        <v>514</v>
      </c>
    </row>
    <row r="12" spans="1:3" ht="108">
      <c r="A12" s="398"/>
      <c r="B12" s="401"/>
      <c r="C12" s="183" t="s">
        <v>515</v>
      </c>
    </row>
    <row r="13" spans="1:3" ht="108">
      <c r="A13" s="398"/>
      <c r="B13" s="401"/>
      <c r="C13" s="183" t="s">
        <v>526</v>
      </c>
    </row>
    <row r="14" spans="1:3" ht="36">
      <c r="A14" s="398"/>
      <c r="B14" s="401"/>
      <c r="C14" s="183" t="s">
        <v>516</v>
      </c>
    </row>
    <row r="15" spans="1:3" ht="54">
      <c r="A15" s="399"/>
      <c r="B15" s="402"/>
      <c r="C15" s="183" t="s">
        <v>504</v>
      </c>
    </row>
    <row r="16" spans="1:3" ht="45.75" customHeight="1">
      <c r="A16" s="184">
        <v>2</v>
      </c>
      <c r="B16" s="185" t="s">
        <v>517</v>
      </c>
      <c r="C16" s="183"/>
    </row>
    <row r="17" spans="1:3" ht="31.5" customHeight="1">
      <c r="A17" s="184" t="s">
        <v>6</v>
      </c>
      <c r="B17" s="185" t="s">
        <v>518</v>
      </c>
      <c r="C17" s="183">
        <v>169411.4</v>
      </c>
    </row>
    <row r="18" spans="1:3">
      <c r="A18" s="184" t="s">
        <v>7</v>
      </c>
      <c r="B18" s="185" t="s">
        <v>519</v>
      </c>
      <c r="C18" s="183">
        <v>49</v>
      </c>
    </row>
    <row r="19" spans="1:3" ht="62.4">
      <c r="A19" s="184" t="s">
        <v>8</v>
      </c>
      <c r="B19" s="185" t="s">
        <v>520</v>
      </c>
      <c r="C19" s="183" t="s">
        <v>557</v>
      </c>
    </row>
    <row r="20" spans="1:3" ht="46.8">
      <c r="A20" s="186" t="s">
        <v>14</v>
      </c>
      <c r="B20" s="187" t="s">
        <v>276</v>
      </c>
      <c r="C20" s="188" t="s">
        <v>557</v>
      </c>
    </row>
    <row r="21" spans="1:3" ht="62.4">
      <c r="A21" s="184">
        <v>3</v>
      </c>
      <c r="B21" s="189" t="s">
        <v>262</v>
      </c>
      <c r="C21" s="183" t="s">
        <v>521</v>
      </c>
    </row>
    <row r="22" spans="1:3" ht="72">
      <c r="A22" s="190">
        <v>4</v>
      </c>
      <c r="B22" s="189" t="s">
        <v>522</v>
      </c>
      <c r="C22" s="202" t="s">
        <v>572</v>
      </c>
    </row>
    <row r="23" spans="1:3" ht="54">
      <c r="A23" s="191"/>
      <c r="B23" s="192" t="s">
        <v>523</v>
      </c>
      <c r="C23" s="202" t="s">
        <v>528</v>
      </c>
    </row>
    <row r="24" spans="1:3" ht="54" customHeight="1">
      <c r="A24" s="193"/>
      <c r="B24" s="194"/>
      <c r="C24" s="202" t="s">
        <v>537</v>
      </c>
    </row>
    <row r="25" spans="1:3" ht="108">
      <c r="A25" s="193"/>
      <c r="B25" s="194"/>
      <c r="C25" s="202" t="s">
        <v>579</v>
      </c>
    </row>
    <row r="26" spans="1:3" ht="36">
      <c r="A26" s="193"/>
      <c r="B26" s="194"/>
      <c r="C26" s="202" t="s">
        <v>529</v>
      </c>
    </row>
    <row r="27" spans="1:3" ht="72">
      <c r="A27" s="193"/>
      <c r="B27" s="194"/>
      <c r="C27" s="232" t="s">
        <v>527</v>
      </c>
    </row>
    <row r="28" spans="1:3" ht="36">
      <c r="A28" s="193"/>
      <c r="B28" s="194"/>
      <c r="C28" s="202" t="s">
        <v>558</v>
      </c>
    </row>
    <row r="29" spans="1:3" ht="72">
      <c r="A29" s="193"/>
      <c r="B29" s="194"/>
      <c r="C29" s="202" t="s">
        <v>576</v>
      </c>
    </row>
    <row r="30" spans="1:3" ht="72">
      <c r="A30" s="193"/>
      <c r="B30" s="194"/>
      <c r="C30" s="202" t="s">
        <v>577</v>
      </c>
    </row>
    <row r="31" spans="1:3" ht="35.25" customHeight="1">
      <c r="A31" s="193"/>
      <c r="B31" s="195"/>
      <c r="C31" s="220" t="s">
        <v>580</v>
      </c>
    </row>
    <row r="32" spans="1:3">
      <c r="A32" s="196"/>
      <c r="B32" s="197" t="s">
        <v>263</v>
      </c>
      <c r="C32" s="220" t="s">
        <v>578</v>
      </c>
    </row>
    <row r="33" spans="1:3">
      <c r="A33" s="198"/>
      <c r="B33" s="198"/>
      <c r="C33" s="198"/>
    </row>
    <row r="34" spans="1:3">
      <c r="A34" s="390" t="s">
        <v>535</v>
      </c>
      <c r="B34" s="390"/>
      <c r="C34" s="390"/>
    </row>
    <row r="35" spans="1:3">
      <c r="A35" s="390" t="s">
        <v>536</v>
      </c>
      <c r="B35" s="390"/>
      <c r="C35" s="390"/>
    </row>
    <row r="36" spans="1:3">
      <c r="A36" s="199"/>
      <c r="B36"/>
      <c r="C36"/>
    </row>
    <row r="37" spans="1:3">
      <c r="A37" s="199"/>
      <c r="B37" s="391"/>
      <c r="C37" s="391"/>
    </row>
    <row r="38" spans="1:3">
      <c r="A38" s="392" t="s">
        <v>524</v>
      </c>
      <c r="B38" s="392"/>
      <c r="C38" s="392"/>
    </row>
    <row r="39" spans="1:3">
      <c r="A39"/>
      <c r="B39" s="200" t="s">
        <v>323</v>
      </c>
      <c r="C39"/>
    </row>
    <row r="40" spans="1:3">
      <c r="A40" s="201"/>
      <c r="B40" s="201"/>
      <c r="C40" s="201"/>
    </row>
    <row r="41" spans="1:3">
      <c r="A41"/>
      <c r="B41"/>
      <c r="C41"/>
    </row>
  </sheetData>
  <mergeCells count="9">
    <mergeCell ref="A34:C34"/>
    <mergeCell ref="A35:C35"/>
    <mergeCell ref="B37:C37"/>
    <mergeCell ref="A38:C38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C829"/>
  <sheetViews>
    <sheetView zoomScale="76" zoomScaleNormal="76" workbookViewId="0">
      <selection activeCell="G4" sqref="G4:G5"/>
    </sheetView>
  </sheetViews>
  <sheetFormatPr defaultRowHeight="14.4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2.44140625" style="114" customWidth="1"/>
    <col min="6" max="6" width="13.5546875" style="114" customWidth="1"/>
    <col min="7" max="7" width="9.88671875" style="114" customWidth="1"/>
    <col min="8" max="8" width="8.33203125" style="109" customWidth="1"/>
    <col min="9" max="9" width="9.109375" style="109" customWidth="1"/>
    <col min="10" max="10" width="9.5546875" style="109" customWidth="1"/>
    <col min="11" max="11" width="13" style="109" customWidth="1"/>
    <col min="12" max="12" width="11.77734375" style="109" customWidth="1"/>
    <col min="13" max="13" width="8.21875" style="109" customWidth="1"/>
    <col min="14" max="14" width="10.109375" style="109" customWidth="1"/>
    <col min="15" max="15" width="6.44140625" style="109" customWidth="1"/>
    <col min="16" max="16" width="7.5546875" style="109" customWidth="1"/>
    <col min="17" max="17" width="6.109375" style="109" customWidth="1"/>
    <col min="18" max="18" width="8.44140625" style="109" customWidth="1"/>
    <col min="19" max="19" width="8.6640625" style="109" customWidth="1"/>
    <col min="20" max="20" width="9.88671875" style="109" customWidth="1"/>
    <col min="21" max="21" width="6.44140625" style="109" customWidth="1"/>
    <col min="22" max="22" width="7.88671875" style="109" customWidth="1"/>
    <col min="23" max="23" width="8.88671875" style="109" customWidth="1"/>
    <col min="24" max="24" width="7.88671875" style="109" customWidth="1"/>
    <col min="25" max="25" width="7.109375" style="109" customWidth="1"/>
    <col min="26" max="26" width="7.44140625" style="109" customWidth="1"/>
    <col min="27" max="27" width="8.21875" style="109" customWidth="1"/>
    <col min="28" max="28" width="8.77734375" style="109" customWidth="1"/>
    <col min="29" max="29" width="12" style="109" customWidth="1"/>
    <col min="30" max="30" width="9.6640625" style="109" customWidth="1"/>
    <col min="31" max="31" width="8.77734375" style="109" customWidth="1"/>
    <col min="32" max="32" width="8.21875" style="109" customWidth="1"/>
    <col min="33" max="33" width="10.21875" style="109" customWidth="1"/>
    <col min="34" max="34" width="11.5546875" style="109" customWidth="1"/>
    <col min="35" max="36" width="8.21875" style="109" customWidth="1"/>
    <col min="37" max="37" width="9.21875" style="109" customWidth="1"/>
    <col min="38" max="38" width="8.44140625" style="109" customWidth="1"/>
    <col min="39" max="39" width="12.6640625" style="109" customWidth="1"/>
    <col min="40" max="40" width="8.77734375" style="109" customWidth="1"/>
    <col min="41" max="41" width="10.88671875" style="109" customWidth="1"/>
    <col min="42" max="42" width="9.6640625" style="109" customWidth="1"/>
    <col min="43" max="43" width="9.5546875" style="109" customWidth="1"/>
    <col min="44" max="44" width="8" style="109" customWidth="1"/>
    <col min="45" max="45" width="7.77734375" style="109" customWidth="1"/>
    <col min="46" max="46" width="7.5546875" style="109" customWidth="1"/>
    <col min="47" max="47" width="10.6640625" style="109" customWidth="1"/>
    <col min="48" max="48" width="11.5546875" style="109" customWidth="1"/>
    <col min="49" max="49" width="11" style="109" customWidth="1"/>
    <col min="50" max="50" width="9.6640625" style="109" customWidth="1"/>
    <col min="51" max="51" width="12.109375" style="109" customWidth="1"/>
    <col min="52" max="52" width="12.5546875" style="109" customWidth="1"/>
    <col min="53" max="53" width="9.88671875" style="109" customWidth="1"/>
    <col min="54" max="54" width="18.88671875" style="109" customWidth="1"/>
    <col min="55" max="55" width="22.6640625" style="101" customWidth="1"/>
  </cols>
  <sheetData>
    <row r="1" spans="1:55" ht="33.75" customHeight="1">
      <c r="A1" s="403" t="s">
        <v>583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</row>
    <row r="2" spans="1:55" ht="40.5" customHeight="1" thickBot="1">
      <c r="A2" s="412" t="s">
        <v>602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</row>
    <row r="3" spans="1:55" ht="48" customHeight="1">
      <c r="A3" s="316" t="s">
        <v>0</v>
      </c>
      <c r="B3" s="319" t="s">
        <v>264</v>
      </c>
      <c r="C3" s="319" t="s">
        <v>260</v>
      </c>
      <c r="D3" s="319" t="s">
        <v>40</v>
      </c>
      <c r="E3" s="319" t="s">
        <v>582</v>
      </c>
      <c r="F3" s="404" t="s">
        <v>584</v>
      </c>
      <c r="G3" s="405"/>
      <c r="H3" s="325" t="s">
        <v>256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7"/>
      <c r="BB3" s="340" t="s">
        <v>426</v>
      </c>
      <c r="BC3" s="331" t="s">
        <v>581</v>
      </c>
    </row>
    <row r="4" spans="1:55" ht="15.75" customHeight="1">
      <c r="A4" s="317"/>
      <c r="B4" s="320"/>
      <c r="C4" s="320"/>
      <c r="D4" s="320"/>
      <c r="E4" s="320"/>
      <c r="F4" s="334" t="s">
        <v>585</v>
      </c>
      <c r="G4" s="335" t="s">
        <v>19</v>
      </c>
      <c r="H4" s="337" t="s">
        <v>17</v>
      </c>
      <c r="I4" s="338"/>
      <c r="J4" s="339"/>
      <c r="K4" s="337" t="s">
        <v>18</v>
      </c>
      <c r="L4" s="338"/>
      <c r="M4" s="339"/>
      <c r="N4" s="328" t="s">
        <v>22</v>
      </c>
      <c r="O4" s="329"/>
      <c r="P4" s="330"/>
      <c r="Q4" s="328" t="s">
        <v>24</v>
      </c>
      <c r="R4" s="329"/>
      <c r="S4" s="330"/>
      <c r="T4" s="328" t="s">
        <v>25</v>
      </c>
      <c r="U4" s="329"/>
      <c r="V4" s="330"/>
      <c r="W4" s="328" t="s">
        <v>26</v>
      </c>
      <c r="X4" s="329"/>
      <c r="Y4" s="330"/>
      <c r="Z4" s="328" t="s">
        <v>28</v>
      </c>
      <c r="AA4" s="329"/>
      <c r="AB4" s="329"/>
      <c r="AC4" s="370"/>
      <c r="AD4" s="371"/>
      <c r="AE4" s="328" t="s">
        <v>29</v>
      </c>
      <c r="AF4" s="329"/>
      <c r="AG4" s="329"/>
      <c r="AH4" s="370"/>
      <c r="AI4" s="371"/>
      <c r="AJ4" s="328" t="s">
        <v>30</v>
      </c>
      <c r="AK4" s="329"/>
      <c r="AL4" s="329"/>
      <c r="AM4" s="370"/>
      <c r="AN4" s="371"/>
      <c r="AO4" s="328" t="s">
        <v>32</v>
      </c>
      <c r="AP4" s="329"/>
      <c r="AQ4" s="329"/>
      <c r="AR4" s="370"/>
      <c r="AS4" s="371"/>
      <c r="AT4" s="328" t="s">
        <v>33</v>
      </c>
      <c r="AU4" s="329"/>
      <c r="AV4" s="329"/>
      <c r="AW4" s="370"/>
      <c r="AX4" s="371"/>
      <c r="AY4" s="328" t="s">
        <v>34</v>
      </c>
      <c r="AZ4" s="329"/>
      <c r="BA4" s="330"/>
      <c r="BB4" s="341"/>
      <c r="BC4" s="332"/>
    </row>
    <row r="5" spans="1:55" ht="94.5" customHeight="1">
      <c r="A5" s="318"/>
      <c r="B5" s="321"/>
      <c r="C5" s="321"/>
      <c r="D5" s="321"/>
      <c r="E5" s="321"/>
      <c r="F5" s="321"/>
      <c r="G5" s="336"/>
      <c r="H5" s="227" t="s">
        <v>20</v>
      </c>
      <c r="I5" s="137" t="s">
        <v>21</v>
      </c>
      <c r="J5" s="138" t="s">
        <v>19</v>
      </c>
      <c r="K5" s="137" t="s">
        <v>20</v>
      </c>
      <c r="L5" s="137" t="s">
        <v>21</v>
      </c>
      <c r="M5" s="138" t="s">
        <v>19</v>
      </c>
      <c r="N5" s="139" t="s">
        <v>20</v>
      </c>
      <c r="O5" s="137" t="s">
        <v>21</v>
      </c>
      <c r="P5" s="140" t="s">
        <v>19</v>
      </c>
      <c r="Q5" s="141" t="s">
        <v>20</v>
      </c>
      <c r="R5" s="137" t="s">
        <v>21</v>
      </c>
      <c r="S5" s="140" t="s">
        <v>19</v>
      </c>
      <c r="T5" s="141" t="s">
        <v>20</v>
      </c>
      <c r="U5" s="137" t="s">
        <v>21</v>
      </c>
      <c r="V5" s="140" t="s">
        <v>19</v>
      </c>
      <c r="W5" s="141" t="s">
        <v>20</v>
      </c>
      <c r="X5" s="137" t="s">
        <v>21</v>
      </c>
      <c r="Y5" s="140" t="s">
        <v>19</v>
      </c>
      <c r="Z5" s="141" t="s">
        <v>20</v>
      </c>
      <c r="AA5" s="137" t="s">
        <v>21</v>
      </c>
      <c r="AB5" s="140" t="s">
        <v>19</v>
      </c>
      <c r="AC5" s="137" t="s">
        <v>21</v>
      </c>
      <c r="AD5" s="140" t="s">
        <v>19</v>
      </c>
      <c r="AE5" s="141" t="s">
        <v>20</v>
      </c>
      <c r="AF5" s="142" t="s">
        <v>21</v>
      </c>
      <c r="AG5" s="140" t="s">
        <v>19</v>
      </c>
      <c r="AH5" s="137" t="s">
        <v>21</v>
      </c>
      <c r="AI5" s="140" t="s">
        <v>19</v>
      </c>
      <c r="AJ5" s="141" t="s">
        <v>20</v>
      </c>
      <c r="AK5" s="142" t="s">
        <v>21</v>
      </c>
      <c r="AL5" s="140" t="s">
        <v>19</v>
      </c>
      <c r="AM5" s="137" t="s">
        <v>21</v>
      </c>
      <c r="AN5" s="140" t="s">
        <v>19</v>
      </c>
      <c r="AO5" s="141" t="s">
        <v>20</v>
      </c>
      <c r="AP5" s="142" t="s">
        <v>21</v>
      </c>
      <c r="AQ5" s="140" t="s">
        <v>19</v>
      </c>
      <c r="AR5" s="137" t="s">
        <v>21</v>
      </c>
      <c r="AS5" s="140" t="s">
        <v>19</v>
      </c>
      <c r="AT5" s="141" t="s">
        <v>20</v>
      </c>
      <c r="AU5" s="142" t="s">
        <v>21</v>
      </c>
      <c r="AV5" s="140" t="s">
        <v>19</v>
      </c>
      <c r="AW5" s="137" t="s">
        <v>21</v>
      </c>
      <c r="AX5" s="140" t="s">
        <v>19</v>
      </c>
      <c r="AY5" s="141" t="s">
        <v>20</v>
      </c>
      <c r="AZ5" s="137" t="s">
        <v>21</v>
      </c>
      <c r="BA5" s="140" t="s">
        <v>19</v>
      </c>
      <c r="BB5" s="342"/>
      <c r="BC5" s="333"/>
    </row>
    <row r="6" spans="1:55" ht="15.6">
      <c r="A6" s="143">
        <v>1</v>
      </c>
      <c r="B6" s="144">
        <v>2</v>
      </c>
      <c r="C6" s="144">
        <v>3</v>
      </c>
      <c r="D6" s="144">
        <v>4</v>
      </c>
      <c r="E6" s="145">
        <v>5</v>
      </c>
      <c r="F6" s="144">
        <v>6</v>
      </c>
      <c r="G6" s="145">
        <v>7</v>
      </c>
      <c r="H6" s="144">
        <v>6</v>
      </c>
      <c r="I6" s="145">
        <v>9</v>
      </c>
      <c r="J6" s="144">
        <v>10</v>
      </c>
      <c r="K6" s="145">
        <v>7</v>
      </c>
      <c r="L6" s="144">
        <v>12</v>
      </c>
      <c r="M6" s="145">
        <v>13</v>
      </c>
      <c r="N6" s="144">
        <v>8</v>
      </c>
      <c r="O6" s="145">
        <v>15</v>
      </c>
      <c r="P6" s="144">
        <v>16</v>
      </c>
      <c r="Q6" s="145">
        <v>9</v>
      </c>
      <c r="R6" s="144">
        <v>18</v>
      </c>
      <c r="S6" s="145">
        <v>19</v>
      </c>
      <c r="T6" s="144">
        <v>10</v>
      </c>
      <c r="U6" s="145">
        <v>21</v>
      </c>
      <c r="V6" s="144">
        <v>22</v>
      </c>
      <c r="W6" s="145">
        <v>11</v>
      </c>
      <c r="X6" s="144">
        <v>24</v>
      </c>
      <c r="Y6" s="145">
        <v>25</v>
      </c>
      <c r="Z6" s="144">
        <v>12</v>
      </c>
      <c r="AA6" s="145">
        <v>27</v>
      </c>
      <c r="AB6" s="144">
        <v>28</v>
      </c>
      <c r="AC6" s="145">
        <v>29</v>
      </c>
      <c r="AD6" s="144">
        <v>30</v>
      </c>
      <c r="AE6" s="145">
        <v>13</v>
      </c>
      <c r="AF6" s="144">
        <v>32</v>
      </c>
      <c r="AG6" s="145">
        <v>33</v>
      </c>
      <c r="AH6" s="144">
        <v>34</v>
      </c>
      <c r="AI6" s="145">
        <v>35</v>
      </c>
      <c r="AJ6" s="144">
        <v>14</v>
      </c>
      <c r="AK6" s="145">
        <v>37</v>
      </c>
      <c r="AL6" s="144">
        <v>38</v>
      </c>
      <c r="AM6" s="145">
        <v>39</v>
      </c>
      <c r="AN6" s="144">
        <v>40</v>
      </c>
      <c r="AO6" s="145">
        <v>15</v>
      </c>
      <c r="AP6" s="144">
        <v>42</v>
      </c>
      <c r="AQ6" s="145">
        <v>43</v>
      </c>
      <c r="AR6" s="144">
        <v>44</v>
      </c>
      <c r="AS6" s="145">
        <v>45</v>
      </c>
      <c r="AT6" s="144">
        <v>16</v>
      </c>
      <c r="AU6" s="145">
        <v>47</v>
      </c>
      <c r="AV6" s="144">
        <v>48</v>
      </c>
      <c r="AW6" s="145">
        <v>49</v>
      </c>
      <c r="AX6" s="144">
        <v>50</v>
      </c>
      <c r="AY6" s="145">
        <v>17</v>
      </c>
      <c r="AZ6" s="144">
        <v>52</v>
      </c>
      <c r="BA6" s="145">
        <v>53</v>
      </c>
      <c r="BB6" s="144">
        <v>18</v>
      </c>
      <c r="BC6" s="145">
        <v>19</v>
      </c>
    </row>
    <row r="7" spans="1:55" ht="15.6">
      <c r="A7" s="356" t="s">
        <v>300</v>
      </c>
      <c r="B7" s="357"/>
      <c r="C7" s="358"/>
      <c r="D7" s="153" t="s">
        <v>41</v>
      </c>
      <c r="E7" s="167">
        <f>H7+K7+N7+Q7+T7+W7+Z7+AE7+AJ7+AO7+AT7+AY7</f>
        <v>467366.21857000003</v>
      </c>
      <c r="F7" s="167">
        <f>I7+L7+O7+R7+U7+X7+AA7+AF7+AK7+AP7+AU7+AZ7</f>
        <v>370281.06839000003</v>
      </c>
      <c r="G7" s="167">
        <f>F7*100/E7</f>
        <v>79.227178533131607</v>
      </c>
      <c r="H7" s="167">
        <f>H8+H9+H10+H12+H13</f>
        <v>74490.144990000001</v>
      </c>
      <c r="I7" s="167">
        <f t="shared" ref="I7" si="0">I8+I9+I10+I12+I13</f>
        <v>74490.144990000001</v>
      </c>
      <c r="J7" s="167">
        <f>I7*100/H7</f>
        <v>100</v>
      </c>
      <c r="K7" s="167">
        <f t="shared" ref="K7:L7" si="1">K8+K9+K10+K12+K13</f>
        <v>30358.793039999997</v>
      </c>
      <c r="L7" s="167">
        <f t="shared" si="1"/>
        <v>30358.793039999997</v>
      </c>
      <c r="M7" s="167">
        <f>L7*100/K7</f>
        <v>100</v>
      </c>
      <c r="N7" s="167">
        <f t="shared" ref="N7:O7" si="2">N8+N9+N10+N12+N13</f>
        <v>8851.0769999999993</v>
      </c>
      <c r="O7" s="167">
        <f t="shared" si="2"/>
        <v>8851.0769999999993</v>
      </c>
      <c r="P7" s="167"/>
      <c r="Q7" s="167">
        <f t="shared" ref="Q7:R7" si="3">Q8+Q9+Q10+Q12+Q13</f>
        <v>14816.586379999999</v>
      </c>
      <c r="R7" s="167">
        <f t="shared" si="3"/>
        <v>14816.586379999999</v>
      </c>
      <c r="S7" s="167"/>
      <c r="T7" s="167">
        <f t="shared" ref="T7:U7" si="4">T8+T9+T10+T12+T13</f>
        <v>8469.7335700000003</v>
      </c>
      <c r="U7" s="167">
        <f t="shared" si="4"/>
        <v>8469.7335700000003</v>
      </c>
      <c r="V7" s="167"/>
      <c r="W7" s="167">
        <f t="shared" ref="W7:X7" si="5">W8+W9+W10+W12+W13</f>
        <v>21526.68867</v>
      </c>
      <c r="X7" s="167">
        <f t="shared" si="5"/>
        <v>21526.68867</v>
      </c>
      <c r="Y7" s="167">
        <f>X7*100/W7</f>
        <v>100</v>
      </c>
      <c r="Z7" s="167">
        <f t="shared" ref="Z7:AC7" si="6">Z8+Z9+Z10+Z12+Z13</f>
        <v>46940.299950000008</v>
      </c>
      <c r="AA7" s="167">
        <f t="shared" si="6"/>
        <v>46940.299950000008</v>
      </c>
      <c r="AB7" s="167">
        <f t="shared" si="6"/>
        <v>0</v>
      </c>
      <c r="AC7" s="167">
        <f t="shared" si="6"/>
        <v>0</v>
      </c>
      <c r="AD7" s="167"/>
      <c r="AE7" s="167">
        <f t="shared" ref="AE7:AH7" si="7">AE8+AE9+AE10+AE12+AE13</f>
        <v>37993.153559999999</v>
      </c>
      <c r="AF7" s="167">
        <f t="shared" si="7"/>
        <v>37993.153559999999</v>
      </c>
      <c r="AG7" s="167">
        <f t="shared" si="7"/>
        <v>0</v>
      </c>
      <c r="AH7" s="167">
        <f t="shared" si="7"/>
        <v>0</v>
      </c>
      <c r="AI7" s="167"/>
      <c r="AJ7" s="167">
        <f t="shared" ref="AJ7:AM7" si="8">AJ8+AJ9+AJ10+AJ12+AJ13</f>
        <v>23543.38019</v>
      </c>
      <c r="AK7" s="167">
        <f t="shared" si="8"/>
        <v>23255.97481</v>
      </c>
      <c r="AL7" s="167">
        <f t="shared" si="8"/>
        <v>0</v>
      </c>
      <c r="AM7" s="167">
        <f t="shared" si="8"/>
        <v>0</v>
      </c>
      <c r="AN7" s="167"/>
      <c r="AO7" s="167">
        <f t="shared" ref="AO7:AR7" si="9">AO8+AO9+AO10+AO12+AO13</f>
        <v>42411.36868</v>
      </c>
      <c r="AP7" s="167">
        <f t="shared" si="9"/>
        <v>42411.36868</v>
      </c>
      <c r="AQ7" s="167">
        <f t="shared" si="9"/>
        <v>0</v>
      </c>
      <c r="AR7" s="167">
        <f t="shared" si="9"/>
        <v>0</v>
      </c>
      <c r="AS7" s="167"/>
      <c r="AT7" s="167">
        <f t="shared" ref="AT7:AW7" si="10">AT8+AT9+AT10+AT12+AT13</f>
        <v>10772.131590000001</v>
      </c>
      <c r="AU7" s="167">
        <f t="shared" si="10"/>
        <v>10772.121589999999</v>
      </c>
      <c r="AV7" s="167">
        <f t="shared" si="10"/>
        <v>0</v>
      </c>
      <c r="AW7" s="167">
        <f t="shared" si="10"/>
        <v>0</v>
      </c>
      <c r="AX7" s="167"/>
      <c r="AY7" s="167">
        <f t="shared" ref="AY7:AZ7" si="11">AY8+AY9+AY10+AY12+AY13</f>
        <v>147192.86095</v>
      </c>
      <c r="AZ7" s="167">
        <f t="shared" si="11"/>
        <v>50395.126149999996</v>
      </c>
      <c r="BA7" s="167"/>
      <c r="BB7" s="167"/>
      <c r="BC7" s="226"/>
    </row>
    <row r="8" spans="1:55" ht="31.2">
      <c r="A8" s="359"/>
      <c r="B8" s="360"/>
      <c r="C8" s="361"/>
      <c r="D8" s="151" t="s">
        <v>37</v>
      </c>
      <c r="E8" s="167">
        <f t="shared" ref="E8:F13" si="12">H8+K8+N8+Q8+T8+W8+Z8+AE8+AJ8+AO8+AT8+AY8</f>
        <v>0</v>
      </c>
      <c r="F8" s="167">
        <f t="shared" si="12"/>
        <v>0</v>
      </c>
      <c r="G8" s="167"/>
      <c r="H8" s="167">
        <f t="shared" ref="H8:I13" si="13">H678+H715+H774+H796</f>
        <v>0</v>
      </c>
      <c r="I8" s="167">
        <f t="shared" si="13"/>
        <v>0</v>
      </c>
      <c r="J8" s="167"/>
      <c r="K8" s="167">
        <f t="shared" ref="K8:BA8" si="14">K678+K715+K774+K796</f>
        <v>0</v>
      </c>
      <c r="L8" s="167">
        <f t="shared" si="14"/>
        <v>0</v>
      </c>
      <c r="M8" s="167">
        <f t="shared" si="14"/>
        <v>0</v>
      </c>
      <c r="N8" s="167">
        <f t="shared" si="14"/>
        <v>0</v>
      </c>
      <c r="O8" s="167">
        <f t="shared" si="14"/>
        <v>0</v>
      </c>
      <c r="P8" s="167">
        <f t="shared" si="14"/>
        <v>0</v>
      </c>
      <c r="Q8" s="167">
        <f t="shared" si="14"/>
        <v>0</v>
      </c>
      <c r="R8" s="167">
        <f t="shared" si="14"/>
        <v>0</v>
      </c>
      <c r="S8" s="167">
        <f t="shared" si="14"/>
        <v>0</v>
      </c>
      <c r="T8" s="167">
        <f t="shared" si="14"/>
        <v>0</v>
      </c>
      <c r="U8" s="167">
        <f t="shared" si="14"/>
        <v>0</v>
      </c>
      <c r="V8" s="167">
        <f t="shared" si="14"/>
        <v>0</v>
      </c>
      <c r="W8" s="167">
        <f t="shared" si="14"/>
        <v>0</v>
      </c>
      <c r="X8" s="167">
        <f t="shared" si="14"/>
        <v>0</v>
      </c>
      <c r="Y8" s="167">
        <f t="shared" si="14"/>
        <v>0</v>
      </c>
      <c r="Z8" s="167">
        <f t="shared" si="14"/>
        <v>0</v>
      </c>
      <c r="AA8" s="167">
        <f t="shared" si="14"/>
        <v>0</v>
      </c>
      <c r="AB8" s="167">
        <f t="shared" si="14"/>
        <v>0</v>
      </c>
      <c r="AC8" s="167">
        <f t="shared" si="14"/>
        <v>0</v>
      </c>
      <c r="AD8" s="167">
        <f t="shared" si="14"/>
        <v>0</v>
      </c>
      <c r="AE8" s="167">
        <f t="shared" si="14"/>
        <v>0</v>
      </c>
      <c r="AF8" s="167">
        <f t="shared" si="14"/>
        <v>0</v>
      </c>
      <c r="AG8" s="167">
        <f t="shared" si="14"/>
        <v>0</v>
      </c>
      <c r="AH8" s="167">
        <f t="shared" si="14"/>
        <v>0</v>
      </c>
      <c r="AI8" s="167">
        <f t="shared" si="14"/>
        <v>0</v>
      </c>
      <c r="AJ8" s="167">
        <f t="shared" si="14"/>
        <v>0</v>
      </c>
      <c r="AK8" s="167">
        <f t="shared" si="14"/>
        <v>0</v>
      </c>
      <c r="AL8" s="167">
        <f t="shared" si="14"/>
        <v>0</v>
      </c>
      <c r="AM8" s="167">
        <f t="shared" si="14"/>
        <v>0</v>
      </c>
      <c r="AN8" s="167">
        <f t="shared" si="14"/>
        <v>0</v>
      </c>
      <c r="AO8" s="167">
        <f t="shared" si="14"/>
        <v>0</v>
      </c>
      <c r="AP8" s="167">
        <f t="shared" si="14"/>
        <v>0</v>
      </c>
      <c r="AQ8" s="167">
        <f t="shared" si="14"/>
        <v>0</v>
      </c>
      <c r="AR8" s="167">
        <f t="shared" si="14"/>
        <v>0</v>
      </c>
      <c r="AS8" s="167">
        <f t="shared" si="14"/>
        <v>0</v>
      </c>
      <c r="AT8" s="167">
        <f t="shared" si="14"/>
        <v>0</v>
      </c>
      <c r="AU8" s="167">
        <f t="shared" si="14"/>
        <v>0</v>
      </c>
      <c r="AV8" s="167">
        <f t="shared" si="14"/>
        <v>0</v>
      </c>
      <c r="AW8" s="167">
        <f t="shared" si="14"/>
        <v>0</v>
      </c>
      <c r="AX8" s="167">
        <f t="shared" si="14"/>
        <v>0</v>
      </c>
      <c r="AY8" s="167">
        <f t="shared" si="14"/>
        <v>0</v>
      </c>
      <c r="AZ8" s="167">
        <f t="shared" si="14"/>
        <v>0</v>
      </c>
      <c r="BA8" s="167">
        <f t="shared" si="14"/>
        <v>0</v>
      </c>
      <c r="BB8" s="167"/>
      <c r="BC8" s="226"/>
    </row>
    <row r="9" spans="1:55" ht="31.2">
      <c r="A9" s="359"/>
      <c r="B9" s="360"/>
      <c r="C9" s="361"/>
      <c r="D9" s="152" t="s">
        <v>2</v>
      </c>
      <c r="E9" s="167">
        <f t="shared" si="12"/>
        <v>97564.000400000004</v>
      </c>
      <c r="F9" s="167">
        <f t="shared" si="12"/>
        <v>93315.998699999996</v>
      </c>
      <c r="G9" s="167">
        <f t="shared" ref="G9:G11" si="15">F9*100/E9</f>
        <v>95.645933251420871</v>
      </c>
      <c r="H9" s="167">
        <f t="shared" si="13"/>
        <v>0</v>
      </c>
      <c r="I9" s="167">
        <f t="shared" si="13"/>
        <v>0</v>
      </c>
      <c r="J9" s="167"/>
      <c r="K9" s="167">
        <f t="shared" ref="K9:L13" si="16">K679+K716+K775+K797</f>
        <v>5031.6618099999996</v>
      </c>
      <c r="L9" s="167">
        <f t="shared" si="16"/>
        <v>5031.6618099999996</v>
      </c>
      <c r="M9" s="167">
        <f t="shared" ref="M9" si="17">L9*100/K9</f>
        <v>100</v>
      </c>
      <c r="N9" s="167">
        <f t="shared" ref="N9:BA9" si="18">N679+N716+N775+N797</f>
        <v>3744.5149000000001</v>
      </c>
      <c r="O9" s="167">
        <f t="shared" si="18"/>
        <v>3744.5149000000001</v>
      </c>
      <c r="P9" s="167">
        <f t="shared" si="18"/>
        <v>0</v>
      </c>
      <c r="Q9" s="167">
        <f t="shared" si="18"/>
        <v>3705.9077600000001</v>
      </c>
      <c r="R9" s="167">
        <f t="shared" si="18"/>
        <v>3705.9077600000001</v>
      </c>
      <c r="S9" s="167">
        <f t="shared" si="18"/>
        <v>0</v>
      </c>
      <c r="T9" s="167">
        <f t="shared" si="18"/>
        <v>2671.0608399999996</v>
      </c>
      <c r="U9" s="167">
        <f t="shared" si="18"/>
        <v>2671.0608399999996</v>
      </c>
      <c r="V9" s="167">
        <f t="shared" si="18"/>
        <v>0</v>
      </c>
      <c r="W9" s="167">
        <f t="shared" si="18"/>
        <v>2361.6620499999999</v>
      </c>
      <c r="X9" s="167">
        <f t="shared" si="18"/>
        <v>2361.6620499999999</v>
      </c>
      <c r="Y9" s="167">
        <f t="shared" si="18"/>
        <v>0</v>
      </c>
      <c r="Z9" s="167">
        <f t="shared" si="18"/>
        <v>12356.458250000001</v>
      </c>
      <c r="AA9" s="167">
        <f t="shared" si="18"/>
        <v>12356.458250000001</v>
      </c>
      <c r="AB9" s="167">
        <f t="shared" si="18"/>
        <v>0</v>
      </c>
      <c r="AC9" s="167">
        <f t="shared" si="18"/>
        <v>0</v>
      </c>
      <c r="AD9" s="167">
        <f t="shared" si="18"/>
        <v>0</v>
      </c>
      <c r="AE9" s="167">
        <f t="shared" si="18"/>
        <v>17224.961370000001</v>
      </c>
      <c r="AF9" s="167">
        <f t="shared" si="18"/>
        <v>17224.961370000001</v>
      </c>
      <c r="AG9" s="167">
        <f t="shared" si="18"/>
        <v>0</v>
      </c>
      <c r="AH9" s="167">
        <f t="shared" si="18"/>
        <v>0</v>
      </c>
      <c r="AI9" s="167">
        <f t="shared" si="18"/>
        <v>0</v>
      </c>
      <c r="AJ9" s="167">
        <f t="shared" si="18"/>
        <v>16557.642489999998</v>
      </c>
      <c r="AK9" s="167">
        <f t="shared" si="18"/>
        <v>16557.642489999998</v>
      </c>
      <c r="AL9" s="167">
        <f t="shared" si="18"/>
        <v>0</v>
      </c>
      <c r="AM9" s="167">
        <f t="shared" si="18"/>
        <v>0</v>
      </c>
      <c r="AN9" s="167">
        <f t="shared" si="18"/>
        <v>0</v>
      </c>
      <c r="AO9" s="167">
        <f t="shared" si="18"/>
        <v>12143.12077</v>
      </c>
      <c r="AP9" s="167">
        <f t="shared" si="18"/>
        <v>12143.12077</v>
      </c>
      <c r="AQ9" s="167">
        <f t="shared" si="18"/>
        <v>0</v>
      </c>
      <c r="AR9" s="167">
        <f t="shared" si="18"/>
        <v>0</v>
      </c>
      <c r="AS9" s="167">
        <f t="shared" si="18"/>
        <v>0</v>
      </c>
      <c r="AT9" s="167">
        <f t="shared" si="18"/>
        <v>4669.634</v>
      </c>
      <c r="AU9" s="167">
        <f t="shared" si="18"/>
        <v>4669.634</v>
      </c>
      <c r="AV9" s="167">
        <f t="shared" si="18"/>
        <v>0</v>
      </c>
      <c r="AW9" s="167">
        <f t="shared" si="18"/>
        <v>0</v>
      </c>
      <c r="AX9" s="167">
        <f t="shared" si="18"/>
        <v>0</v>
      </c>
      <c r="AY9" s="167">
        <f t="shared" si="18"/>
        <v>17097.37616</v>
      </c>
      <c r="AZ9" s="167">
        <f t="shared" si="18"/>
        <v>12849.374459999999</v>
      </c>
      <c r="BA9" s="167">
        <f t="shared" si="18"/>
        <v>0</v>
      </c>
      <c r="BB9" s="167"/>
      <c r="BC9" s="226"/>
    </row>
    <row r="10" spans="1:55" ht="15.6">
      <c r="A10" s="359"/>
      <c r="B10" s="360"/>
      <c r="C10" s="361"/>
      <c r="D10" s="162" t="s">
        <v>268</v>
      </c>
      <c r="E10" s="167">
        <f t="shared" si="12"/>
        <v>369802.21817000001</v>
      </c>
      <c r="F10" s="167">
        <f t="shared" si="12"/>
        <v>276965.06968999997</v>
      </c>
      <c r="G10" s="167">
        <f t="shared" si="15"/>
        <v>74.895459270251777</v>
      </c>
      <c r="H10" s="167">
        <f t="shared" si="13"/>
        <v>74490.144990000001</v>
      </c>
      <c r="I10" s="167">
        <f t="shared" si="13"/>
        <v>74490.144990000001</v>
      </c>
      <c r="J10" s="167">
        <f>J680+J717+J776+J798</f>
        <v>0</v>
      </c>
      <c r="K10" s="167">
        <f t="shared" si="16"/>
        <v>25327.131229999999</v>
      </c>
      <c r="L10" s="167">
        <f t="shared" si="16"/>
        <v>25327.131229999999</v>
      </c>
      <c r="M10" s="167">
        <f>M680+M717+M776+M798</f>
        <v>0</v>
      </c>
      <c r="N10" s="167">
        <f t="shared" ref="N10:BA10" si="19">N680+N717+N776+N798</f>
        <v>5106.5620999999992</v>
      </c>
      <c r="O10" s="167">
        <f t="shared" si="19"/>
        <v>5106.5620999999992</v>
      </c>
      <c r="P10" s="167">
        <f t="shared" si="19"/>
        <v>0</v>
      </c>
      <c r="Q10" s="167">
        <f t="shared" si="19"/>
        <v>11110.678619999999</v>
      </c>
      <c r="R10" s="167">
        <f t="shared" si="19"/>
        <v>11110.678619999999</v>
      </c>
      <c r="S10" s="167">
        <f t="shared" si="19"/>
        <v>0</v>
      </c>
      <c r="T10" s="167">
        <f t="shared" si="19"/>
        <v>5798.6727300000002</v>
      </c>
      <c r="U10" s="167">
        <f t="shared" si="19"/>
        <v>5798.6727300000002</v>
      </c>
      <c r="V10" s="167">
        <f t="shared" si="19"/>
        <v>0</v>
      </c>
      <c r="W10" s="167">
        <f t="shared" si="19"/>
        <v>19165.026620000001</v>
      </c>
      <c r="X10" s="167">
        <f t="shared" si="19"/>
        <v>19165.026620000001</v>
      </c>
      <c r="Y10" s="167">
        <f t="shared" si="19"/>
        <v>0</v>
      </c>
      <c r="Z10" s="167">
        <f t="shared" si="19"/>
        <v>34583.841700000004</v>
      </c>
      <c r="AA10" s="167">
        <f t="shared" si="19"/>
        <v>34583.841700000004</v>
      </c>
      <c r="AB10" s="167">
        <f t="shared" si="19"/>
        <v>0</v>
      </c>
      <c r="AC10" s="167">
        <f t="shared" si="19"/>
        <v>0</v>
      </c>
      <c r="AD10" s="167">
        <f t="shared" si="19"/>
        <v>0</v>
      </c>
      <c r="AE10" s="167">
        <f t="shared" si="19"/>
        <v>20768.192189999998</v>
      </c>
      <c r="AF10" s="167">
        <f t="shared" si="19"/>
        <v>20768.192189999998</v>
      </c>
      <c r="AG10" s="167">
        <f t="shared" si="19"/>
        <v>0</v>
      </c>
      <c r="AH10" s="167">
        <f t="shared" si="19"/>
        <v>0</v>
      </c>
      <c r="AI10" s="167">
        <f t="shared" si="19"/>
        <v>0</v>
      </c>
      <c r="AJ10" s="167">
        <f t="shared" si="19"/>
        <v>6985.7377000000006</v>
      </c>
      <c r="AK10" s="167">
        <f t="shared" si="19"/>
        <v>6698.3323200000004</v>
      </c>
      <c r="AL10" s="167">
        <f t="shared" si="19"/>
        <v>0</v>
      </c>
      <c r="AM10" s="167">
        <f t="shared" si="19"/>
        <v>0</v>
      </c>
      <c r="AN10" s="167">
        <f t="shared" si="19"/>
        <v>0</v>
      </c>
      <c r="AO10" s="167">
        <f t="shared" si="19"/>
        <v>30268.247909999998</v>
      </c>
      <c r="AP10" s="167">
        <f t="shared" si="19"/>
        <v>30268.247909999998</v>
      </c>
      <c r="AQ10" s="167">
        <f t="shared" si="19"/>
        <v>0</v>
      </c>
      <c r="AR10" s="167">
        <f t="shared" si="19"/>
        <v>0</v>
      </c>
      <c r="AS10" s="167">
        <f t="shared" si="19"/>
        <v>0</v>
      </c>
      <c r="AT10" s="167">
        <f t="shared" si="19"/>
        <v>6102.4975899999999</v>
      </c>
      <c r="AU10" s="167">
        <f t="shared" si="19"/>
        <v>6102.4875899999997</v>
      </c>
      <c r="AV10" s="167">
        <f t="shared" si="19"/>
        <v>0</v>
      </c>
      <c r="AW10" s="167">
        <f t="shared" si="19"/>
        <v>0</v>
      </c>
      <c r="AX10" s="167">
        <f t="shared" si="19"/>
        <v>0</v>
      </c>
      <c r="AY10" s="167">
        <f t="shared" si="19"/>
        <v>130095.48478999999</v>
      </c>
      <c r="AZ10" s="167">
        <f t="shared" si="19"/>
        <v>37545.751689999997</v>
      </c>
      <c r="BA10" s="167">
        <f t="shared" si="19"/>
        <v>0</v>
      </c>
      <c r="BB10" s="167"/>
      <c r="BC10" s="226"/>
    </row>
    <row r="11" spans="1:55" ht="78">
      <c r="A11" s="359"/>
      <c r="B11" s="360"/>
      <c r="C11" s="361"/>
      <c r="D11" s="162" t="s">
        <v>274</v>
      </c>
      <c r="E11" s="167">
        <f t="shared" si="12"/>
        <v>121664.84159</v>
      </c>
      <c r="F11" s="167">
        <f t="shared" si="12"/>
        <v>37929.396970000002</v>
      </c>
      <c r="G11" s="167">
        <f t="shared" si="15"/>
        <v>31.175314474019366</v>
      </c>
      <c r="H11" s="167">
        <f t="shared" si="13"/>
        <v>0</v>
      </c>
      <c r="I11" s="167">
        <f t="shared" si="13"/>
        <v>0</v>
      </c>
      <c r="J11" s="167">
        <f>J681+J718+J777+J799</f>
        <v>0</v>
      </c>
      <c r="K11" s="167">
        <f t="shared" si="16"/>
        <v>0</v>
      </c>
      <c r="L11" s="167">
        <f t="shared" si="16"/>
        <v>0</v>
      </c>
      <c r="M11" s="167">
        <f>M681+M718+M777+M799</f>
        <v>0</v>
      </c>
      <c r="N11" s="167">
        <f t="shared" ref="N11:BA11" si="20">N681+N718+N777+N799</f>
        <v>100</v>
      </c>
      <c r="O11" s="167">
        <f t="shared" si="20"/>
        <v>100</v>
      </c>
      <c r="P11" s="167">
        <f t="shared" si="20"/>
        <v>0</v>
      </c>
      <c r="Q11" s="167">
        <f t="shared" si="20"/>
        <v>0</v>
      </c>
      <c r="R11" s="167">
        <f t="shared" si="20"/>
        <v>0</v>
      </c>
      <c r="S11" s="167">
        <f t="shared" si="20"/>
        <v>0</v>
      </c>
      <c r="T11" s="167">
        <f t="shared" si="20"/>
        <v>2122.2577000000001</v>
      </c>
      <c r="U11" s="167">
        <f t="shared" si="20"/>
        <v>2122.2577000000001</v>
      </c>
      <c r="V11" s="167">
        <f t="shared" si="20"/>
        <v>0</v>
      </c>
      <c r="W11" s="167">
        <f t="shared" si="20"/>
        <v>401.22650000000004</v>
      </c>
      <c r="X11" s="167">
        <f t="shared" si="20"/>
        <v>401.22650000000004</v>
      </c>
      <c r="Y11" s="167">
        <f t="shared" si="20"/>
        <v>0</v>
      </c>
      <c r="Z11" s="167">
        <f t="shared" si="20"/>
        <v>25875.378990000001</v>
      </c>
      <c r="AA11" s="167">
        <f t="shared" si="20"/>
        <v>25875.378990000001</v>
      </c>
      <c r="AB11" s="167">
        <f t="shared" si="20"/>
        <v>0</v>
      </c>
      <c r="AC11" s="167">
        <f t="shared" si="20"/>
        <v>0</v>
      </c>
      <c r="AD11" s="167">
        <f t="shared" si="20"/>
        <v>0</v>
      </c>
      <c r="AE11" s="167">
        <f t="shared" si="20"/>
        <v>0</v>
      </c>
      <c r="AF11" s="167">
        <f t="shared" si="20"/>
        <v>0</v>
      </c>
      <c r="AG11" s="167">
        <f t="shared" si="20"/>
        <v>0</v>
      </c>
      <c r="AH11" s="167">
        <f t="shared" si="20"/>
        <v>0</v>
      </c>
      <c r="AI11" s="167">
        <f t="shared" si="20"/>
        <v>0</v>
      </c>
      <c r="AJ11" s="167">
        <f t="shared" si="20"/>
        <v>1114.8</v>
      </c>
      <c r="AK11" s="167">
        <f t="shared" si="20"/>
        <v>1114.8</v>
      </c>
      <c r="AL11" s="167">
        <f t="shared" si="20"/>
        <v>0</v>
      </c>
      <c r="AM11" s="167">
        <f t="shared" si="20"/>
        <v>0</v>
      </c>
      <c r="AN11" s="167">
        <f t="shared" si="20"/>
        <v>0</v>
      </c>
      <c r="AO11" s="167">
        <f t="shared" si="20"/>
        <v>0</v>
      </c>
      <c r="AP11" s="167">
        <f t="shared" si="20"/>
        <v>0</v>
      </c>
      <c r="AQ11" s="167">
        <f t="shared" si="20"/>
        <v>0</v>
      </c>
      <c r="AR11" s="167">
        <f t="shared" si="20"/>
        <v>0</v>
      </c>
      <c r="AS11" s="167">
        <f t="shared" si="20"/>
        <v>0</v>
      </c>
      <c r="AT11" s="167">
        <f t="shared" si="20"/>
        <v>99.9</v>
      </c>
      <c r="AU11" s="167">
        <f t="shared" si="20"/>
        <v>99.9</v>
      </c>
      <c r="AV11" s="167">
        <f t="shared" si="20"/>
        <v>0</v>
      </c>
      <c r="AW11" s="167">
        <f t="shared" si="20"/>
        <v>0</v>
      </c>
      <c r="AX11" s="167">
        <f t="shared" si="20"/>
        <v>0</v>
      </c>
      <c r="AY11" s="167">
        <f t="shared" si="20"/>
        <v>91951.278399999996</v>
      </c>
      <c r="AZ11" s="167">
        <f t="shared" si="20"/>
        <v>8215.8337800000008</v>
      </c>
      <c r="BA11" s="167">
        <f t="shared" si="20"/>
        <v>0</v>
      </c>
      <c r="BB11" s="167"/>
      <c r="BC11" s="226"/>
    </row>
    <row r="12" spans="1:55" ht="15.6">
      <c r="A12" s="359"/>
      <c r="B12" s="360"/>
      <c r="C12" s="361"/>
      <c r="D12" s="162" t="s">
        <v>269</v>
      </c>
      <c r="E12" s="167">
        <f t="shared" si="12"/>
        <v>0</v>
      </c>
      <c r="F12" s="167">
        <f t="shared" ref="F12:F13" si="21">I12+L12+O12+R12+U12+X12+AC12+AH12+AM12+AR12+AW12+AZ12</f>
        <v>0</v>
      </c>
      <c r="G12" s="167"/>
      <c r="H12" s="167">
        <f t="shared" si="13"/>
        <v>0</v>
      </c>
      <c r="I12" s="167">
        <f t="shared" si="13"/>
        <v>0</v>
      </c>
      <c r="J12" s="167">
        <f>J682+J719+J778+J800</f>
        <v>0</v>
      </c>
      <c r="K12" s="167">
        <f t="shared" si="16"/>
        <v>0</v>
      </c>
      <c r="L12" s="167">
        <f t="shared" si="16"/>
        <v>0</v>
      </c>
      <c r="M12" s="167">
        <f>M682+M719+M778+M800</f>
        <v>0</v>
      </c>
      <c r="N12" s="167">
        <f t="shared" ref="N12:BA12" si="22">N682+N719+N778+N800</f>
        <v>0</v>
      </c>
      <c r="O12" s="167">
        <f t="shared" si="22"/>
        <v>0</v>
      </c>
      <c r="P12" s="167">
        <f t="shared" si="22"/>
        <v>0</v>
      </c>
      <c r="Q12" s="167">
        <f t="shared" si="22"/>
        <v>0</v>
      </c>
      <c r="R12" s="167">
        <f t="shared" si="22"/>
        <v>0</v>
      </c>
      <c r="S12" s="167">
        <f t="shared" si="22"/>
        <v>0</v>
      </c>
      <c r="T12" s="167">
        <f t="shared" si="22"/>
        <v>0</v>
      </c>
      <c r="U12" s="167">
        <f t="shared" si="22"/>
        <v>0</v>
      </c>
      <c r="V12" s="167">
        <f t="shared" si="22"/>
        <v>0</v>
      </c>
      <c r="W12" s="167">
        <f t="shared" si="22"/>
        <v>0</v>
      </c>
      <c r="X12" s="167">
        <f t="shared" si="22"/>
        <v>0</v>
      </c>
      <c r="Y12" s="167">
        <f t="shared" si="22"/>
        <v>0</v>
      </c>
      <c r="Z12" s="167">
        <f t="shared" si="22"/>
        <v>0</v>
      </c>
      <c r="AA12" s="167">
        <f t="shared" si="22"/>
        <v>0</v>
      </c>
      <c r="AB12" s="167">
        <f t="shared" si="22"/>
        <v>0</v>
      </c>
      <c r="AC12" s="167">
        <f t="shared" si="22"/>
        <v>0</v>
      </c>
      <c r="AD12" s="167">
        <f t="shared" si="22"/>
        <v>0</v>
      </c>
      <c r="AE12" s="167">
        <f t="shared" si="22"/>
        <v>0</v>
      </c>
      <c r="AF12" s="167">
        <f t="shared" si="22"/>
        <v>0</v>
      </c>
      <c r="AG12" s="167">
        <f t="shared" si="22"/>
        <v>0</v>
      </c>
      <c r="AH12" s="167">
        <f t="shared" si="22"/>
        <v>0</v>
      </c>
      <c r="AI12" s="167">
        <f t="shared" si="22"/>
        <v>0</v>
      </c>
      <c r="AJ12" s="167">
        <f t="shared" si="22"/>
        <v>0</v>
      </c>
      <c r="AK12" s="167">
        <f t="shared" si="22"/>
        <v>0</v>
      </c>
      <c r="AL12" s="167">
        <f t="shared" si="22"/>
        <v>0</v>
      </c>
      <c r="AM12" s="167">
        <f t="shared" si="22"/>
        <v>0</v>
      </c>
      <c r="AN12" s="167">
        <f t="shared" si="22"/>
        <v>0</v>
      </c>
      <c r="AO12" s="167">
        <f t="shared" si="22"/>
        <v>0</v>
      </c>
      <c r="AP12" s="167">
        <f t="shared" si="22"/>
        <v>0</v>
      </c>
      <c r="AQ12" s="167">
        <f t="shared" si="22"/>
        <v>0</v>
      </c>
      <c r="AR12" s="167">
        <f t="shared" si="22"/>
        <v>0</v>
      </c>
      <c r="AS12" s="167">
        <f t="shared" si="22"/>
        <v>0</v>
      </c>
      <c r="AT12" s="167">
        <f t="shared" si="22"/>
        <v>0</v>
      </c>
      <c r="AU12" s="167">
        <f t="shared" si="22"/>
        <v>0</v>
      </c>
      <c r="AV12" s="167">
        <f t="shared" si="22"/>
        <v>0</v>
      </c>
      <c r="AW12" s="167">
        <f t="shared" si="22"/>
        <v>0</v>
      </c>
      <c r="AX12" s="167">
        <f t="shared" si="22"/>
        <v>0</v>
      </c>
      <c r="AY12" s="167">
        <f t="shared" si="22"/>
        <v>0</v>
      </c>
      <c r="AZ12" s="167">
        <f t="shared" si="22"/>
        <v>0</v>
      </c>
      <c r="BA12" s="167">
        <f t="shared" si="22"/>
        <v>0</v>
      </c>
      <c r="BB12" s="167"/>
      <c r="BC12" s="226"/>
    </row>
    <row r="13" spans="1:55" ht="31.2">
      <c r="A13" s="362"/>
      <c r="B13" s="363"/>
      <c r="C13" s="364"/>
      <c r="D13" s="226" t="s">
        <v>43</v>
      </c>
      <c r="E13" s="167">
        <f t="shared" si="12"/>
        <v>0</v>
      </c>
      <c r="F13" s="167">
        <f t="shared" si="21"/>
        <v>0</v>
      </c>
      <c r="G13" s="167"/>
      <c r="H13" s="167">
        <f t="shared" si="13"/>
        <v>0</v>
      </c>
      <c r="I13" s="167">
        <f t="shared" si="13"/>
        <v>0</v>
      </c>
      <c r="J13" s="167">
        <f>J683+J720+J779+J801</f>
        <v>0</v>
      </c>
      <c r="K13" s="167">
        <f t="shared" si="16"/>
        <v>0</v>
      </c>
      <c r="L13" s="167">
        <f t="shared" si="16"/>
        <v>0</v>
      </c>
      <c r="M13" s="167">
        <f>M683+M720+M779+M801</f>
        <v>0</v>
      </c>
      <c r="N13" s="167">
        <f t="shared" ref="N13:BA13" si="23">N683+N720+N779+N801</f>
        <v>0</v>
      </c>
      <c r="O13" s="167">
        <f t="shared" si="23"/>
        <v>0</v>
      </c>
      <c r="P13" s="167">
        <f t="shared" si="23"/>
        <v>0</v>
      </c>
      <c r="Q13" s="167">
        <f t="shared" si="23"/>
        <v>0</v>
      </c>
      <c r="R13" s="167">
        <f t="shared" si="23"/>
        <v>0</v>
      </c>
      <c r="S13" s="167">
        <f t="shared" si="23"/>
        <v>0</v>
      </c>
      <c r="T13" s="167">
        <f t="shared" si="23"/>
        <v>0</v>
      </c>
      <c r="U13" s="167">
        <f t="shared" si="23"/>
        <v>0</v>
      </c>
      <c r="V13" s="167">
        <f t="shared" si="23"/>
        <v>0</v>
      </c>
      <c r="W13" s="167">
        <f t="shared" si="23"/>
        <v>0</v>
      </c>
      <c r="X13" s="167">
        <f t="shared" si="23"/>
        <v>0</v>
      </c>
      <c r="Y13" s="167">
        <f t="shared" si="23"/>
        <v>0</v>
      </c>
      <c r="Z13" s="167">
        <f t="shared" si="23"/>
        <v>0</v>
      </c>
      <c r="AA13" s="167">
        <f t="shared" si="23"/>
        <v>0</v>
      </c>
      <c r="AB13" s="167">
        <f t="shared" si="23"/>
        <v>0</v>
      </c>
      <c r="AC13" s="167">
        <f t="shared" si="23"/>
        <v>0</v>
      </c>
      <c r="AD13" s="167">
        <f t="shared" si="23"/>
        <v>0</v>
      </c>
      <c r="AE13" s="167">
        <f t="shared" si="23"/>
        <v>0</v>
      </c>
      <c r="AF13" s="167">
        <f t="shared" si="23"/>
        <v>0</v>
      </c>
      <c r="AG13" s="167">
        <f t="shared" si="23"/>
        <v>0</v>
      </c>
      <c r="AH13" s="167">
        <f t="shared" si="23"/>
        <v>0</v>
      </c>
      <c r="AI13" s="167">
        <f t="shared" si="23"/>
        <v>0</v>
      </c>
      <c r="AJ13" s="167">
        <f t="shared" si="23"/>
        <v>0</v>
      </c>
      <c r="AK13" s="167">
        <f t="shared" si="23"/>
        <v>0</v>
      </c>
      <c r="AL13" s="167">
        <f t="shared" si="23"/>
        <v>0</v>
      </c>
      <c r="AM13" s="167">
        <f t="shared" si="23"/>
        <v>0</v>
      </c>
      <c r="AN13" s="167">
        <f t="shared" si="23"/>
        <v>0</v>
      </c>
      <c r="AO13" s="167">
        <f t="shared" si="23"/>
        <v>0</v>
      </c>
      <c r="AP13" s="167">
        <f t="shared" si="23"/>
        <v>0</v>
      </c>
      <c r="AQ13" s="167">
        <f t="shared" si="23"/>
        <v>0</v>
      </c>
      <c r="AR13" s="167">
        <f t="shared" si="23"/>
        <v>0</v>
      </c>
      <c r="AS13" s="167">
        <f t="shared" si="23"/>
        <v>0</v>
      </c>
      <c r="AT13" s="167">
        <f t="shared" si="23"/>
        <v>0</v>
      </c>
      <c r="AU13" s="167">
        <f t="shared" si="23"/>
        <v>0</v>
      </c>
      <c r="AV13" s="167">
        <f t="shared" si="23"/>
        <v>0</v>
      </c>
      <c r="AW13" s="167">
        <f t="shared" si="23"/>
        <v>0</v>
      </c>
      <c r="AX13" s="167">
        <f t="shared" si="23"/>
        <v>0</v>
      </c>
      <c r="AY13" s="167">
        <f t="shared" si="23"/>
        <v>0</v>
      </c>
      <c r="AZ13" s="167">
        <f t="shared" si="23"/>
        <v>0</v>
      </c>
      <c r="BA13" s="167">
        <f t="shared" si="23"/>
        <v>0</v>
      </c>
      <c r="BB13" s="167"/>
      <c r="BC13" s="226"/>
    </row>
    <row r="14" spans="1:55" ht="15.6">
      <c r="A14" s="365" t="s">
        <v>36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7"/>
      <c r="BC14" s="368"/>
    </row>
    <row r="15" spans="1:55" ht="15.6">
      <c r="A15" s="343" t="s">
        <v>272</v>
      </c>
      <c r="B15" s="344"/>
      <c r="C15" s="345"/>
      <c r="D15" s="147" t="s">
        <v>41</v>
      </c>
      <c r="E15" s="148">
        <f>E39+E46+E53+E60+E88+E102+E109+E116+E123+E151</f>
        <v>103835.5417</v>
      </c>
      <c r="F15" s="148">
        <f>F39+F46+F53+F60+F88+F102+F109+F116+F123+F151</f>
        <v>21329.94009</v>
      </c>
      <c r="G15" s="167">
        <f t="shared" ref="G15:G19" si="24">F15*100/E15</f>
        <v>20.54204152141482</v>
      </c>
      <c r="H15" s="148">
        <f t="shared" ref="H15:BA19" si="25">H39+H46+H53+H60+H88+H102+H109+H116+H123</f>
        <v>0</v>
      </c>
      <c r="I15" s="148">
        <f t="shared" si="25"/>
        <v>0</v>
      </c>
      <c r="J15" s="148">
        <f t="shared" si="25"/>
        <v>0</v>
      </c>
      <c r="K15" s="148">
        <f t="shared" si="25"/>
        <v>86.736000000000004</v>
      </c>
      <c r="L15" s="148">
        <f t="shared" si="25"/>
        <v>86.736000000000004</v>
      </c>
      <c r="M15" s="148">
        <f t="shared" si="25"/>
        <v>0</v>
      </c>
      <c r="N15" s="148">
        <f t="shared" si="25"/>
        <v>400</v>
      </c>
      <c r="O15" s="148">
        <f t="shared" si="25"/>
        <v>400</v>
      </c>
      <c r="P15" s="148">
        <f t="shared" si="25"/>
        <v>0</v>
      </c>
      <c r="Q15" s="148">
        <f t="shared" si="25"/>
        <v>0</v>
      </c>
      <c r="R15" s="148">
        <f t="shared" si="25"/>
        <v>0</v>
      </c>
      <c r="S15" s="148">
        <f t="shared" si="25"/>
        <v>0</v>
      </c>
      <c r="T15" s="148">
        <f t="shared" si="25"/>
        <v>898.25076000000001</v>
      </c>
      <c r="U15" s="148">
        <f t="shared" si="25"/>
        <v>898.25076000000001</v>
      </c>
      <c r="V15" s="148">
        <f t="shared" si="25"/>
        <v>0</v>
      </c>
      <c r="W15" s="148">
        <f t="shared" si="25"/>
        <v>562.86573999999996</v>
      </c>
      <c r="X15" s="148">
        <f t="shared" si="25"/>
        <v>562.86573999999996</v>
      </c>
      <c r="Y15" s="148">
        <f t="shared" si="25"/>
        <v>0</v>
      </c>
      <c r="Z15" s="148">
        <f t="shared" si="25"/>
        <v>875.37899000000004</v>
      </c>
      <c r="AA15" s="148">
        <f t="shared" si="25"/>
        <v>875.37899000000004</v>
      </c>
      <c r="AB15" s="148">
        <f t="shared" si="25"/>
        <v>0</v>
      </c>
      <c r="AC15" s="148">
        <f t="shared" si="25"/>
        <v>0</v>
      </c>
      <c r="AD15" s="148">
        <f t="shared" si="25"/>
        <v>0</v>
      </c>
      <c r="AE15" s="148">
        <f t="shared" si="25"/>
        <v>14.82991</v>
      </c>
      <c r="AF15" s="148">
        <f t="shared" si="25"/>
        <v>14.82991</v>
      </c>
      <c r="AG15" s="148">
        <f t="shared" si="25"/>
        <v>0</v>
      </c>
      <c r="AH15" s="148">
        <f t="shared" si="25"/>
        <v>0</v>
      </c>
      <c r="AI15" s="148">
        <f t="shared" si="25"/>
        <v>0</v>
      </c>
      <c r="AJ15" s="148">
        <f t="shared" si="25"/>
        <v>1402.2053799999999</v>
      </c>
      <c r="AK15" s="148">
        <f t="shared" si="25"/>
        <v>1114.8</v>
      </c>
      <c r="AL15" s="148">
        <f t="shared" si="25"/>
        <v>0</v>
      </c>
      <c r="AM15" s="148">
        <f t="shared" si="25"/>
        <v>0</v>
      </c>
      <c r="AN15" s="148">
        <f t="shared" si="25"/>
        <v>0</v>
      </c>
      <c r="AO15" s="148">
        <f t="shared" si="25"/>
        <v>0</v>
      </c>
      <c r="AP15" s="148">
        <f t="shared" si="25"/>
        <v>0</v>
      </c>
      <c r="AQ15" s="148">
        <f t="shared" si="25"/>
        <v>0</v>
      </c>
      <c r="AR15" s="148">
        <f t="shared" si="25"/>
        <v>0</v>
      </c>
      <c r="AS15" s="148">
        <f t="shared" si="25"/>
        <v>0</v>
      </c>
      <c r="AT15" s="148">
        <f t="shared" si="25"/>
        <v>99.9</v>
      </c>
      <c r="AU15" s="148">
        <f t="shared" si="25"/>
        <v>99.9</v>
      </c>
      <c r="AV15" s="148">
        <f t="shared" si="25"/>
        <v>0</v>
      </c>
      <c r="AW15" s="148">
        <f t="shared" si="25"/>
        <v>0</v>
      </c>
      <c r="AX15" s="148">
        <f t="shared" si="25"/>
        <v>0</v>
      </c>
      <c r="AY15" s="148">
        <f>AY39+AY46+AY53+AY60+AY88+AY102+AY109+AY116+AY123+AY151</f>
        <v>99495.374920000002</v>
      </c>
      <c r="AZ15" s="148">
        <f>AZ39+AZ46+AZ53+AZ60+AZ88+AZ102+AZ109+AZ116+AZ123+AZ151</f>
        <v>17277.178690000001</v>
      </c>
      <c r="BA15" s="148">
        <f t="shared" si="25"/>
        <v>0</v>
      </c>
      <c r="BB15" s="149"/>
      <c r="BC15" s="284"/>
    </row>
    <row r="16" spans="1:55" ht="31.2">
      <c r="A16" s="346"/>
      <c r="B16" s="347"/>
      <c r="C16" s="348"/>
      <c r="D16" s="226" t="s">
        <v>37</v>
      </c>
      <c r="E16" s="148">
        <f t="shared" ref="E16:F18" si="26">E40+E47+E54+E61+E89+E103+E110+E117+E124+E152</f>
        <v>0</v>
      </c>
      <c r="F16" s="148">
        <f t="shared" si="26"/>
        <v>0</v>
      </c>
      <c r="G16" s="167"/>
      <c r="H16" s="148">
        <f t="shared" si="25"/>
        <v>0</v>
      </c>
      <c r="I16" s="148">
        <f t="shared" si="25"/>
        <v>0</v>
      </c>
      <c r="J16" s="148">
        <f t="shared" si="25"/>
        <v>0</v>
      </c>
      <c r="K16" s="148">
        <f t="shared" si="25"/>
        <v>0</v>
      </c>
      <c r="L16" s="148">
        <f t="shared" si="25"/>
        <v>0</v>
      </c>
      <c r="M16" s="148">
        <f t="shared" si="25"/>
        <v>0</v>
      </c>
      <c r="N16" s="148">
        <f t="shared" si="25"/>
        <v>0</v>
      </c>
      <c r="O16" s="148">
        <f t="shared" si="25"/>
        <v>0</v>
      </c>
      <c r="P16" s="148">
        <f t="shared" si="25"/>
        <v>0</v>
      </c>
      <c r="Q16" s="148">
        <f t="shared" si="25"/>
        <v>0</v>
      </c>
      <c r="R16" s="148">
        <f t="shared" si="25"/>
        <v>0</v>
      </c>
      <c r="S16" s="148">
        <f t="shared" si="25"/>
        <v>0</v>
      </c>
      <c r="T16" s="148">
        <f t="shared" si="25"/>
        <v>0</v>
      </c>
      <c r="U16" s="148">
        <f t="shared" si="25"/>
        <v>0</v>
      </c>
      <c r="V16" s="148">
        <f t="shared" si="25"/>
        <v>0</v>
      </c>
      <c r="W16" s="148">
        <f t="shared" si="25"/>
        <v>0</v>
      </c>
      <c r="X16" s="148">
        <f t="shared" si="25"/>
        <v>0</v>
      </c>
      <c r="Y16" s="148">
        <f t="shared" si="25"/>
        <v>0</v>
      </c>
      <c r="Z16" s="148">
        <f t="shared" si="25"/>
        <v>0</v>
      </c>
      <c r="AA16" s="148">
        <f t="shared" si="25"/>
        <v>0</v>
      </c>
      <c r="AB16" s="148">
        <f t="shared" si="25"/>
        <v>0</v>
      </c>
      <c r="AC16" s="148">
        <f t="shared" si="25"/>
        <v>0</v>
      </c>
      <c r="AD16" s="148">
        <f t="shared" si="25"/>
        <v>0</v>
      </c>
      <c r="AE16" s="148">
        <f t="shared" si="25"/>
        <v>0</v>
      </c>
      <c r="AF16" s="148">
        <f t="shared" si="25"/>
        <v>0</v>
      </c>
      <c r="AG16" s="148">
        <f t="shared" si="25"/>
        <v>0</v>
      </c>
      <c r="AH16" s="148">
        <f t="shared" si="25"/>
        <v>0</v>
      </c>
      <c r="AI16" s="148">
        <f t="shared" si="25"/>
        <v>0</v>
      </c>
      <c r="AJ16" s="148">
        <f t="shared" si="25"/>
        <v>0</v>
      </c>
      <c r="AK16" s="148">
        <f t="shared" si="25"/>
        <v>0</v>
      </c>
      <c r="AL16" s="148">
        <f t="shared" si="25"/>
        <v>0</v>
      </c>
      <c r="AM16" s="148">
        <f t="shared" si="25"/>
        <v>0</v>
      </c>
      <c r="AN16" s="148">
        <f t="shared" si="25"/>
        <v>0</v>
      </c>
      <c r="AO16" s="148">
        <f t="shared" si="25"/>
        <v>0</v>
      </c>
      <c r="AP16" s="148">
        <f t="shared" si="25"/>
        <v>0</v>
      </c>
      <c r="AQ16" s="148">
        <f t="shared" si="25"/>
        <v>0</v>
      </c>
      <c r="AR16" s="148">
        <f t="shared" si="25"/>
        <v>0</v>
      </c>
      <c r="AS16" s="148">
        <f t="shared" si="25"/>
        <v>0</v>
      </c>
      <c r="AT16" s="148">
        <f t="shared" si="25"/>
        <v>0</v>
      </c>
      <c r="AU16" s="148">
        <f t="shared" si="25"/>
        <v>0</v>
      </c>
      <c r="AV16" s="148">
        <f t="shared" si="25"/>
        <v>0</v>
      </c>
      <c r="AW16" s="148">
        <f t="shared" si="25"/>
        <v>0</v>
      </c>
      <c r="AX16" s="148">
        <f t="shared" si="25"/>
        <v>0</v>
      </c>
      <c r="AY16" s="148">
        <f t="shared" ref="AY16:AZ19" si="27">AY40+AY47+AY54+AY61+AY89+AY103+AY110+AY117+AY124+AY152</f>
        <v>0</v>
      </c>
      <c r="AZ16" s="148">
        <f t="shared" si="27"/>
        <v>0</v>
      </c>
      <c r="BA16" s="148">
        <f t="shared" si="25"/>
        <v>0</v>
      </c>
      <c r="BB16" s="146"/>
      <c r="BC16" s="284"/>
    </row>
    <row r="17" spans="1:55" ht="31.2">
      <c r="A17" s="346"/>
      <c r="B17" s="347"/>
      <c r="C17" s="348"/>
      <c r="D17" s="163" t="s">
        <v>2</v>
      </c>
      <c r="E17" s="148">
        <f t="shared" si="26"/>
        <v>0</v>
      </c>
      <c r="F17" s="148">
        <f t="shared" si="26"/>
        <v>0</v>
      </c>
      <c r="G17" s="167"/>
      <c r="H17" s="148">
        <f t="shared" si="25"/>
        <v>0</v>
      </c>
      <c r="I17" s="148">
        <f t="shared" si="25"/>
        <v>0</v>
      </c>
      <c r="J17" s="148">
        <f t="shared" si="25"/>
        <v>0</v>
      </c>
      <c r="K17" s="148">
        <f t="shared" si="25"/>
        <v>0</v>
      </c>
      <c r="L17" s="148">
        <f t="shared" si="25"/>
        <v>0</v>
      </c>
      <c r="M17" s="148">
        <f t="shared" si="25"/>
        <v>0</v>
      </c>
      <c r="N17" s="148">
        <f t="shared" si="25"/>
        <v>0</v>
      </c>
      <c r="O17" s="148">
        <f t="shared" si="25"/>
        <v>0</v>
      </c>
      <c r="P17" s="148">
        <f t="shared" si="25"/>
        <v>0</v>
      </c>
      <c r="Q17" s="148">
        <f t="shared" si="25"/>
        <v>0</v>
      </c>
      <c r="R17" s="148">
        <f t="shared" si="25"/>
        <v>0</v>
      </c>
      <c r="S17" s="148">
        <f t="shared" si="25"/>
        <v>0</v>
      </c>
      <c r="T17" s="148">
        <f t="shared" si="25"/>
        <v>0</v>
      </c>
      <c r="U17" s="148">
        <f t="shared" si="25"/>
        <v>0</v>
      </c>
      <c r="V17" s="148">
        <f t="shared" si="25"/>
        <v>0</v>
      </c>
      <c r="W17" s="148">
        <f t="shared" si="25"/>
        <v>0</v>
      </c>
      <c r="X17" s="148">
        <f t="shared" si="25"/>
        <v>0</v>
      </c>
      <c r="Y17" s="148">
        <f t="shared" si="25"/>
        <v>0</v>
      </c>
      <c r="Z17" s="148">
        <f t="shared" si="25"/>
        <v>0</v>
      </c>
      <c r="AA17" s="148">
        <f t="shared" si="25"/>
        <v>0</v>
      </c>
      <c r="AB17" s="148">
        <f t="shared" si="25"/>
        <v>0</v>
      </c>
      <c r="AC17" s="148">
        <f t="shared" si="25"/>
        <v>0</v>
      </c>
      <c r="AD17" s="148">
        <f t="shared" si="25"/>
        <v>0</v>
      </c>
      <c r="AE17" s="148">
        <f t="shared" si="25"/>
        <v>0</v>
      </c>
      <c r="AF17" s="148">
        <f t="shared" si="25"/>
        <v>0</v>
      </c>
      <c r="AG17" s="148">
        <f t="shared" si="25"/>
        <v>0</v>
      </c>
      <c r="AH17" s="148">
        <f t="shared" si="25"/>
        <v>0</v>
      </c>
      <c r="AI17" s="148">
        <f t="shared" si="25"/>
        <v>0</v>
      </c>
      <c r="AJ17" s="148">
        <f t="shared" si="25"/>
        <v>0</v>
      </c>
      <c r="AK17" s="148">
        <f t="shared" si="25"/>
        <v>0</v>
      </c>
      <c r="AL17" s="148">
        <f t="shared" si="25"/>
        <v>0</v>
      </c>
      <c r="AM17" s="148">
        <f t="shared" si="25"/>
        <v>0</v>
      </c>
      <c r="AN17" s="148">
        <f t="shared" si="25"/>
        <v>0</v>
      </c>
      <c r="AO17" s="148">
        <f t="shared" si="25"/>
        <v>0</v>
      </c>
      <c r="AP17" s="148">
        <f t="shared" si="25"/>
        <v>0</v>
      </c>
      <c r="AQ17" s="148">
        <f t="shared" si="25"/>
        <v>0</v>
      </c>
      <c r="AR17" s="148">
        <f t="shared" si="25"/>
        <v>0</v>
      </c>
      <c r="AS17" s="148">
        <f t="shared" si="25"/>
        <v>0</v>
      </c>
      <c r="AT17" s="148">
        <f t="shared" si="25"/>
        <v>0</v>
      </c>
      <c r="AU17" s="148">
        <f t="shared" si="25"/>
        <v>0</v>
      </c>
      <c r="AV17" s="148">
        <f t="shared" si="25"/>
        <v>0</v>
      </c>
      <c r="AW17" s="148">
        <f t="shared" si="25"/>
        <v>0</v>
      </c>
      <c r="AX17" s="148">
        <f t="shared" si="25"/>
        <v>0</v>
      </c>
      <c r="AY17" s="148">
        <f t="shared" si="27"/>
        <v>0</v>
      </c>
      <c r="AZ17" s="148">
        <f t="shared" si="27"/>
        <v>0</v>
      </c>
      <c r="BA17" s="148">
        <f t="shared" si="25"/>
        <v>0</v>
      </c>
      <c r="BB17" s="150"/>
      <c r="BC17" s="284"/>
    </row>
    <row r="18" spans="1:55" ht="15.6">
      <c r="A18" s="346"/>
      <c r="B18" s="347"/>
      <c r="C18" s="348"/>
      <c r="D18" s="162" t="s">
        <v>268</v>
      </c>
      <c r="E18" s="148">
        <f>E42+E49+E56+E63+E91+E105+E112+E119+E126+E154</f>
        <v>103835.5417</v>
      </c>
      <c r="F18" s="148">
        <f t="shared" si="26"/>
        <v>21329.94009</v>
      </c>
      <c r="G18" s="167">
        <f t="shared" si="24"/>
        <v>20.54204152141482</v>
      </c>
      <c r="H18" s="148">
        <f t="shared" si="25"/>
        <v>0</v>
      </c>
      <c r="I18" s="148">
        <f t="shared" si="25"/>
        <v>0</v>
      </c>
      <c r="J18" s="148">
        <f t="shared" si="25"/>
        <v>0</v>
      </c>
      <c r="K18" s="148">
        <f t="shared" si="25"/>
        <v>86.736000000000004</v>
      </c>
      <c r="L18" s="148">
        <f t="shared" si="25"/>
        <v>86.736000000000004</v>
      </c>
      <c r="M18" s="148">
        <f t="shared" si="25"/>
        <v>0</v>
      </c>
      <c r="N18" s="148">
        <f t="shared" si="25"/>
        <v>400</v>
      </c>
      <c r="O18" s="148">
        <f t="shared" si="25"/>
        <v>400</v>
      </c>
      <c r="P18" s="148">
        <f t="shared" si="25"/>
        <v>0</v>
      </c>
      <c r="Q18" s="148">
        <f t="shared" si="25"/>
        <v>0</v>
      </c>
      <c r="R18" s="148">
        <f t="shared" si="25"/>
        <v>0</v>
      </c>
      <c r="S18" s="148">
        <f t="shared" si="25"/>
        <v>0</v>
      </c>
      <c r="T18" s="148">
        <f t="shared" si="25"/>
        <v>898.25076000000001</v>
      </c>
      <c r="U18" s="148">
        <f t="shared" si="25"/>
        <v>898.25076000000001</v>
      </c>
      <c r="V18" s="148">
        <f t="shared" si="25"/>
        <v>0</v>
      </c>
      <c r="W18" s="148">
        <f t="shared" si="25"/>
        <v>562.86573999999996</v>
      </c>
      <c r="X18" s="148">
        <f t="shared" si="25"/>
        <v>562.86573999999996</v>
      </c>
      <c r="Y18" s="148">
        <f t="shared" si="25"/>
        <v>0</v>
      </c>
      <c r="Z18" s="148">
        <f t="shared" si="25"/>
        <v>875.37899000000004</v>
      </c>
      <c r="AA18" s="148">
        <f t="shared" si="25"/>
        <v>875.37899000000004</v>
      </c>
      <c r="AB18" s="148">
        <f t="shared" si="25"/>
        <v>0</v>
      </c>
      <c r="AC18" s="148">
        <f t="shared" si="25"/>
        <v>0</v>
      </c>
      <c r="AD18" s="148">
        <f t="shared" si="25"/>
        <v>0</v>
      </c>
      <c r="AE18" s="148">
        <f t="shared" si="25"/>
        <v>14.82991</v>
      </c>
      <c r="AF18" s="148">
        <f t="shared" si="25"/>
        <v>14.82991</v>
      </c>
      <c r="AG18" s="148">
        <f t="shared" si="25"/>
        <v>0</v>
      </c>
      <c r="AH18" s="148">
        <f t="shared" si="25"/>
        <v>0</v>
      </c>
      <c r="AI18" s="148">
        <f t="shared" si="25"/>
        <v>0</v>
      </c>
      <c r="AJ18" s="148">
        <f t="shared" si="25"/>
        <v>1402.2053799999999</v>
      </c>
      <c r="AK18" s="148">
        <f t="shared" si="25"/>
        <v>1114.8</v>
      </c>
      <c r="AL18" s="148">
        <f t="shared" si="25"/>
        <v>0</v>
      </c>
      <c r="AM18" s="148">
        <f t="shared" si="25"/>
        <v>0</v>
      </c>
      <c r="AN18" s="148">
        <f t="shared" si="25"/>
        <v>0</v>
      </c>
      <c r="AO18" s="148">
        <f t="shared" si="25"/>
        <v>0</v>
      </c>
      <c r="AP18" s="148">
        <f t="shared" si="25"/>
        <v>0</v>
      </c>
      <c r="AQ18" s="148">
        <f t="shared" si="25"/>
        <v>0</v>
      </c>
      <c r="AR18" s="148">
        <f t="shared" si="25"/>
        <v>0</v>
      </c>
      <c r="AS18" s="148">
        <f t="shared" si="25"/>
        <v>0</v>
      </c>
      <c r="AT18" s="148">
        <f t="shared" si="25"/>
        <v>99.9</v>
      </c>
      <c r="AU18" s="148">
        <f t="shared" si="25"/>
        <v>99.9</v>
      </c>
      <c r="AV18" s="148">
        <f t="shared" si="25"/>
        <v>0</v>
      </c>
      <c r="AW18" s="148">
        <f t="shared" si="25"/>
        <v>0</v>
      </c>
      <c r="AX18" s="148">
        <f t="shared" si="25"/>
        <v>0</v>
      </c>
      <c r="AY18" s="148">
        <f t="shared" si="27"/>
        <v>99495.374920000002</v>
      </c>
      <c r="AZ18" s="148">
        <f t="shared" si="27"/>
        <v>17277.178690000001</v>
      </c>
      <c r="BA18" s="148">
        <f t="shared" si="25"/>
        <v>0</v>
      </c>
      <c r="BB18" s="150"/>
      <c r="BC18" s="284"/>
    </row>
    <row r="19" spans="1:55" ht="78">
      <c r="A19" s="346"/>
      <c r="B19" s="347"/>
      <c r="C19" s="348"/>
      <c r="D19" s="162" t="s">
        <v>274</v>
      </c>
      <c r="E19" s="148">
        <f t="shared" ref="E19:F19" si="28">E43+E50+E57+E64+E92+E106+E113+E120+E127+E155</f>
        <v>90992.473889999994</v>
      </c>
      <c r="F19" s="148">
        <f t="shared" si="28"/>
        <v>11337.029270000001</v>
      </c>
      <c r="G19" s="167">
        <f t="shared" si="24"/>
        <v>12.459304363683129</v>
      </c>
      <c r="H19" s="148">
        <f t="shared" si="25"/>
        <v>0</v>
      </c>
      <c r="I19" s="148">
        <f t="shared" si="25"/>
        <v>0</v>
      </c>
      <c r="J19" s="148">
        <f t="shared" si="25"/>
        <v>0</v>
      </c>
      <c r="K19" s="148">
        <f t="shared" si="25"/>
        <v>0</v>
      </c>
      <c r="L19" s="148">
        <f t="shared" si="25"/>
        <v>0</v>
      </c>
      <c r="M19" s="148">
        <f t="shared" si="25"/>
        <v>0</v>
      </c>
      <c r="N19" s="148">
        <f t="shared" si="25"/>
        <v>100</v>
      </c>
      <c r="O19" s="148">
        <f t="shared" si="25"/>
        <v>100</v>
      </c>
      <c r="P19" s="148">
        <f t="shared" si="25"/>
        <v>0</v>
      </c>
      <c r="Q19" s="148">
        <f t="shared" si="25"/>
        <v>0</v>
      </c>
      <c r="R19" s="148">
        <f t="shared" si="25"/>
        <v>0</v>
      </c>
      <c r="S19" s="148">
        <f t="shared" si="25"/>
        <v>0</v>
      </c>
      <c r="T19" s="148">
        <f t="shared" si="25"/>
        <v>898.25076000000001</v>
      </c>
      <c r="U19" s="148">
        <f t="shared" si="25"/>
        <v>898.25076000000001</v>
      </c>
      <c r="V19" s="148">
        <f t="shared" si="25"/>
        <v>0</v>
      </c>
      <c r="W19" s="148">
        <f t="shared" si="25"/>
        <v>32.865740000000002</v>
      </c>
      <c r="X19" s="148">
        <f t="shared" si="25"/>
        <v>32.865740000000002</v>
      </c>
      <c r="Y19" s="148">
        <f t="shared" si="25"/>
        <v>0</v>
      </c>
      <c r="Z19" s="148">
        <f t="shared" si="25"/>
        <v>875.37899000000004</v>
      </c>
      <c r="AA19" s="148">
        <f t="shared" si="25"/>
        <v>875.37899000000004</v>
      </c>
      <c r="AB19" s="148">
        <f t="shared" si="25"/>
        <v>0</v>
      </c>
      <c r="AC19" s="148">
        <f t="shared" si="25"/>
        <v>0</v>
      </c>
      <c r="AD19" s="148">
        <f t="shared" si="25"/>
        <v>0</v>
      </c>
      <c r="AE19" s="148">
        <f t="shared" si="25"/>
        <v>0</v>
      </c>
      <c r="AF19" s="148">
        <f t="shared" si="25"/>
        <v>0</v>
      </c>
      <c r="AG19" s="148">
        <f t="shared" si="25"/>
        <v>0</v>
      </c>
      <c r="AH19" s="148">
        <f t="shared" si="25"/>
        <v>0</v>
      </c>
      <c r="AI19" s="148">
        <f t="shared" si="25"/>
        <v>0</v>
      </c>
      <c r="AJ19" s="148">
        <f t="shared" si="25"/>
        <v>1114.8</v>
      </c>
      <c r="AK19" s="148">
        <f t="shared" si="25"/>
        <v>1114.8</v>
      </c>
      <c r="AL19" s="148">
        <f t="shared" si="25"/>
        <v>0</v>
      </c>
      <c r="AM19" s="148">
        <f t="shared" si="25"/>
        <v>0</v>
      </c>
      <c r="AN19" s="148">
        <f t="shared" si="25"/>
        <v>0</v>
      </c>
      <c r="AO19" s="148">
        <f t="shared" si="25"/>
        <v>0</v>
      </c>
      <c r="AP19" s="148">
        <f t="shared" si="25"/>
        <v>0</v>
      </c>
      <c r="AQ19" s="148">
        <f t="shared" si="25"/>
        <v>0</v>
      </c>
      <c r="AR19" s="148">
        <f t="shared" si="25"/>
        <v>0</v>
      </c>
      <c r="AS19" s="148">
        <f t="shared" si="25"/>
        <v>0</v>
      </c>
      <c r="AT19" s="148">
        <f t="shared" si="25"/>
        <v>99.9</v>
      </c>
      <c r="AU19" s="148">
        <f t="shared" si="25"/>
        <v>99.9</v>
      </c>
      <c r="AV19" s="148">
        <f t="shared" si="25"/>
        <v>0</v>
      </c>
      <c r="AW19" s="148">
        <f t="shared" si="25"/>
        <v>0</v>
      </c>
      <c r="AX19" s="148">
        <f t="shared" si="25"/>
        <v>0</v>
      </c>
      <c r="AY19" s="148">
        <f t="shared" si="27"/>
        <v>87871.278399999996</v>
      </c>
      <c r="AZ19" s="148">
        <f t="shared" si="27"/>
        <v>8215.8337800000008</v>
      </c>
      <c r="BA19" s="148">
        <f t="shared" si="25"/>
        <v>0</v>
      </c>
      <c r="BB19" s="150"/>
      <c r="BC19" s="284"/>
    </row>
    <row r="20" spans="1:55" ht="15.6">
      <c r="A20" s="346"/>
      <c r="B20" s="347"/>
      <c r="C20" s="348"/>
      <c r="D20" s="162" t="s">
        <v>269</v>
      </c>
      <c r="E20" s="148">
        <f t="shared" ref="E20:BA21" si="29">E44+E51+E58+E65+E93+E107+E114+E121+E128</f>
        <v>0</v>
      </c>
      <c r="F20" s="148">
        <f t="shared" si="29"/>
        <v>0</v>
      </c>
      <c r="G20" s="148">
        <f t="shared" si="29"/>
        <v>0</v>
      </c>
      <c r="H20" s="148">
        <f t="shared" si="29"/>
        <v>0</v>
      </c>
      <c r="I20" s="148">
        <f t="shared" si="29"/>
        <v>0</v>
      </c>
      <c r="J20" s="148">
        <f t="shared" si="29"/>
        <v>0</v>
      </c>
      <c r="K20" s="148">
        <f t="shared" si="29"/>
        <v>0</v>
      </c>
      <c r="L20" s="148">
        <f t="shared" si="29"/>
        <v>0</v>
      </c>
      <c r="M20" s="148">
        <f t="shared" si="29"/>
        <v>0</v>
      </c>
      <c r="N20" s="148">
        <f t="shared" si="29"/>
        <v>0</v>
      </c>
      <c r="O20" s="148">
        <f t="shared" si="29"/>
        <v>0</v>
      </c>
      <c r="P20" s="148">
        <f t="shared" si="29"/>
        <v>0</v>
      </c>
      <c r="Q20" s="148">
        <f t="shared" si="29"/>
        <v>0</v>
      </c>
      <c r="R20" s="148">
        <f t="shared" si="29"/>
        <v>0</v>
      </c>
      <c r="S20" s="148">
        <f t="shared" si="29"/>
        <v>0</v>
      </c>
      <c r="T20" s="148">
        <f t="shared" si="29"/>
        <v>0</v>
      </c>
      <c r="U20" s="148">
        <f t="shared" si="29"/>
        <v>0</v>
      </c>
      <c r="V20" s="148">
        <f t="shared" si="29"/>
        <v>0</v>
      </c>
      <c r="W20" s="148">
        <f t="shared" si="29"/>
        <v>0</v>
      </c>
      <c r="X20" s="148">
        <f t="shared" si="29"/>
        <v>0</v>
      </c>
      <c r="Y20" s="148">
        <f t="shared" si="29"/>
        <v>0</v>
      </c>
      <c r="Z20" s="148">
        <f t="shared" si="29"/>
        <v>0</v>
      </c>
      <c r="AA20" s="148">
        <f t="shared" si="29"/>
        <v>0</v>
      </c>
      <c r="AB20" s="148">
        <f t="shared" si="29"/>
        <v>0</v>
      </c>
      <c r="AC20" s="148">
        <f t="shared" si="29"/>
        <v>0</v>
      </c>
      <c r="AD20" s="148">
        <f t="shared" si="29"/>
        <v>0</v>
      </c>
      <c r="AE20" s="148">
        <f t="shared" si="29"/>
        <v>0</v>
      </c>
      <c r="AF20" s="148">
        <f t="shared" si="29"/>
        <v>0</v>
      </c>
      <c r="AG20" s="148">
        <f t="shared" si="29"/>
        <v>0</v>
      </c>
      <c r="AH20" s="148">
        <f t="shared" si="29"/>
        <v>0</v>
      </c>
      <c r="AI20" s="148">
        <f t="shared" si="29"/>
        <v>0</v>
      </c>
      <c r="AJ20" s="148">
        <f t="shared" si="29"/>
        <v>0</v>
      </c>
      <c r="AK20" s="148">
        <f t="shared" si="29"/>
        <v>0</v>
      </c>
      <c r="AL20" s="148">
        <f t="shared" si="29"/>
        <v>0</v>
      </c>
      <c r="AM20" s="148">
        <f t="shared" si="29"/>
        <v>0</v>
      </c>
      <c r="AN20" s="148">
        <f t="shared" si="29"/>
        <v>0</v>
      </c>
      <c r="AO20" s="148">
        <f t="shared" si="29"/>
        <v>0</v>
      </c>
      <c r="AP20" s="148">
        <f t="shared" si="29"/>
        <v>0</v>
      </c>
      <c r="AQ20" s="148">
        <f t="shared" si="29"/>
        <v>0</v>
      </c>
      <c r="AR20" s="148">
        <f t="shared" si="29"/>
        <v>0</v>
      </c>
      <c r="AS20" s="148">
        <f t="shared" si="29"/>
        <v>0</v>
      </c>
      <c r="AT20" s="148">
        <f t="shared" si="29"/>
        <v>0</v>
      </c>
      <c r="AU20" s="148">
        <f t="shared" si="29"/>
        <v>0</v>
      </c>
      <c r="AV20" s="148">
        <f t="shared" si="29"/>
        <v>0</v>
      </c>
      <c r="AW20" s="148">
        <f t="shared" si="29"/>
        <v>0</v>
      </c>
      <c r="AX20" s="148">
        <f t="shared" si="29"/>
        <v>0</v>
      </c>
      <c r="AY20" s="148">
        <f t="shared" si="29"/>
        <v>0</v>
      </c>
      <c r="AZ20" s="148">
        <f t="shared" si="29"/>
        <v>0</v>
      </c>
      <c r="BA20" s="148">
        <f t="shared" si="29"/>
        <v>0</v>
      </c>
      <c r="BB20" s="150"/>
      <c r="BC20" s="284"/>
    </row>
    <row r="21" spans="1:55" ht="31.2">
      <c r="A21" s="349"/>
      <c r="B21" s="350"/>
      <c r="C21" s="351"/>
      <c r="D21" s="226" t="s">
        <v>43</v>
      </c>
      <c r="E21" s="148">
        <f t="shared" si="29"/>
        <v>0</v>
      </c>
      <c r="F21" s="148">
        <f t="shared" si="29"/>
        <v>0</v>
      </c>
      <c r="G21" s="148">
        <f t="shared" si="29"/>
        <v>0</v>
      </c>
      <c r="H21" s="148">
        <f t="shared" si="29"/>
        <v>0</v>
      </c>
      <c r="I21" s="148">
        <f t="shared" si="29"/>
        <v>0</v>
      </c>
      <c r="J21" s="148">
        <f t="shared" si="29"/>
        <v>0</v>
      </c>
      <c r="K21" s="148">
        <f t="shared" si="29"/>
        <v>0</v>
      </c>
      <c r="L21" s="148">
        <f t="shared" si="29"/>
        <v>0</v>
      </c>
      <c r="M21" s="148">
        <f t="shared" si="29"/>
        <v>0</v>
      </c>
      <c r="N21" s="148">
        <f t="shared" si="29"/>
        <v>0</v>
      </c>
      <c r="O21" s="148">
        <f t="shared" si="29"/>
        <v>0</v>
      </c>
      <c r="P21" s="148">
        <f t="shared" si="29"/>
        <v>0</v>
      </c>
      <c r="Q21" s="148">
        <f t="shared" si="29"/>
        <v>0</v>
      </c>
      <c r="R21" s="148">
        <f t="shared" si="29"/>
        <v>0</v>
      </c>
      <c r="S21" s="148">
        <f t="shared" si="29"/>
        <v>0</v>
      </c>
      <c r="T21" s="148">
        <f t="shared" si="29"/>
        <v>0</v>
      </c>
      <c r="U21" s="148">
        <f t="shared" si="29"/>
        <v>0</v>
      </c>
      <c r="V21" s="148">
        <f t="shared" si="29"/>
        <v>0</v>
      </c>
      <c r="W21" s="148">
        <f t="shared" si="29"/>
        <v>0</v>
      </c>
      <c r="X21" s="148">
        <f t="shared" si="29"/>
        <v>0</v>
      </c>
      <c r="Y21" s="148">
        <f t="shared" si="29"/>
        <v>0</v>
      </c>
      <c r="Z21" s="148">
        <f t="shared" si="29"/>
        <v>0</v>
      </c>
      <c r="AA21" s="148">
        <f t="shared" si="29"/>
        <v>0</v>
      </c>
      <c r="AB21" s="148">
        <f t="shared" si="29"/>
        <v>0</v>
      </c>
      <c r="AC21" s="148">
        <f t="shared" si="29"/>
        <v>0</v>
      </c>
      <c r="AD21" s="148">
        <f t="shared" si="29"/>
        <v>0</v>
      </c>
      <c r="AE21" s="148">
        <f t="shared" si="29"/>
        <v>0</v>
      </c>
      <c r="AF21" s="148">
        <f t="shared" si="29"/>
        <v>0</v>
      </c>
      <c r="AG21" s="148">
        <f t="shared" si="29"/>
        <v>0</v>
      </c>
      <c r="AH21" s="148">
        <f t="shared" si="29"/>
        <v>0</v>
      </c>
      <c r="AI21" s="148">
        <f t="shared" si="29"/>
        <v>0</v>
      </c>
      <c r="AJ21" s="148">
        <f t="shared" si="29"/>
        <v>0</v>
      </c>
      <c r="AK21" s="148">
        <f t="shared" si="29"/>
        <v>0</v>
      </c>
      <c r="AL21" s="148">
        <f t="shared" si="29"/>
        <v>0</v>
      </c>
      <c r="AM21" s="148">
        <f t="shared" si="29"/>
        <v>0</v>
      </c>
      <c r="AN21" s="148">
        <f t="shared" si="29"/>
        <v>0</v>
      </c>
      <c r="AO21" s="148">
        <f t="shared" si="29"/>
        <v>0</v>
      </c>
      <c r="AP21" s="148">
        <f t="shared" si="29"/>
        <v>0</v>
      </c>
      <c r="AQ21" s="148">
        <f t="shared" si="29"/>
        <v>0</v>
      </c>
      <c r="AR21" s="148">
        <f t="shared" si="29"/>
        <v>0</v>
      </c>
      <c r="AS21" s="148">
        <f t="shared" si="29"/>
        <v>0</v>
      </c>
      <c r="AT21" s="148">
        <f t="shared" si="29"/>
        <v>0</v>
      </c>
      <c r="AU21" s="148">
        <f t="shared" si="29"/>
        <v>0</v>
      </c>
      <c r="AV21" s="148">
        <f t="shared" si="29"/>
        <v>0</v>
      </c>
      <c r="AW21" s="148">
        <f t="shared" si="29"/>
        <v>0</v>
      </c>
      <c r="AX21" s="148">
        <f t="shared" si="29"/>
        <v>0</v>
      </c>
      <c r="AY21" s="148">
        <f t="shared" si="29"/>
        <v>0</v>
      </c>
      <c r="AZ21" s="148">
        <f t="shared" si="29"/>
        <v>0</v>
      </c>
      <c r="BA21" s="148">
        <f t="shared" si="29"/>
        <v>0</v>
      </c>
      <c r="BB21" s="146"/>
      <c r="BC21" s="284"/>
    </row>
    <row r="22" spans="1:55" ht="15.6">
      <c r="A22" s="343" t="s">
        <v>273</v>
      </c>
      <c r="B22" s="344"/>
      <c r="C22" s="345"/>
      <c r="D22" s="147" t="s">
        <v>41</v>
      </c>
      <c r="E22" s="169">
        <f>E7-E15</f>
        <v>363530.67687000002</v>
      </c>
      <c r="F22" s="169">
        <f t="shared" ref="F22:BA22" si="30">F7-F15</f>
        <v>348951.12830000004</v>
      </c>
      <c r="G22" s="167">
        <f t="shared" ref="G22" si="31">F22*100/E22</f>
        <v>95.989458525060414</v>
      </c>
      <c r="H22" s="169">
        <f t="shared" si="30"/>
        <v>74490.144990000001</v>
      </c>
      <c r="I22" s="169">
        <f t="shared" si="30"/>
        <v>74490.144990000001</v>
      </c>
      <c r="J22" s="169">
        <f t="shared" si="30"/>
        <v>100</v>
      </c>
      <c r="K22" s="169">
        <f t="shared" si="30"/>
        <v>30272.057039999996</v>
      </c>
      <c r="L22" s="169">
        <f t="shared" si="30"/>
        <v>30272.057039999996</v>
      </c>
      <c r="M22" s="169">
        <f t="shared" si="30"/>
        <v>100</v>
      </c>
      <c r="N22" s="169">
        <f t="shared" si="30"/>
        <v>8451.0769999999993</v>
      </c>
      <c r="O22" s="169">
        <f t="shared" si="30"/>
        <v>8451.0769999999993</v>
      </c>
      <c r="P22" s="169">
        <f t="shared" si="30"/>
        <v>0</v>
      </c>
      <c r="Q22" s="169">
        <f t="shared" si="30"/>
        <v>14816.586379999999</v>
      </c>
      <c r="R22" s="169">
        <f t="shared" si="30"/>
        <v>14816.586379999999</v>
      </c>
      <c r="S22" s="169">
        <f t="shared" si="30"/>
        <v>0</v>
      </c>
      <c r="T22" s="169">
        <f t="shared" si="30"/>
        <v>7571.4828100000004</v>
      </c>
      <c r="U22" s="169">
        <f t="shared" si="30"/>
        <v>7571.4828100000004</v>
      </c>
      <c r="V22" s="169">
        <f t="shared" si="30"/>
        <v>0</v>
      </c>
      <c r="W22" s="169">
        <f t="shared" si="30"/>
        <v>20963.822929999998</v>
      </c>
      <c r="X22" s="169">
        <f t="shared" si="30"/>
        <v>20963.822929999998</v>
      </c>
      <c r="Y22" s="169">
        <f t="shared" si="30"/>
        <v>100</v>
      </c>
      <c r="Z22" s="169">
        <f t="shared" si="30"/>
        <v>46064.92096000001</v>
      </c>
      <c r="AA22" s="169">
        <f t="shared" si="30"/>
        <v>46064.92096000001</v>
      </c>
      <c r="AB22" s="169">
        <f t="shared" si="30"/>
        <v>0</v>
      </c>
      <c r="AC22" s="169">
        <f t="shared" si="30"/>
        <v>0</v>
      </c>
      <c r="AD22" s="169">
        <f t="shared" si="30"/>
        <v>0</v>
      </c>
      <c r="AE22" s="169">
        <f t="shared" si="30"/>
        <v>37978.323649999998</v>
      </c>
      <c r="AF22" s="169">
        <f t="shared" si="30"/>
        <v>37978.323649999998</v>
      </c>
      <c r="AG22" s="169">
        <f t="shared" si="30"/>
        <v>0</v>
      </c>
      <c r="AH22" s="169">
        <f t="shared" si="30"/>
        <v>0</v>
      </c>
      <c r="AI22" s="169">
        <f t="shared" si="30"/>
        <v>0</v>
      </c>
      <c r="AJ22" s="169">
        <f t="shared" si="30"/>
        <v>22141.17481</v>
      </c>
      <c r="AK22" s="169">
        <f t="shared" si="30"/>
        <v>22141.17481</v>
      </c>
      <c r="AL22" s="169">
        <f t="shared" si="30"/>
        <v>0</v>
      </c>
      <c r="AM22" s="169">
        <f t="shared" si="30"/>
        <v>0</v>
      </c>
      <c r="AN22" s="169">
        <f t="shared" si="30"/>
        <v>0</v>
      </c>
      <c r="AO22" s="169">
        <f t="shared" si="30"/>
        <v>42411.36868</v>
      </c>
      <c r="AP22" s="169">
        <f t="shared" si="30"/>
        <v>42411.36868</v>
      </c>
      <c r="AQ22" s="169">
        <f t="shared" si="30"/>
        <v>0</v>
      </c>
      <c r="AR22" s="169">
        <f t="shared" si="30"/>
        <v>0</v>
      </c>
      <c r="AS22" s="169">
        <f t="shared" si="30"/>
        <v>0</v>
      </c>
      <c r="AT22" s="169">
        <f t="shared" si="30"/>
        <v>10672.231590000001</v>
      </c>
      <c r="AU22" s="169">
        <f t="shared" si="30"/>
        <v>10672.221589999999</v>
      </c>
      <c r="AV22" s="169">
        <f t="shared" si="30"/>
        <v>0</v>
      </c>
      <c r="AW22" s="169">
        <f t="shared" si="30"/>
        <v>0</v>
      </c>
      <c r="AX22" s="169">
        <f t="shared" si="30"/>
        <v>0</v>
      </c>
      <c r="AY22" s="169">
        <f>AY7-AY15</f>
        <v>47697.48603</v>
      </c>
      <c r="AZ22" s="169">
        <f t="shared" si="30"/>
        <v>33117.947459999996</v>
      </c>
      <c r="BA22" s="169">
        <f t="shared" si="30"/>
        <v>0</v>
      </c>
      <c r="BB22" s="169"/>
      <c r="BC22" s="369"/>
    </row>
    <row r="23" spans="1:55" ht="31.2">
      <c r="A23" s="346"/>
      <c r="B23" s="347"/>
      <c r="C23" s="348"/>
      <c r="D23" s="226" t="s">
        <v>37</v>
      </c>
      <c r="E23" s="169">
        <f t="shared" ref="E23:BA28" si="32">E8-E16</f>
        <v>0</v>
      </c>
      <c r="F23" s="169">
        <f t="shared" si="32"/>
        <v>0</v>
      </c>
      <c r="G23" s="169">
        <f t="shared" si="32"/>
        <v>0</v>
      </c>
      <c r="H23" s="169">
        <f t="shared" si="32"/>
        <v>0</v>
      </c>
      <c r="I23" s="169">
        <f t="shared" si="32"/>
        <v>0</v>
      </c>
      <c r="J23" s="169">
        <f t="shared" si="32"/>
        <v>0</v>
      </c>
      <c r="K23" s="169">
        <f t="shared" si="32"/>
        <v>0</v>
      </c>
      <c r="L23" s="169">
        <f t="shared" si="32"/>
        <v>0</v>
      </c>
      <c r="M23" s="169">
        <f t="shared" si="32"/>
        <v>0</v>
      </c>
      <c r="N23" s="169">
        <f t="shared" si="32"/>
        <v>0</v>
      </c>
      <c r="O23" s="169">
        <f t="shared" si="32"/>
        <v>0</v>
      </c>
      <c r="P23" s="169">
        <f t="shared" si="32"/>
        <v>0</v>
      </c>
      <c r="Q23" s="169">
        <f t="shared" si="32"/>
        <v>0</v>
      </c>
      <c r="R23" s="169">
        <f t="shared" si="32"/>
        <v>0</v>
      </c>
      <c r="S23" s="169">
        <f t="shared" si="32"/>
        <v>0</v>
      </c>
      <c r="T23" s="169">
        <f t="shared" si="32"/>
        <v>0</v>
      </c>
      <c r="U23" s="169">
        <f t="shared" si="32"/>
        <v>0</v>
      </c>
      <c r="V23" s="169">
        <f t="shared" si="32"/>
        <v>0</v>
      </c>
      <c r="W23" s="169">
        <f t="shared" si="32"/>
        <v>0</v>
      </c>
      <c r="X23" s="169">
        <f t="shared" si="32"/>
        <v>0</v>
      </c>
      <c r="Y23" s="169">
        <f t="shared" si="32"/>
        <v>0</v>
      </c>
      <c r="Z23" s="169">
        <f t="shared" si="32"/>
        <v>0</v>
      </c>
      <c r="AA23" s="169">
        <f t="shared" si="32"/>
        <v>0</v>
      </c>
      <c r="AB23" s="169">
        <f t="shared" si="32"/>
        <v>0</v>
      </c>
      <c r="AC23" s="169">
        <f t="shared" si="32"/>
        <v>0</v>
      </c>
      <c r="AD23" s="169">
        <f t="shared" si="32"/>
        <v>0</v>
      </c>
      <c r="AE23" s="169">
        <f t="shared" si="32"/>
        <v>0</v>
      </c>
      <c r="AF23" s="169">
        <f t="shared" si="32"/>
        <v>0</v>
      </c>
      <c r="AG23" s="169">
        <f t="shared" si="32"/>
        <v>0</v>
      </c>
      <c r="AH23" s="169">
        <f t="shared" si="32"/>
        <v>0</v>
      </c>
      <c r="AI23" s="169">
        <f t="shared" si="32"/>
        <v>0</v>
      </c>
      <c r="AJ23" s="169">
        <f t="shared" si="32"/>
        <v>0</v>
      </c>
      <c r="AK23" s="169">
        <f t="shared" si="32"/>
        <v>0</v>
      </c>
      <c r="AL23" s="169">
        <f t="shared" si="32"/>
        <v>0</v>
      </c>
      <c r="AM23" s="169">
        <f t="shared" si="32"/>
        <v>0</v>
      </c>
      <c r="AN23" s="169">
        <f t="shared" si="32"/>
        <v>0</v>
      </c>
      <c r="AO23" s="169">
        <f t="shared" si="32"/>
        <v>0</v>
      </c>
      <c r="AP23" s="169">
        <f t="shared" si="32"/>
        <v>0</v>
      </c>
      <c r="AQ23" s="169">
        <f t="shared" si="32"/>
        <v>0</v>
      </c>
      <c r="AR23" s="169">
        <f t="shared" si="32"/>
        <v>0</v>
      </c>
      <c r="AS23" s="169">
        <f t="shared" si="32"/>
        <v>0</v>
      </c>
      <c r="AT23" s="169">
        <f t="shared" si="32"/>
        <v>0</v>
      </c>
      <c r="AU23" s="169">
        <f t="shared" si="32"/>
        <v>0</v>
      </c>
      <c r="AV23" s="169">
        <f t="shared" si="32"/>
        <v>0</v>
      </c>
      <c r="AW23" s="169">
        <f t="shared" si="32"/>
        <v>0</v>
      </c>
      <c r="AX23" s="169">
        <f t="shared" si="32"/>
        <v>0</v>
      </c>
      <c r="AY23" s="169">
        <f t="shared" si="32"/>
        <v>0</v>
      </c>
      <c r="AZ23" s="169">
        <f t="shared" si="32"/>
        <v>0</v>
      </c>
      <c r="BA23" s="169">
        <f t="shared" si="32"/>
        <v>0</v>
      </c>
      <c r="BB23" s="169"/>
      <c r="BC23" s="369"/>
    </row>
    <row r="24" spans="1:55" ht="31.2">
      <c r="A24" s="346"/>
      <c r="B24" s="347"/>
      <c r="C24" s="348"/>
      <c r="D24" s="163" t="s">
        <v>2</v>
      </c>
      <c r="E24" s="169">
        <f t="shared" si="32"/>
        <v>97564.000400000004</v>
      </c>
      <c r="F24" s="169">
        <f t="shared" si="32"/>
        <v>93315.998699999996</v>
      </c>
      <c r="G24" s="167">
        <f t="shared" ref="G24:G26" si="33">F24*100/E24</f>
        <v>95.645933251420871</v>
      </c>
      <c r="H24" s="169">
        <f t="shared" si="32"/>
        <v>0</v>
      </c>
      <c r="I24" s="169">
        <f t="shared" si="32"/>
        <v>0</v>
      </c>
      <c r="J24" s="169">
        <f t="shared" si="32"/>
        <v>0</v>
      </c>
      <c r="K24" s="169">
        <f t="shared" si="32"/>
        <v>5031.6618099999996</v>
      </c>
      <c r="L24" s="169">
        <f t="shared" si="32"/>
        <v>5031.6618099999996</v>
      </c>
      <c r="M24" s="169">
        <f t="shared" si="32"/>
        <v>100</v>
      </c>
      <c r="N24" s="169">
        <f t="shared" si="32"/>
        <v>3744.5149000000001</v>
      </c>
      <c r="O24" s="169">
        <f t="shared" si="32"/>
        <v>3744.5149000000001</v>
      </c>
      <c r="P24" s="169">
        <f t="shared" si="32"/>
        <v>0</v>
      </c>
      <c r="Q24" s="169">
        <f t="shared" si="32"/>
        <v>3705.9077600000001</v>
      </c>
      <c r="R24" s="169">
        <f t="shared" si="32"/>
        <v>3705.9077600000001</v>
      </c>
      <c r="S24" s="169">
        <f t="shared" si="32"/>
        <v>0</v>
      </c>
      <c r="T24" s="169">
        <f t="shared" si="32"/>
        <v>2671.0608399999996</v>
      </c>
      <c r="U24" s="169">
        <f t="shared" si="32"/>
        <v>2671.0608399999996</v>
      </c>
      <c r="V24" s="169">
        <f t="shared" si="32"/>
        <v>0</v>
      </c>
      <c r="W24" s="169">
        <f t="shared" si="32"/>
        <v>2361.6620499999999</v>
      </c>
      <c r="X24" s="169">
        <f t="shared" si="32"/>
        <v>2361.6620499999999</v>
      </c>
      <c r="Y24" s="169">
        <f t="shared" si="32"/>
        <v>0</v>
      </c>
      <c r="Z24" s="169">
        <f t="shared" si="32"/>
        <v>12356.458250000001</v>
      </c>
      <c r="AA24" s="169">
        <f t="shared" si="32"/>
        <v>12356.458250000001</v>
      </c>
      <c r="AB24" s="169">
        <f t="shared" si="32"/>
        <v>0</v>
      </c>
      <c r="AC24" s="169">
        <f t="shared" si="32"/>
        <v>0</v>
      </c>
      <c r="AD24" s="169">
        <f t="shared" si="32"/>
        <v>0</v>
      </c>
      <c r="AE24" s="169">
        <f t="shared" si="32"/>
        <v>17224.961370000001</v>
      </c>
      <c r="AF24" s="169">
        <f t="shared" si="32"/>
        <v>17224.961370000001</v>
      </c>
      <c r="AG24" s="169">
        <f t="shared" si="32"/>
        <v>0</v>
      </c>
      <c r="AH24" s="169">
        <f t="shared" si="32"/>
        <v>0</v>
      </c>
      <c r="AI24" s="169">
        <f t="shared" si="32"/>
        <v>0</v>
      </c>
      <c r="AJ24" s="169">
        <f t="shared" si="32"/>
        <v>16557.642489999998</v>
      </c>
      <c r="AK24" s="169">
        <f t="shared" si="32"/>
        <v>16557.642489999998</v>
      </c>
      <c r="AL24" s="169">
        <f t="shared" si="32"/>
        <v>0</v>
      </c>
      <c r="AM24" s="169">
        <f t="shared" si="32"/>
        <v>0</v>
      </c>
      <c r="AN24" s="169">
        <f t="shared" si="32"/>
        <v>0</v>
      </c>
      <c r="AO24" s="169">
        <f t="shared" si="32"/>
        <v>12143.12077</v>
      </c>
      <c r="AP24" s="169">
        <f t="shared" si="32"/>
        <v>12143.12077</v>
      </c>
      <c r="AQ24" s="169">
        <f t="shared" si="32"/>
        <v>0</v>
      </c>
      <c r="AR24" s="169">
        <f t="shared" si="32"/>
        <v>0</v>
      </c>
      <c r="AS24" s="169">
        <f t="shared" si="32"/>
        <v>0</v>
      </c>
      <c r="AT24" s="169">
        <f t="shared" si="32"/>
        <v>4669.634</v>
      </c>
      <c r="AU24" s="169">
        <f t="shared" si="32"/>
        <v>4669.634</v>
      </c>
      <c r="AV24" s="169">
        <f t="shared" si="32"/>
        <v>0</v>
      </c>
      <c r="AW24" s="169">
        <f t="shared" si="32"/>
        <v>0</v>
      </c>
      <c r="AX24" s="169">
        <f t="shared" si="32"/>
        <v>0</v>
      </c>
      <c r="AY24" s="169">
        <f t="shared" si="32"/>
        <v>17097.37616</v>
      </c>
      <c r="AZ24" s="169">
        <f t="shared" si="32"/>
        <v>12849.374459999999</v>
      </c>
      <c r="BA24" s="169">
        <f t="shared" si="32"/>
        <v>0</v>
      </c>
      <c r="BB24" s="169"/>
      <c r="BC24" s="369"/>
    </row>
    <row r="25" spans="1:55" ht="15.6">
      <c r="A25" s="346"/>
      <c r="B25" s="347"/>
      <c r="C25" s="348"/>
      <c r="D25" s="162" t="s">
        <v>268</v>
      </c>
      <c r="E25" s="169">
        <f t="shared" si="32"/>
        <v>265966.67647000001</v>
      </c>
      <c r="F25" s="169">
        <f t="shared" si="32"/>
        <v>255635.12959999999</v>
      </c>
      <c r="G25" s="167">
        <f t="shared" si="33"/>
        <v>96.115473183662019</v>
      </c>
      <c r="H25" s="169">
        <f t="shared" si="32"/>
        <v>74490.144990000001</v>
      </c>
      <c r="I25" s="169">
        <f t="shared" si="32"/>
        <v>74490.144990000001</v>
      </c>
      <c r="J25" s="169">
        <f t="shared" si="32"/>
        <v>0</v>
      </c>
      <c r="K25" s="169">
        <f t="shared" si="32"/>
        <v>25240.395229999998</v>
      </c>
      <c r="L25" s="169">
        <f t="shared" si="32"/>
        <v>25240.395229999998</v>
      </c>
      <c r="M25" s="169">
        <f t="shared" si="32"/>
        <v>0</v>
      </c>
      <c r="N25" s="169">
        <f t="shared" si="32"/>
        <v>4706.5620999999992</v>
      </c>
      <c r="O25" s="169">
        <f t="shared" si="32"/>
        <v>4706.5620999999992</v>
      </c>
      <c r="P25" s="169">
        <f t="shared" si="32"/>
        <v>0</v>
      </c>
      <c r="Q25" s="169">
        <f t="shared" si="32"/>
        <v>11110.678619999999</v>
      </c>
      <c r="R25" s="169">
        <f t="shared" si="32"/>
        <v>11110.678619999999</v>
      </c>
      <c r="S25" s="169">
        <f t="shared" si="32"/>
        <v>0</v>
      </c>
      <c r="T25" s="169">
        <f t="shared" si="32"/>
        <v>4900.4219700000003</v>
      </c>
      <c r="U25" s="169">
        <f t="shared" si="32"/>
        <v>4900.4219700000003</v>
      </c>
      <c r="V25" s="169">
        <f t="shared" si="32"/>
        <v>0</v>
      </c>
      <c r="W25" s="169">
        <f t="shared" si="32"/>
        <v>18602.160879999999</v>
      </c>
      <c r="X25" s="169">
        <f t="shared" si="32"/>
        <v>18602.160879999999</v>
      </c>
      <c r="Y25" s="169">
        <f t="shared" si="32"/>
        <v>0</v>
      </c>
      <c r="Z25" s="169">
        <f t="shared" si="32"/>
        <v>33708.462710000007</v>
      </c>
      <c r="AA25" s="169">
        <f t="shared" si="32"/>
        <v>33708.462710000007</v>
      </c>
      <c r="AB25" s="169">
        <f t="shared" si="32"/>
        <v>0</v>
      </c>
      <c r="AC25" s="169">
        <f t="shared" si="32"/>
        <v>0</v>
      </c>
      <c r="AD25" s="169">
        <f t="shared" si="32"/>
        <v>0</v>
      </c>
      <c r="AE25" s="169">
        <f t="shared" si="32"/>
        <v>20753.362279999998</v>
      </c>
      <c r="AF25" s="169">
        <f t="shared" si="32"/>
        <v>20753.362279999998</v>
      </c>
      <c r="AG25" s="169">
        <f t="shared" si="32"/>
        <v>0</v>
      </c>
      <c r="AH25" s="169">
        <f t="shared" si="32"/>
        <v>0</v>
      </c>
      <c r="AI25" s="169">
        <f t="shared" si="32"/>
        <v>0</v>
      </c>
      <c r="AJ25" s="169">
        <f t="shared" si="32"/>
        <v>5583.5323200000003</v>
      </c>
      <c r="AK25" s="169">
        <f t="shared" si="32"/>
        <v>5583.5323200000003</v>
      </c>
      <c r="AL25" s="169">
        <f t="shared" si="32"/>
        <v>0</v>
      </c>
      <c r="AM25" s="169">
        <f t="shared" si="32"/>
        <v>0</v>
      </c>
      <c r="AN25" s="169">
        <f t="shared" si="32"/>
        <v>0</v>
      </c>
      <c r="AO25" s="169">
        <f t="shared" si="32"/>
        <v>30268.247909999998</v>
      </c>
      <c r="AP25" s="169">
        <f t="shared" si="32"/>
        <v>30268.247909999998</v>
      </c>
      <c r="AQ25" s="169">
        <f t="shared" si="32"/>
        <v>0</v>
      </c>
      <c r="AR25" s="169">
        <f t="shared" si="32"/>
        <v>0</v>
      </c>
      <c r="AS25" s="169">
        <f t="shared" si="32"/>
        <v>0</v>
      </c>
      <c r="AT25" s="169">
        <f t="shared" si="32"/>
        <v>6002.5975900000003</v>
      </c>
      <c r="AU25" s="169">
        <f t="shared" si="32"/>
        <v>6002.5875900000001</v>
      </c>
      <c r="AV25" s="169">
        <f t="shared" si="32"/>
        <v>0</v>
      </c>
      <c r="AW25" s="169">
        <f t="shared" si="32"/>
        <v>0</v>
      </c>
      <c r="AX25" s="169">
        <f t="shared" si="32"/>
        <v>0</v>
      </c>
      <c r="AY25" s="169">
        <f t="shared" si="32"/>
        <v>30600.109869999986</v>
      </c>
      <c r="AZ25" s="169">
        <f t="shared" si="32"/>
        <v>20268.572999999997</v>
      </c>
      <c r="BA25" s="169">
        <f t="shared" si="32"/>
        <v>0</v>
      </c>
      <c r="BB25" s="169"/>
      <c r="BC25" s="369"/>
    </row>
    <row r="26" spans="1:55" ht="78">
      <c r="A26" s="346"/>
      <c r="B26" s="347"/>
      <c r="C26" s="348"/>
      <c r="D26" s="162" t="s">
        <v>274</v>
      </c>
      <c r="E26" s="169">
        <f t="shared" si="32"/>
        <v>30672.367700000003</v>
      </c>
      <c r="F26" s="169">
        <f t="shared" si="32"/>
        <v>26592.367700000003</v>
      </c>
      <c r="G26" s="167">
        <f t="shared" si="33"/>
        <v>86.698125035844569</v>
      </c>
      <c r="H26" s="169">
        <f t="shared" si="32"/>
        <v>0</v>
      </c>
      <c r="I26" s="169">
        <f t="shared" si="32"/>
        <v>0</v>
      </c>
      <c r="J26" s="169">
        <f t="shared" si="32"/>
        <v>0</v>
      </c>
      <c r="K26" s="169">
        <f t="shared" si="32"/>
        <v>0</v>
      </c>
      <c r="L26" s="169">
        <f t="shared" si="32"/>
        <v>0</v>
      </c>
      <c r="M26" s="169">
        <f t="shared" si="32"/>
        <v>0</v>
      </c>
      <c r="N26" s="169">
        <f t="shared" si="32"/>
        <v>0</v>
      </c>
      <c r="O26" s="169">
        <f t="shared" si="32"/>
        <v>0</v>
      </c>
      <c r="P26" s="169">
        <f t="shared" si="32"/>
        <v>0</v>
      </c>
      <c r="Q26" s="169">
        <f t="shared" si="32"/>
        <v>0</v>
      </c>
      <c r="R26" s="169">
        <f t="shared" si="32"/>
        <v>0</v>
      </c>
      <c r="S26" s="169">
        <f t="shared" si="32"/>
        <v>0</v>
      </c>
      <c r="T26" s="169">
        <f t="shared" si="32"/>
        <v>1224.0069400000002</v>
      </c>
      <c r="U26" s="169">
        <f t="shared" si="32"/>
        <v>1224.0069400000002</v>
      </c>
      <c r="V26" s="169">
        <f t="shared" si="32"/>
        <v>0</v>
      </c>
      <c r="W26" s="169">
        <f t="shared" si="32"/>
        <v>368.36076000000003</v>
      </c>
      <c r="X26" s="169">
        <f t="shared" si="32"/>
        <v>368.36076000000003</v>
      </c>
      <c r="Y26" s="169">
        <f t="shared" si="32"/>
        <v>0</v>
      </c>
      <c r="Z26" s="169">
        <f t="shared" si="32"/>
        <v>25000</v>
      </c>
      <c r="AA26" s="169">
        <f t="shared" si="32"/>
        <v>25000</v>
      </c>
      <c r="AB26" s="169">
        <f t="shared" si="32"/>
        <v>0</v>
      </c>
      <c r="AC26" s="169">
        <f t="shared" si="32"/>
        <v>0</v>
      </c>
      <c r="AD26" s="169">
        <f t="shared" si="32"/>
        <v>0</v>
      </c>
      <c r="AE26" s="169">
        <f t="shared" si="32"/>
        <v>0</v>
      </c>
      <c r="AF26" s="169">
        <f t="shared" si="32"/>
        <v>0</v>
      </c>
      <c r="AG26" s="169">
        <f t="shared" si="32"/>
        <v>0</v>
      </c>
      <c r="AH26" s="169">
        <f t="shared" si="32"/>
        <v>0</v>
      </c>
      <c r="AI26" s="169">
        <f t="shared" si="32"/>
        <v>0</v>
      </c>
      <c r="AJ26" s="169">
        <f t="shared" si="32"/>
        <v>0</v>
      </c>
      <c r="AK26" s="169">
        <f t="shared" si="32"/>
        <v>0</v>
      </c>
      <c r="AL26" s="169">
        <f t="shared" si="32"/>
        <v>0</v>
      </c>
      <c r="AM26" s="169">
        <f t="shared" si="32"/>
        <v>0</v>
      </c>
      <c r="AN26" s="169">
        <f t="shared" si="32"/>
        <v>0</v>
      </c>
      <c r="AO26" s="169">
        <f t="shared" si="32"/>
        <v>0</v>
      </c>
      <c r="AP26" s="169">
        <f t="shared" si="32"/>
        <v>0</v>
      </c>
      <c r="AQ26" s="169">
        <f t="shared" si="32"/>
        <v>0</v>
      </c>
      <c r="AR26" s="169">
        <f t="shared" si="32"/>
        <v>0</v>
      </c>
      <c r="AS26" s="169">
        <f t="shared" si="32"/>
        <v>0</v>
      </c>
      <c r="AT26" s="169">
        <f t="shared" si="32"/>
        <v>0</v>
      </c>
      <c r="AU26" s="169">
        <f t="shared" si="32"/>
        <v>0</v>
      </c>
      <c r="AV26" s="169">
        <f t="shared" si="32"/>
        <v>0</v>
      </c>
      <c r="AW26" s="169">
        <f t="shared" si="32"/>
        <v>0</v>
      </c>
      <c r="AX26" s="169">
        <f t="shared" si="32"/>
        <v>0</v>
      </c>
      <c r="AY26" s="169">
        <f t="shared" si="32"/>
        <v>4080</v>
      </c>
      <c r="AZ26" s="169">
        <f t="shared" si="32"/>
        <v>0</v>
      </c>
      <c r="BA26" s="169">
        <f t="shared" si="32"/>
        <v>0</v>
      </c>
      <c r="BB26" s="169"/>
      <c r="BC26" s="369"/>
    </row>
    <row r="27" spans="1:55" ht="15.6">
      <c r="A27" s="346"/>
      <c r="B27" s="347"/>
      <c r="C27" s="348"/>
      <c r="D27" s="162" t="s">
        <v>269</v>
      </c>
      <c r="E27" s="169">
        <f t="shared" si="32"/>
        <v>0</v>
      </c>
      <c r="F27" s="169">
        <f t="shared" si="32"/>
        <v>0</v>
      </c>
      <c r="G27" s="169">
        <f t="shared" si="32"/>
        <v>0</v>
      </c>
      <c r="H27" s="169">
        <f t="shared" si="32"/>
        <v>0</v>
      </c>
      <c r="I27" s="169">
        <f t="shared" si="32"/>
        <v>0</v>
      </c>
      <c r="J27" s="169">
        <f t="shared" si="32"/>
        <v>0</v>
      </c>
      <c r="K27" s="169">
        <f t="shared" si="32"/>
        <v>0</v>
      </c>
      <c r="L27" s="169">
        <f t="shared" si="32"/>
        <v>0</v>
      </c>
      <c r="M27" s="169">
        <f t="shared" si="32"/>
        <v>0</v>
      </c>
      <c r="N27" s="169">
        <f t="shared" si="32"/>
        <v>0</v>
      </c>
      <c r="O27" s="169">
        <f t="shared" si="32"/>
        <v>0</v>
      </c>
      <c r="P27" s="169">
        <f t="shared" si="32"/>
        <v>0</v>
      </c>
      <c r="Q27" s="169">
        <f t="shared" si="32"/>
        <v>0</v>
      </c>
      <c r="R27" s="169">
        <f t="shared" si="32"/>
        <v>0</v>
      </c>
      <c r="S27" s="169">
        <f t="shared" si="32"/>
        <v>0</v>
      </c>
      <c r="T27" s="169">
        <f t="shared" si="32"/>
        <v>0</v>
      </c>
      <c r="U27" s="169">
        <f t="shared" si="32"/>
        <v>0</v>
      </c>
      <c r="V27" s="169">
        <f t="shared" si="32"/>
        <v>0</v>
      </c>
      <c r="W27" s="169">
        <f t="shared" si="32"/>
        <v>0</v>
      </c>
      <c r="X27" s="169">
        <f t="shared" si="32"/>
        <v>0</v>
      </c>
      <c r="Y27" s="169">
        <f t="shared" si="32"/>
        <v>0</v>
      </c>
      <c r="Z27" s="169">
        <f t="shared" si="32"/>
        <v>0</v>
      </c>
      <c r="AA27" s="169">
        <f t="shared" si="32"/>
        <v>0</v>
      </c>
      <c r="AB27" s="169">
        <f t="shared" si="32"/>
        <v>0</v>
      </c>
      <c r="AC27" s="169">
        <f t="shared" si="32"/>
        <v>0</v>
      </c>
      <c r="AD27" s="169">
        <f t="shared" si="32"/>
        <v>0</v>
      </c>
      <c r="AE27" s="169">
        <f t="shared" si="32"/>
        <v>0</v>
      </c>
      <c r="AF27" s="169">
        <f t="shared" si="32"/>
        <v>0</v>
      </c>
      <c r="AG27" s="169">
        <f t="shared" si="32"/>
        <v>0</v>
      </c>
      <c r="AH27" s="169">
        <f t="shared" si="32"/>
        <v>0</v>
      </c>
      <c r="AI27" s="169">
        <f t="shared" si="32"/>
        <v>0</v>
      </c>
      <c r="AJ27" s="169">
        <f t="shared" si="32"/>
        <v>0</v>
      </c>
      <c r="AK27" s="169">
        <f t="shared" si="32"/>
        <v>0</v>
      </c>
      <c r="AL27" s="169">
        <f t="shared" si="32"/>
        <v>0</v>
      </c>
      <c r="AM27" s="169">
        <f t="shared" si="32"/>
        <v>0</v>
      </c>
      <c r="AN27" s="169">
        <f t="shared" si="32"/>
        <v>0</v>
      </c>
      <c r="AO27" s="169">
        <f t="shared" si="32"/>
        <v>0</v>
      </c>
      <c r="AP27" s="169">
        <f t="shared" si="32"/>
        <v>0</v>
      </c>
      <c r="AQ27" s="169">
        <f t="shared" si="32"/>
        <v>0</v>
      </c>
      <c r="AR27" s="169">
        <f t="shared" si="32"/>
        <v>0</v>
      </c>
      <c r="AS27" s="169">
        <f t="shared" si="32"/>
        <v>0</v>
      </c>
      <c r="AT27" s="169">
        <f t="shared" si="32"/>
        <v>0</v>
      </c>
      <c r="AU27" s="169">
        <f t="shared" si="32"/>
        <v>0</v>
      </c>
      <c r="AV27" s="169">
        <f t="shared" si="32"/>
        <v>0</v>
      </c>
      <c r="AW27" s="169">
        <f t="shared" si="32"/>
        <v>0</v>
      </c>
      <c r="AX27" s="169">
        <f t="shared" si="32"/>
        <v>0</v>
      </c>
      <c r="AY27" s="169">
        <f t="shared" si="32"/>
        <v>0</v>
      </c>
      <c r="AZ27" s="169">
        <f t="shared" si="32"/>
        <v>0</v>
      </c>
      <c r="BA27" s="169">
        <f t="shared" si="32"/>
        <v>0</v>
      </c>
      <c r="BB27" s="169"/>
      <c r="BC27" s="369"/>
    </row>
    <row r="28" spans="1:55" ht="31.2">
      <c r="A28" s="349"/>
      <c r="B28" s="350"/>
      <c r="C28" s="351"/>
      <c r="D28" s="226" t="s">
        <v>43</v>
      </c>
      <c r="E28" s="169">
        <f t="shared" si="32"/>
        <v>0</v>
      </c>
      <c r="F28" s="169">
        <f t="shared" si="32"/>
        <v>0</v>
      </c>
      <c r="G28" s="169">
        <f t="shared" si="32"/>
        <v>0</v>
      </c>
      <c r="H28" s="169">
        <f t="shared" si="32"/>
        <v>0</v>
      </c>
      <c r="I28" s="169">
        <f t="shared" si="32"/>
        <v>0</v>
      </c>
      <c r="J28" s="169">
        <f t="shared" si="32"/>
        <v>0</v>
      </c>
      <c r="K28" s="169">
        <f t="shared" si="32"/>
        <v>0</v>
      </c>
      <c r="L28" s="169">
        <f t="shared" si="32"/>
        <v>0</v>
      </c>
      <c r="M28" s="169">
        <f t="shared" si="32"/>
        <v>0</v>
      </c>
      <c r="N28" s="169">
        <f t="shared" si="32"/>
        <v>0</v>
      </c>
      <c r="O28" s="169">
        <f t="shared" si="32"/>
        <v>0</v>
      </c>
      <c r="P28" s="169">
        <f t="shared" si="32"/>
        <v>0</v>
      </c>
      <c r="Q28" s="169">
        <f t="shared" si="32"/>
        <v>0</v>
      </c>
      <c r="R28" s="169">
        <f t="shared" ref="R28:BA28" si="34">R13-R21</f>
        <v>0</v>
      </c>
      <c r="S28" s="169">
        <f t="shared" si="34"/>
        <v>0</v>
      </c>
      <c r="T28" s="169">
        <f t="shared" si="34"/>
        <v>0</v>
      </c>
      <c r="U28" s="169">
        <f t="shared" si="34"/>
        <v>0</v>
      </c>
      <c r="V28" s="169">
        <f t="shared" si="34"/>
        <v>0</v>
      </c>
      <c r="W28" s="169">
        <f t="shared" si="34"/>
        <v>0</v>
      </c>
      <c r="X28" s="169">
        <f t="shared" si="34"/>
        <v>0</v>
      </c>
      <c r="Y28" s="169">
        <f t="shared" si="34"/>
        <v>0</v>
      </c>
      <c r="Z28" s="169">
        <f t="shared" si="34"/>
        <v>0</v>
      </c>
      <c r="AA28" s="169">
        <f t="shared" si="34"/>
        <v>0</v>
      </c>
      <c r="AB28" s="169">
        <f t="shared" si="34"/>
        <v>0</v>
      </c>
      <c r="AC28" s="169">
        <f t="shared" si="34"/>
        <v>0</v>
      </c>
      <c r="AD28" s="169">
        <f t="shared" si="34"/>
        <v>0</v>
      </c>
      <c r="AE28" s="169">
        <f t="shared" si="34"/>
        <v>0</v>
      </c>
      <c r="AF28" s="169">
        <f t="shared" si="34"/>
        <v>0</v>
      </c>
      <c r="AG28" s="169">
        <f t="shared" si="34"/>
        <v>0</v>
      </c>
      <c r="AH28" s="169">
        <f t="shared" si="34"/>
        <v>0</v>
      </c>
      <c r="AI28" s="169">
        <f t="shared" si="34"/>
        <v>0</v>
      </c>
      <c r="AJ28" s="169">
        <f t="shared" si="34"/>
        <v>0</v>
      </c>
      <c r="AK28" s="169">
        <f t="shared" si="34"/>
        <v>0</v>
      </c>
      <c r="AL28" s="169">
        <f t="shared" si="34"/>
        <v>0</v>
      </c>
      <c r="AM28" s="169">
        <f t="shared" si="34"/>
        <v>0</v>
      </c>
      <c r="AN28" s="169">
        <f t="shared" si="34"/>
        <v>0</v>
      </c>
      <c r="AO28" s="169">
        <f t="shared" si="34"/>
        <v>0</v>
      </c>
      <c r="AP28" s="169">
        <f t="shared" si="34"/>
        <v>0</v>
      </c>
      <c r="AQ28" s="169">
        <f t="shared" si="34"/>
        <v>0</v>
      </c>
      <c r="AR28" s="169">
        <f t="shared" si="34"/>
        <v>0</v>
      </c>
      <c r="AS28" s="169">
        <f t="shared" si="34"/>
        <v>0</v>
      </c>
      <c r="AT28" s="169">
        <f t="shared" si="34"/>
        <v>0</v>
      </c>
      <c r="AU28" s="169">
        <f t="shared" si="34"/>
        <v>0</v>
      </c>
      <c r="AV28" s="169">
        <f t="shared" si="34"/>
        <v>0</v>
      </c>
      <c r="AW28" s="169">
        <f t="shared" si="34"/>
        <v>0</v>
      </c>
      <c r="AX28" s="169">
        <f t="shared" si="34"/>
        <v>0</v>
      </c>
      <c r="AY28" s="169">
        <f t="shared" si="34"/>
        <v>0</v>
      </c>
      <c r="AZ28" s="169">
        <f t="shared" si="34"/>
        <v>0</v>
      </c>
      <c r="BA28" s="169">
        <f t="shared" si="34"/>
        <v>0</v>
      </c>
      <c r="BB28" s="169"/>
      <c r="BC28" s="369"/>
    </row>
    <row r="29" spans="1:55" ht="15.6">
      <c r="A29" s="352" t="s">
        <v>277</v>
      </c>
      <c r="B29" s="353"/>
      <c r="C29" s="353"/>
      <c r="D29" s="353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5"/>
    </row>
    <row r="30" spans="1:55" ht="15.6">
      <c r="A30" s="372" t="s">
        <v>278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73"/>
    </row>
    <row r="31" spans="1:55" ht="15.6">
      <c r="A31" s="374" t="s">
        <v>279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6"/>
    </row>
    <row r="32" spans="1:55" ht="15.6">
      <c r="A32" s="275" t="s">
        <v>1</v>
      </c>
      <c r="B32" s="276" t="s">
        <v>326</v>
      </c>
      <c r="C32" s="276"/>
      <c r="D32" s="153" t="s">
        <v>41</v>
      </c>
      <c r="E32" s="169">
        <f>H32+K32+N32+Q32+T32+W32+Z32+AE32+AJ32+AO32+AT32+AY32</f>
        <v>117672.02803999999</v>
      </c>
      <c r="F32" s="169">
        <f>I32+L32+O32+R32+U32+X32+AA32+AF32+AK32+AP32+AU32+AZ32</f>
        <v>30071.427230000001</v>
      </c>
      <c r="G32" s="167">
        <f t="shared" ref="G32" si="35">F32*100/E32</f>
        <v>25.555289333313681</v>
      </c>
      <c r="H32" s="169">
        <f>H33+H34+H35</f>
        <v>0</v>
      </c>
      <c r="I32" s="169">
        <f t="shared" ref="I32:AZ32" si="36">I33+I34+I35</f>
        <v>0</v>
      </c>
      <c r="J32" s="169"/>
      <c r="K32" s="169">
        <f t="shared" si="36"/>
        <v>694.73599999999999</v>
      </c>
      <c r="L32" s="169">
        <f t="shared" si="36"/>
        <v>694.73599999999999</v>
      </c>
      <c r="M32" s="169"/>
      <c r="N32" s="169">
        <f t="shared" si="36"/>
        <v>569</v>
      </c>
      <c r="O32" s="169">
        <f t="shared" si="36"/>
        <v>569</v>
      </c>
      <c r="P32" s="169"/>
      <c r="Q32" s="169">
        <f t="shared" si="36"/>
        <v>560</v>
      </c>
      <c r="R32" s="169">
        <f t="shared" si="36"/>
        <v>560</v>
      </c>
      <c r="S32" s="169"/>
      <c r="T32" s="169">
        <f t="shared" si="36"/>
        <v>2153.2577000000001</v>
      </c>
      <c r="U32" s="169">
        <f t="shared" si="36"/>
        <v>2153.2577000000001</v>
      </c>
      <c r="V32" s="169"/>
      <c r="W32" s="169">
        <f t="shared" si="36"/>
        <v>2167.1618799999997</v>
      </c>
      <c r="X32" s="169">
        <f t="shared" si="36"/>
        <v>2167.1618799999997</v>
      </c>
      <c r="Y32" s="169"/>
      <c r="Z32" s="169">
        <f t="shared" si="36"/>
        <v>1859.78809</v>
      </c>
      <c r="AA32" s="169">
        <f t="shared" si="36"/>
        <v>1859.78809</v>
      </c>
      <c r="AB32" s="169">
        <f t="shared" si="36"/>
        <v>0</v>
      </c>
      <c r="AC32" s="169">
        <f t="shared" si="36"/>
        <v>0</v>
      </c>
      <c r="AD32" s="169"/>
      <c r="AE32" s="169">
        <f t="shared" si="36"/>
        <v>14.82991</v>
      </c>
      <c r="AF32" s="169">
        <f t="shared" si="36"/>
        <v>14.82991</v>
      </c>
      <c r="AG32" s="169">
        <f t="shared" si="36"/>
        <v>0</v>
      </c>
      <c r="AH32" s="169">
        <f t="shared" si="36"/>
        <v>0</v>
      </c>
      <c r="AI32" s="169"/>
      <c r="AJ32" s="169">
        <f t="shared" si="36"/>
        <v>2134.8053799999998</v>
      </c>
      <c r="AK32" s="169">
        <f t="shared" si="36"/>
        <v>1847.4</v>
      </c>
      <c r="AL32" s="169">
        <f t="shared" si="36"/>
        <v>0</v>
      </c>
      <c r="AM32" s="169">
        <f t="shared" si="36"/>
        <v>0</v>
      </c>
      <c r="AN32" s="169"/>
      <c r="AO32" s="169">
        <f t="shared" si="36"/>
        <v>0</v>
      </c>
      <c r="AP32" s="169">
        <f t="shared" si="36"/>
        <v>0</v>
      </c>
      <c r="AQ32" s="169">
        <f t="shared" si="36"/>
        <v>0</v>
      </c>
      <c r="AR32" s="169">
        <f t="shared" si="36"/>
        <v>0</v>
      </c>
      <c r="AS32" s="169"/>
      <c r="AT32" s="169">
        <f t="shared" si="36"/>
        <v>1938.0749599999997</v>
      </c>
      <c r="AU32" s="169">
        <f t="shared" si="36"/>
        <v>1938.0749599999997</v>
      </c>
      <c r="AV32" s="169">
        <f t="shared" si="36"/>
        <v>0</v>
      </c>
      <c r="AW32" s="169">
        <f t="shared" si="36"/>
        <v>0</v>
      </c>
      <c r="AX32" s="169"/>
      <c r="AY32" s="169">
        <f t="shared" si="36"/>
        <v>105580.37411999999</v>
      </c>
      <c r="AZ32" s="169">
        <f t="shared" si="36"/>
        <v>18267.178690000001</v>
      </c>
      <c r="BA32" s="169"/>
      <c r="BB32" s="378" t="s">
        <v>428</v>
      </c>
      <c r="BC32" s="377"/>
    </row>
    <row r="33" spans="1:55" ht="31.2">
      <c r="A33" s="275"/>
      <c r="B33" s="276"/>
      <c r="C33" s="276"/>
      <c r="D33" s="151" t="s">
        <v>37</v>
      </c>
      <c r="E33" s="169">
        <f t="shared" ref="E33:F48" si="37">H33+K33+N33+Q33+T33+W33+Z33+AE33+AJ33+AO33+AT33+AY33</f>
        <v>0</v>
      </c>
      <c r="F33" s="169">
        <f t="shared" si="37"/>
        <v>0</v>
      </c>
      <c r="G33" s="167"/>
      <c r="H33" s="167">
        <f>H40+H47+H54+H61+H68+H75+H82+H89+H96+H103+H110+H117+H124+H131+H138+H145+H152+H159+H166</f>
        <v>0</v>
      </c>
      <c r="I33" s="167">
        <f t="shared" ref="I33:BA33" si="38">I40+I47+I54+I61+I68+I75+I82+I89+I96+I103+I110+I117+I124+I131+I138+I145+I152+I159+I166</f>
        <v>0</v>
      </c>
      <c r="J33" s="167">
        <f t="shared" si="38"/>
        <v>0</v>
      </c>
      <c r="K33" s="167">
        <f t="shared" si="38"/>
        <v>0</v>
      </c>
      <c r="L33" s="167">
        <f t="shared" si="38"/>
        <v>0</v>
      </c>
      <c r="M33" s="167">
        <f t="shared" si="38"/>
        <v>0</v>
      </c>
      <c r="N33" s="167">
        <f t="shared" si="38"/>
        <v>0</v>
      </c>
      <c r="O33" s="167">
        <f t="shared" si="38"/>
        <v>0</v>
      </c>
      <c r="P33" s="167">
        <f t="shared" si="38"/>
        <v>0</v>
      </c>
      <c r="Q33" s="167">
        <f t="shared" si="38"/>
        <v>0</v>
      </c>
      <c r="R33" s="167">
        <f t="shared" si="38"/>
        <v>0</v>
      </c>
      <c r="S33" s="167">
        <f t="shared" si="38"/>
        <v>0</v>
      </c>
      <c r="T33" s="167">
        <f t="shared" si="38"/>
        <v>0</v>
      </c>
      <c r="U33" s="167">
        <f t="shared" si="38"/>
        <v>0</v>
      </c>
      <c r="V33" s="167">
        <f t="shared" si="38"/>
        <v>0</v>
      </c>
      <c r="W33" s="167">
        <f t="shared" si="38"/>
        <v>0</v>
      </c>
      <c r="X33" s="167">
        <f t="shared" si="38"/>
        <v>0</v>
      </c>
      <c r="Y33" s="167">
        <f t="shared" si="38"/>
        <v>0</v>
      </c>
      <c r="Z33" s="167">
        <f t="shared" si="38"/>
        <v>0</v>
      </c>
      <c r="AA33" s="167">
        <f t="shared" si="38"/>
        <v>0</v>
      </c>
      <c r="AB33" s="167">
        <f t="shared" si="38"/>
        <v>0</v>
      </c>
      <c r="AC33" s="167">
        <f t="shared" si="38"/>
        <v>0</v>
      </c>
      <c r="AD33" s="167">
        <f t="shared" si="38"/>
        <v>0</v>
      </c>
      <c r="AE33" s="167">
        <f t="shared" si="38"/>
        <v>0</v>
      </c>
      <c r="AF33" s="167">
        <f t="shared" si="38"/>
        <v>0</v>
      </c>
      <c r="AG33" s="167">
        <f t="shared" si="38"/>
        <v>0</v>
      </c>
      <c r="AH33" s="167">
        <f t="shared" si="38"/>
        <v>0</v>
      </c>
      <c r="AI33" s="167">
        <f t="shared" si="38"/>
        <v>0</v>
      </c>
      <c r="AJ33" s="167">
        <f t="shared" si="38"/>
        <v>0</v>
      </c>
      <c r="AK33" s="167">
        <f t="shared" si="38"/>
        <v>0</v>
      </c>
      <c r="AL33" s="167">
        <f t="shared" si="38"/>
        <v>0</v>
      </c>
      <c r="AM33" s="167">
        <f t="shared" si="38"/>
        <v>0</v>
      </c>
      <c r="AN33" s="167">
        <f t="shared" si="38"/>
        <v>0</v>
      </c>
      <c r="AO33" s="167">
        <f t="shared" si="38"/>
        <v>0</v>
      </c>
      <c r="AP33" s="167">
        <f t="shared" si="38"/>
        <v>0</v>
      </c>
      <c r="AQ33" s="167">
        <f t="shared" si="38"/>
        <v>0</v>
      </c>
      <c r="AR33" s="167">
        <f t="shared" si="38"/>
        <v>0</v>
      </c>
      <c r="AS33" s="167">
        <f t="shared" si="38"/>
        <v>0</v>
      </c>
      <c r="AT33" s="167">
        <f t="shared" si="38"/>
        <v>0</v>
      </c>
      <c r="AU33" s="167">
        <f t="shared" si="38"/>
        <v>0</v>
      </c>
      <c r="AV33" s="167">
        <f t="shared" si="38"/>
        <v>0</v>
      </c>
      <c r="AW33" s="167">
        <f t="shared" si="38"/>
        <v>0</v>
      </c>
      <c r="AX33" s="167">
        <f t="shared" si="38"/>
        <v>0</v>
      </c>
      <c r="AY33" s="167">
        <f t="shared" si="38"/>
        <v>0</v>
      </c>
      <c r="AZ33" s="167">
        <f t="shared" si="38"/>
        <v>0</v>
      </c>
      <c r="BA33" s="167">
        <f t="shared" si="38"/>
        <v>0</v>
      </c>
      <c r="BB33" s="379"/>
      <c r="BC33" s="377"/>
    </row>
    <row r="34" spans="1:55" ht="31.2">
      <c r="A34" s="275"/>
      <c r="B34" s="276"/>
      <c r="C34" s="276"/>
      <c r="D34" s="176" t="s">
        <v>2</v>
      </c>
      <c r="E34" s="169">
        <f t="shared" si="37"/>
        <v>0</v>
      </c>
      <c r="F34" s="169">
        <f t="shared" si="37"/>
        <v>0</v>
      </c>
      <c r="G34" s="167"/>
      <c r="H34" s="167">
        <f t="shared" ref="H34:BA36" si="39">H41+H48+H55+H62+H69+H76+H83+H90+H97+H104+H111+H118+H125+H132+H139+H146+H153+H160+H167</f>
        <v>0</v>
      </c>
      <c r="I34" s="167">
        <f t="shared" si="39"/>
        <v>0</v>
      </c>
      <c r="J34" s="167">
        <f t="shared" si="39"/>
        <v>0</v>
      </c>
      <c r="K34" s="167">
        <f t="shared" si="39"/>
        <v>0</v>
      </c>
      <c r="L34" s="167">
        <f t="shared" si="39"/>
        <v>0</v>
      </c>
      <c r="M34" s="167">
        <f t="shared" si="39"/>
        <v>0</v>
      </c>
      <c r="N34" s="167">
        <f t="shared" si="39"/>
        <v>0</v>
      </c>
      <c r="O34" s="167">
        <f t="shared" si="39"/>
        <v>0</v>
      </c>
      <c r="P34" s="167">
        <f t="shared" si="39"/>
        <v>0</v>
      </c>
      <c r="Q34" s="167">
        <f t="shared" si="39"/>
        <v>0</v>
      </c>
      <c r="R34" s="167">
        <f t="shared" si="39"/>
        <v>0</v>
      </c>
      <c r="S34" s="167">
        <f t="shared" si="39"/>
        <v>0</v>
      </c>
      <c r="T34" s="167">
        <f t="shared" si="39"/>
        <v>0</v>
      </c>
      <c r="U34" s="167">
        <f t="shared" si="39"/>
        <v>0</v>
      </c>
      <c r="V34" s="167">
        <f t="shared" si="39"/>
        <v>0</v>
      </c>
      <c r="W34" s="167">
        <f t="shared" si="39"/>
        <v>0</v>
      </c>
      <c r="X34" s="167">
        <f t="shared" si="39"/>
        <v>0</v>
      </c>
      <c r="Y34" s="167">
        <f t="shared" si="39"/>
        <v>0</v>
      </c>
      <c r="Z34" s="167">
        <f t="shared" si="39"/>
        <v>0</v>
      </c>
      <c r="AA34" s="167">
        <f t="shared" si="39"/>
        <v>0</v>
      </c>
      <c r="AB34" s="167">
        <f t="shared" si="39"/>
        <v>0</v>
      </c>
      <c r="AC34" s="167">
        <f t="shared" si="39"/>
        <v>0</v>
      </c>
      <c r="AD34" s="167">
        <f t="shared" si="39"/>
        <v>0</v>
      </c>
      <c r="AE34" s="167">
        <f t="shared" si="39"/>
        <v>0</v>
      </c>
      <c r="AF34" s="167">
        <f t="shared" si="39"/>
        <v>0</v>
      </c>
      <c r="AG34" s="167">
        <f t="shared" si="39"/>
        <v>0</v>
      </c>
      <c r="AH34" s="167">
        <f t="shared" si="39"/>
        <v>0</v>
      </c>
      <c r="AI34" s="167">
        <f t="shared" si="39"/>
        <v>0</v>
      </c>
      <c r="AJ34" s="167">
        <f t="shared" si="39"/>
        <v>0</v>
      </c>
      <c r="AK34" s="167">
        <f t="shared" si="39"/>
        <v>0</v>
      </c>
      <c r="AL34" s="167">
        <f t="shared" si="39"/>
        <v>0</v>
      </c>
      <c r="AM34" s="167">
        <f t="shared" si="39"/>
        <v>0</v>
      </c>
      <c r="AN34" s="167">
        <f t="shared" si="39"/>
        <v>0</v>
      </c>
      <c r="AO34" s="167">
        <f t="shared" si="39"/>
        <v>0</v>
      </c>
      <c r="AP34" s="167">
        <f t="shared" si="39"/>
        <v>0</v>
      </c>
      <c r="AQ34" s="167">
        <f t="shared" si="39"/>
        <v>0</v>
      </c>
      <c r="AR34" s="167">
        <f t="shared" si="39"/>
        <v>0</v>
      </c>
      <c r="AS34" s="167">
        <f t="shared" si="39"/>
        <v>0</v>
      </c>
      <c r="AT34" s="167">
        <f t="shared" si="39"/>
        <v>0</v>
      </c>
      <c r="AU34" s="167">
        <f t="shared" si="39"/>
        <v>0</v>
      </c>
      <c r="AV34" s="167">
        <f t="shared" si="39"/>
        <v>0</v>
      </c>
      <c r="AW34" s="167">
        <f t="shared" si="39"/>
        <v>0</v>
      </c>
      <c r="AX34" s="167">
        <f t="shared" si="39"/>
        <v>0</v>
      </c>
      <c r="AY34" s="167">
        <f t="shared" si="39"/>
        <v>0</v>
      </c>
      <c r="AZ34" s="167">
        <f t="shared" si="39"/>
        <v>0</v>
      </c>
      <c r="BA34" s="167">
        <f t="shared" si="39"/>
        <v>0</v>
      </c>
      <c r="BB34" s="379"/>
      <c r="BC34" s="377"/>
    </row>
    <row r="35" spans="1:55" ht="15.6">
      <c r="A35" s="275"/>
      <c r="B35" s="276"/>
      <c r="C35" s="276"/>
      <c r="D35" s="225" t="s">
        <v>268</v>
      </c>
      <c r="E35" s="169">
        <f t="shared" si="37"/>
        <v>117672.02803999999</v>
      </c>
      <c r="F35" s="169">
        <f t="shared" si="37"/>
        <v>30071.427230000001</v>
      </c>
      <c r="G35" s="167">
        <f t="shared" ref="G35:G36" si="40">F35*100/E35</f>
        <v>25.555289333313681</v>
      </c>
      <c r="H35" s="167">
        <f t="shared" si="39"/>
        <v>0</v>
      </c>
      <c r="I35" s="167">
        <f t="shared" si="39"/>
        <v>0</v>
      </c>
      <c r="J35" s="167">
        <f t="shared" si="39"/>
        <v>0</v>
      </c>
      <c r="K35" s="167">
        <f t="shared" si="39"/>
        <v>694.73599999999999</v>
      </c>
      <c r="L35" s="167">
        <f t="shared" si="39"/>
        <v>694.73599999999999</v>
      </c>
      <c r="M35" s="167">
        <f t="shared" si="39"/>
        <v>0</v>
      </c>
      <c r="N35" s="167">
        <f t="shared" si="39"/>
        <v>569</v>
      </c>
      <c r="O35" s="167">
        <f t="shared" si="39"/>
        <v>569</v>
      </c>
      <c r="P35" s="167">
        <f t="shared" si="39"/>
        <v>0</v>
      </c>
      <c r="Q35" s="167">
        <f t="shared" si="39"/>
        <v>560</v>
      </c>
      <c r="R35" s="167">
        <f t="shared" si="39"/>
        <v>560</v>
      </c>
      <c r="S35" s="167">
        <f t="shared" si="39"/>
        <v>0</v>
      </c>
      <c r="T35" s="167">
        <f t="shared" si="39"/>
        <v>2153.2577000000001</v>
      </c>
      <c r="U35" s="167">
        <f t="shared" si="39"/>
        <v>2153.2577000000001</v>
      </c>
      <c r="V35" s="167">
        <f t="shared" si="39"/>
        <v>0</v>
      </c>
      <c r="W35" s="167">
        <f t="shared" si="39"/>
        <v>2167.1618799999997</v>
      </c>
      <c r="X35" s="167">
        <f t="shared" si="39"/>
        <v>2167.1618799999997</v>
      </c>
      <c r="Y35" s="167">
        <f t="shared" si="39"/>
        <v>0</v>
      </c>
      <c r="Z35" s="167">
        <f t="shared" si="39"/>
        <v>1859.78809</v>
      </c>
      <c r="AA35" s="167">
        <f t="shared" si="39"/>
        <v>1859.78809</v>
      </c>
      <c r="AB35" s="167">
        <f t="shared" si="39"/>
        <v>0</v>
      </c>
      <c r="AC35" s="167">
        <f t="shared" si="39"/>
        <v>0</v>
      </c>
      <c r="AD35" s="167">
        <f t="shared" si="39"/>
        <v>0</v>
      </c>
      <c r="AE35" s="167">
        <f t="shared" si="39"/>
        <v>14.82991</v>
      </c>
      <c r="AF35" s="167">
        <f t="shared" si="39"/>
        <v>14.82991</v>
      </c>
      <c r="AG35" s="167">
        <f t="shared" si="39"/>
        <v>0</v>
      </c>
      <c r="AH35" s="167">
        <f t="shared" si="39"/>
        <v>0</v>
      </c>
      <c r="AI35" s="167">
        <f t="shared" si="39"/>
        <v>0</v>
      </c>
      <c r="AJ35" s="167">
        <f t="shared" si="39"/>
        <v>2134.8053799999998</v>
      </c>
      <c r="AK35" s="167">
        <f t="shared" si="39"/>
        <v>1847.4</v>
      </c>
      <c r="AL35" s="167">
        <f t="shared" si="39"/>
        <v>0</v>
      </c>
      <c r="AM35" s="167">
        <f t="shared" si="39"/>
        <v>0</v>
      </c>
      <c r="AN35" s="167">
        <f t="shared" si="39"/>
        <v>0</v>
      </c>
      <c r="AO35" s="167">
        <f t="shared" si="39"/>
        <v>0</v>
      </c>
      <c r="AP35" s="167">
        <f t="shared" si="39"/>
        <v>0</v>
      </c>
      <c r="AQ35" s="167">
        <f t="shared" si="39"/>
        <v>0</v>
      </c>
      <c r="AR35" s="167">
        <f t="shared" si="39"/>
        <v>0</v>
      </c>
      <c r="AS35" s="167">
        <f t="shared" si="39"/>
        <v>0</v>
      </c>
      <c r="AT35" s="167">
        <f t="shared" si="39"/>
        <v>1938.0749599999997</v>
      </c>
      <c r="AU35" s="167">
        <f t="shared" si="39"/>
        <v>1938.0749599999997</v>
      </c>
      <c r="AV35" s="167">
        <f t="shared" si="39"/>
        <v>0</v>
      </c>
      <c r="AW35" s="167">
        <f t="shared" si="39"/>
        <v>0</v>
      </c>
      <c r="AX35" s="167">
        <f t="shared" si="39"/>
        <v>0</v>
      </c>
      <c r="AY35" s="167">
        <f t="shared" si="39"/>
        <v>105580.37411999999</v>
      </c>
      <c r="AZ35" s="167">
        <f t="shared" si="39"/>
        <v>18267.178690000001</v>
      </c>
      <c r="BA35" s="167">
        <f t="shared" si="39"/>
        <v>0</v>
      </c>
      <c r="BB35" s="379"/>
      <c r="BC35" s="377"/>
    </row>
    <row r="36" spans="1:55" ht="78">
      <c r="A36" s="275"/>
      <c r="B36" s="276"/>
      <c r="C36" s="276"/>
      <c r="D36" s="225" t="s">
        <v>274</v>
      </c>
      <c r="E36" s="169">
        <f t="shared" si="37"/>
        <v>96664.841589999996</v>
      </c>
      <c r="F36" s="169">
        <f t="shared" si="37"/>
        <v>12929.396970000002</v>
      </c>
      <c r="G36" s="167">
        <f t="shared" si="40"/>
        <v>13.3754907754771</v>
      </c>
      <c r="H36" s="167">
        <f t="shared" si="39"/>
        <v>0</v>
      </c>
      <c r="I36" s="167">
        <f t="shared" si="39"/>
        <v>0</v>
      </c>
      <c r="J36" s="167">
        <f t="shared" si="39"/>
        <v>0</v>
      </c>
      <c r="K36" s="167">
        <f t="shared" si="39"/>
        <v>0</v>
      </c>
      <c r="L36" s="167">
        <f t="shared" si="39"/>
        <v>0</v>
      </c>
      <c r="M36" s="167">
        <f t="shared" si="39"/>
        <v>0</v>
      </c>
      <c r="N36" s="167">
        <f t="shared" si="39"/>
        <v>100</v>
      </c>
      <c r="O36" s="167">
        <f t="shared" si="39"/>
        <v>100</v>
      </c>
      <c r="P36" s="167">
        <f t="shared" si="39"/>
        <v>0</v>
      </c>
      <c r="Q36" s="167">
        <f t="shared" si="39"/>
        <v>0</v>
      </c>
      <c r="R36" s="167">
        <f t="shared" si="39"/>
        <v>0</v>
      </c>
      <c r="S36" s="167">
        <f t="shared" si="39"/>
        <v>0</v>
      </c>
      <c r="T36" s="167">
        <f t="shared" si="39"/>
        <v>2122.2577000000001</v>
      </c>
      <c r="U36" s="167">
        <f t="shared" si="39"/>
        <v>2122.2577000000001</v>
      </c>
      <c r="V36" s="167">
        <f t="shared" si="39"/>
        <v>0</v>
      </c>
      <c r="W36" s="167">
        <f t="shared" si="39"/>
        <v>401.22650000000004</v>
      </c>
      <c r="X36" s="167">
        <f t="shared" si="39"/>
        <v>401.22650000000004</v>
      </c>
      <c r="Y36" s="167">
        <f t="shared" si="39"/>
        <v>0</v>
      </c>
      <c r="Z36" s="167">
        <f t="shared" si="39"/>
        <v>875.37899000000004</v>
      </c>
      <c r="AA36" s="167">
        <f t="shared" si="39"/>
        <v>875.37899000000004</v>
      </c>
      <c r="AB36" s="167">
        <f t="shared" si="39"/>
        <v>0</v>
      </c>
      <c r="AC36" s="167">
        <f t="shared" si="39"/>
        <v>0</v>
      </c>
      <c r="AD36" s="167">
        <f t="shared" si="39"/>
        <v>0</v>
      </c>
      <c r="AE36" s="167">
        <f t="shared" si="39"/>
        <v>0</v>
      </c>
      <c r="AF36" s="167">
        <f t="shared" si="39"/>
        <v>0</v>
      </c>
      <c r="AG36" s="167">
        <f t="shared" si="39"/>
        <v>0</v>
      </c>
      <c r="AH36" s="167">
        <f t="shared" si="39"/>
        <v>0</v>
      </c>
      <c r="AI36" s="167">
        <f t="shared" si="39"/>
        <v>0</v>
      </c>
      <c r="AJ36" s="167">
        <f t="shared" si="39"/>
        <v>1114.8</v>
      </c>
      <c r="AK36" s="167">
        <f t="shared" si="39"/>
        <v>1114.8</v>
      </c>
      <c r="AL36" s="167">
        <f t="shared" si="39"/>
        <v>0</v>
      </c>
      <c r="AM36" s="167">
        <f t="shared" si="39"/>
        <v>0</v>
      </c>
      <c r="AN36" s="167">
        <f t="shared" si="39"/>
        <v>0</v>
      </c>
      <c r="AO36" s="167">
        <f t="shared" si="39"/>
        <v>0</v>
      </c>
      <c r="AP36" s="167">
        <f t="shared" si="39"/>
        <v>0</v>
      </c>
      <c r="AQ36" s="167">
        <f t="shared" si="39"/>
        <v>0</v>
      </c>
      <c r="AR36" s="167">
        <f t="shared" si="39"/>
        <v>0</v>
      </c>
      <c r="AS36" s="167">
        <f t="shared" si="39"/>
        <v>0</v>
      </c>
      <c r="AT36" s="167">
        <f t="shared" si="39"/>
        <v>99.9</v>
      </c>
      <c r="AU36" s="167">
        <f t="shared" si="39"/>
        <v>99.9</v>
      </c>
      <c r="AV36" s="167">
        <f t="shared" si="39"/>
        <v>0</v>
      </c>
      <c r="AW36" s="167">
        <f t="shared" si="39"/>
        <v>0</v>
      </c>
      <c r="AX36" s="167">
        <f t="shared" si="39"/>
        <v>0</v>
      </c>
      <c r="AY36" s="167">
        <f t="shared" si="39"/>
        <v>91951.278399999996</v>
      </c>
      <c r="AZ36" s="167">
        <f t="shared" si="39"/>
        <v>8215.8337800000008</v>
      </c>
      <c r="BA36" s="167">
        <f t="shared" si="39"/>
        <v>0</v>
      </c>
      <c r="BB36" s="379"/>
      <c r="BC36" s="377"/>
    </row>
    <row r="37" spans="1:55" ht="15.6">
      <c r="A37" s="275"/>
      <c r="B37" s="276"/>
      <c r="C37" s="276"/>
      <c r="D37" s="225" t="s">
        <v>269</v>
      </c>
      <c r="E37" s="169">
        <f t="shared" si="37"/>
        <v>0</v>
      </c>
      <c r="F37" s="169">
        <f>I37+L37+O37+R37+U37+X37+AA37+AF37+AK37+AP37+AU37+AZ37</f>
        <v>0</v>
      </c>
      <c r="G37" s="167"/>
      <c r="H37" s="167">
        <f t="shared" ref="H37:BA38" si="41">H44+H51+H58+H65+H72+H79+H86+H93+H100+H107+H114+H121+H128+H135+H142+H149</f>
        <v>0</v>
      </c>
      <c r="I37" s="167">
        <f t="shared" si="41"/>
        <v>0</v>
      </c>
      <c r="J37" s="167">
        <f t="shared" si="41"/>
        <v>0</v>
      </c>
      <c r="K37" s="167">
        <f t="shared" si="41"/>
        <v>0</v>
      </c>
      <c r="L37" s="167">
        <f t="shared" si="41"/>
        <v>0</v>
      </c>
      <c r="M37" s="167">
        <f t="shared" si="41"/>
        <v>0</v>
      </c>
      <c r="N37" s="167">
        <f t="shared" si="41"/>
        <v>0</v>
      </c>
      <c r="O37" s="167">
        <f t="shared" si="41"/>
        <v>0</v>
      </c>
      <c r="P37" s="167">
        <f t="shared" si="41"/>
        <v>0</v>
      </c>
      <c r="Q37" s="167">
        <f t="shared" si="41"/>
        <v>0</v>
      </c>
      <c r="R37" s="167">
        <f t="shared" si="41"/>
        <v>0</v>
      </c>
      <c r="S37" s="167">
        <f t="shared" si="41"/>
        <v>0</v>
      </c>
      <c r="T37" s="167">
        <f t="shared" si="41"/>
        <v>0</v>
      </c>
      <c r="U37" s="167">
        <f t="shared" si="41"/>
        <v>0</v>
      </c>
      <c r="V37" s="167">
        <f t="shared" si="41"/>
        <v>0</v>
      </c>
      <c r="W37" s="167">
        <f t="shared" si="41"/>
        <v>0</v>
      </c>
      <c r="X37" s="167">
        <f t="shared" si="41"/>
        <v>0</v>
      </c>
      <c r="Y37" s="167">
        <f t="shared" si="41"/>
        <v>0</v>
      </c>
      <c r="Z37" s="167">
        <f t="shared" si="41"/>
        <v>0</v>
      </c>
      <c r="AA37" s="167">
        <f t="shared" si="41"/>
        <v>0</v>
      </c>
      <c r="AB37" s="167">
        <f t="shared" si="41"/>
        <v>0</v>
      </c>
      <c r="AC37" s="167">
        <f t="shared" si="41"/>
        <v>0</v>
      </c>
      <c r="AD37" s="167">
        <f t="shared" si="41"/>
        <v>0</v>
      </c>
      <c r="AE37" s="167">
        <f t="shared" si="41"/>
        <v>0</v>
      </c>
      <c r="AF37" s="167">
        <f t="shared" si="41"/>
        <v>0</v>
      </c>
      <c r="AG37" s="167">
        <f t="shared" si="41"/>
        <v>0</v>
      </c>
      <c r="AH37" s="167">
        <f t="shared" si="41"/>
        <v>0</v>
      </c>
      <c r="AI37" s="167">
        <f t="shared" si="41"/>
        <v>0</v>
      </c>
      <c r="AJ37" s="167">
        <f t="shared" si="41"/>
        <v>0</v>
      </c>
      <c r="AK37" s="167">
        <f t="shared" si="41"/>
        <v>0</v>
      </c>
      <c r="AL37" s="167">
        <f t="shared" si="41"/>
        <v>0</v>
      </c>
      <c r="AM37" s="167">
        <f t="shared" si="41"/>
        <v>0</v>
      </c>
      <c r="AN37" s="167">
        <f t="shared" si="41"/>
        <v>0</v>
      </c>
      <c r="AO37" s="167">
        <f t="shared" si="41"/>
        <v>0</v>
      </c>
      <c r="AP37" s="167">
        <f t="shared" si="41"/>
        <v>0</v>
      </c>
      <c r="AQ37" s="167">
        <f t="shared" si="41"/>
        <v>0</v>
      </c>
      <c r="AR37" s="167">
        <f t="shared" si="41"/>
        <v>0</v>
      </c>
      <c r="AS37" s="167">
        <f t="shared" si="41"/>
        <v>0</v>
      </c>
      <c r="AT37" s="167">
        <f t="shared" si="41"/>
        <v>0</v>
      </c>
      <c r="AU37" s="167">
        <f t="shared" si="41"/>
        <v>0</v>
      </c>
      <c r="AV37" s="167">
        <f t="shared" si="41"/>
        <v>0</v>
      </c>
      <c r="AW37" s="167">
        <f t="shared" si="41"/>
        <v>0</v>
      </c>
      <c r="AX37" s="167">
        <f t="shared" si="41"/>
        <v>0</v>
      </c>
      <c r="AY37" s="167">
        <f t="shared" si="41"/>
        <v>0</v>
      </c>
      <c r="AZ37" s="167">
        <f t="shared" si="41"/>
        <v>0</v>
      </c>
      <c r="BA37" s="167">
        <f t="shared" si="41"/>
        <v>0</v>
      </c>
      <c r="BB37" s="379"/>
      <c r="BC37" s="377"/>
    </row>
    <row r="38" spans="1:55" ht="31.2">
      <c r="A38" s="275"/>
      <c r="B38" s="276"/>
      <c r="C38" s="276"/>
      <c r="D38" s="226" t="s">
        <v>43</v>
      </c>
      <c r="E38" s="169">
        <f t="shared" si="37"/>
        <v>0</v>
      </c>
      <c r="F38" s="169">
        <f t="shared" si="37"/>
        <v>0</v>
      </c>
      <c r="G38" s="167"/>
      <c r="H38" s="167">
        <f t="shared" si="41"/>
        <v>0</v>
      </c>
      <c r="I38" s="167">
        <f t="shared" si="41"/>
        <v>0</v>
      </c>
      <c r="J38" s="167">
        <f t="shared" si="41"/>
        <v>0</v>
      </c>
      <c r="K38" s="167">
        <f t="shared" si="41"/>
        <v>0</v>
      </c>
      <c r="L38" s="167">
        <f t="shared" si="41"/>
        <v>0</v>
      </c>
      <c r="M38" s="167">
        <f t="shared" si="41"/>
        <v>0</v>
      </c>
      <c r="N38" s="167">
        <f t="shared" si="41"/>
        <v>0</v>
      </c>
      <c r="O38" s="167">
        <f t="shared" si="41"/>
        <v>0</v>
      </c>
      <c r="P38" s="167">
        <f t="shared" si="41"/>
        <v>0</v>
      </c>
      <c r="Q38" s="167">
        <f t="shared" si="41"/>
        <v>0</v>
      </c>
      <c r="R38" s="167">
        <f t="shared" si="41"/>
        <v>0</v>
      </c>
      <c r="S38" s="167">
        <f t="shared" si="41"/>
        <v>0</v>
      </c>
      <c r="T38" s="167">
        <f t="shared" si="41"/>
        <v>0</v>
      </c>
      <c r="U38" s="167">
        <f t="shared" si="41"/>
        <v>0</v>
      </c>
      <c r="V38" s="167">
        <f t="shared" si="41"/>
        <v>0</v>
      </c>
      <c r="W38" s="167">
        <f t="shared" si="41"/>
        <v>0</v>
      </c>
      <c r="X38" s="167">
        <f t="shared" si="41"/>
        <v>0</v>
      </c>
      <c r="Y38" s="167">
        <f t="shared" si="41"/>
        <v>0</v>
      </c>
      <c r="Z38" s="167">
        <f t="shared" si="41"/>
        <v>0</v>
      </c>
      <c r="AA38" s="167">
        <f t="shared" si="41"/>
        <v>0</v>
      </c>
      <c r="AB38" s="167">
        <f t="shared" si="41"/>
        <v>0</v>
      </c>
      <c r="AC38" s="167">
        <f t="shared" si="41"/>
        <v>0</v>
      </c>
      <c r="AD38" s="167">
        <f t="shared" si="41"/>
        <v>0</v>
      </c>
      <c r="AE38" s="167">
        <f t="shared" si="41"/>
        <v>0</v>
      </c>
      <c r="AF38" s="167">
        <f t="shared" si="41"/>
        <v>0</v>
      </c>
      <c r="AG38" s="167">
        <f t="shared" si="41"/>
        <v>0</v>
      </c>
      <c r="AH38" s="167">
        <f t="shared" si="41"/>
        <v>0</v>
      </c>
      <c r="AI38" s="167">
        <f t="shared" si="41"/>
        <v>0</v>
      </c>
      <c r="AJ38" s="167">
        <f t="shared" si="41"/>
        <v>0</v>
      </c>
      <c r="AK38" s="167">
        <f t="shared" si="41"/>
        <v>0</v>
      </c>
      <c r="AL38" s="167">
        <f t="shared" si="41"/>
        <v>0</v>
      </c>
      <c r="AM38" s="167">
        <f t="shared" si="41"/>
        <v>0</v>
      </c>
      <c r="AN38" s="167">
        <f t="shared" si="41"/>
        <v>0</v>
      </c>
      <c r="AO38" s="167">
        <f t="shared" si="41"/>
        <v>0</v>
      </c>
      <c r="AP38" s="167">
        <f t="shared" si="41"/>
        <v>0</v>
      </c>
      <c r="AQ38" s="167">
        <f t="shared" si="41"/>
        <v>0</v>
      </c>
      <c r="AR38" s="167">
        <f t="shared" si="41"/>
        <v>0</v>
      </c>
      <c r="AS38" s="167">
        <f t="shared" si="41"/>
        <v>0</v>
      </c>
      <c r="AT38" s="167">
        <f t="shared" si="41"/>
        <v>0</v>
      </c>
      <c r="AU38" s="167">
        <f t="shared" si="41"/>
        <v>0</v>
      </c>
      <c r="AV38" s="167">
        <f t="shared" si="41"/>
        <v>0</v>
      </c>
      <c r="AW38" s="167">
        <f t="shared" si="41"/>
        <v>0</v>
      </c>
      <c r="AX38" s="167">
        <f t="shared" si="41"/>
        <v>0</v>
      </c>
      <c r="AY38" s="167">
        <f t="shared" si="41"/>
        <v>0</v>
      </c>
      <c r="AZ38" s="167">
        <f t="shared" si="41"/>
        <v>0</v>
      </c>
      <c r="BA38" s="167">
        <f t="shared" si="41"/>
        <v>0</v>
      </c>
      <c r="BB38" s="380"/>
      <c r="BC38" s="377"/>
    </row>
    <row r="39" spans="1:55" ht="15.6">
      <c r="A39" s="275" t="s">
        <v>330</v>
      </c>
      <c r="B39" s="276" t="s">
        <v>280</v>
      </c>
      <c r="C39" s="276"/>
      <c r="D39" s="153" t="s">
        <v>41</v>
      </c>
      <c r="E39" s="169">
        <f t="shared" si="37"/>
        <v>17738.468170000004</v>
      </c>
      <c r="F39" s="169">
        <f t="shared" si="37"/>
        <v>1806.4614900000001</v>
      </c>
      <c r="G39" s="167">
        <f t="shared" ref="G39" si="42">F39*100/E39</f>
        <v>10.183864089544997</v>
      </c>
      <c r="H39" s="169">
        <f>H40+H41+H42</f>
        <v>0</v>
      </c>
      <c r="I39" s="169">
        <f t="shared" ref="I39:BA39" si="43">I40+I41+I42</f>
        <v>0</v>
      </c>
      <c r="J39" s="169">
        <f t="shared" si="43"/>
        <v>0</v>
      </c>
      <c r="K39" s="169">
        <f t="shared" si="43"/>
        <v>0</v>
      </c>
      <c r="L39" s="169">
        <f t="shared" si="43"/>
        <v>0</v>
      </c>
      <c r="M39" s="169">
        <f t="shared" si="43"/>
        <v>0</v>
      </c>
      <c r="N39" s="169">
        <f t="shared" si="43"/>
        <v>0</v>
      </c>
      <c r="O39" s="169">
        <f t="shared" si="43"/>
        <v>0</v>
      </c>
      <c r="P39" s="169">
        <f t="shared" si="43"/>
        <v>0</v>
      </c>
      <c r="Q39" s="169">
        <f t="shared" si="43"/>
        <v>0</v>
      </c>
      <c r="R39" s="169">
        <f t="shared" si="43"/>
        <v>0</v>
      </c>
      <c r="S39" s="169">
        <f t="shared" si="43"/>
        <v>0</v>
      </c>
      <c r="T39" s="169">
        <f t="shared" si="43"/>
        <v>898.25076000000001</v>
      </c>
      <c r="U39" s="169">
        <f t="shared" si="43"/>
        <v>898.25076000000001</v>
      </c>
      <c r="V39" s="169">
        <f t="shared" si="43"/>
        <v>0</v>
      </c>
      <c r="W39" s="169">
        <f t="shared" si="43"/>
        <v>0</v>
      </c>
      <c r="X39" s="169">
        <f t="shared" si="43"/>
        <v>0</v>
      </c>
      <c r="Y39" s="169">
        <f t="shared" si="43"/>
        <v>0</v>
      </c>
      <c r="Z39" s="169">
        <f t="shared" si="43"/>
        <v>808.31073000000004</v>
      </c>
      <c r="AA39" s="169">
        <f t="shared" si="43"/>
        <v>808.31073000000004</v>
      </c>
      <c r="AB39" s="169">
        <f t="shared" si="43"/>
        <v>0</v>
      </c>
      <c r="AC39" s="169">
        <f t="shared" si="43"/>
        <v>0</v>
      </c>
      <c r="AD39" s="169">
        <f t="shared" si="43"/>
        <v>0</v>
      </c>
      <c r="AE39" s="169">
        <f t="shared" si="43"/>
        <v>0</v>
      </c>
      <c r="AF39" s="169">
        <f t="shared" si="43"/>
        <v>0</v>
      </c>
      <c r="AG39" s="169">
        <f t="shared" si="43"/>
        <v>0</v>
      </c>
      <c r="AH39" s="169">
        <f t="shared" si="43"/>
        <v>0</v>
      </c>
      <c r="AI39" s="169">
        <f t="shared" si="43"/>
        <v>0</v>
      </c>
      <c r="AJ39" s="169">
        <f t="shared" si="43"/>
        <v>0</v>
      </c>
      <c r="AK39" s="169">
        <f t="shared" si="43"/>
        <v>0</v>
      </c>
      <c r="AL39" s="169">
        <f t="shared" si="43"/>
        <v>0</v>
      </c>
      <c r="AM39" s="169">
        <f t="shared" si="43"/>
        <v>0</v>
      </c>
      <c r="AN39" s="169">
        <f t="shared" si="43"/>
        <v>0</v>
      </c>
      <c r="AO39" s="169">
        <f t="shared" si="43"/>
        <v>0</v>
      </c>
      <c r="AP39" s="169">
        <f t="shared" si="43"/>
        <v>0</v>
      </c>
      <c r="AQ39" s="169">
        <f t="shared" si="43"/>
        <v>0</v>
      </c>
      <c r="AR39" s="169">
        <f t="shared" si="43"/>
        <v>0</v>
      </c>
      <c r="AS39" s="169">
        <f t="shared" si="43"/>
        <v>0</v>
      </c>
      <c r="AT39" s="169">
        <f t="shared" si="43"/>
        <v>99.9</v>
      </c>
      <c r="AU39" s="169">
        <f t="shared" si="43"/>
        <v>99.9</v>
      </c>
      <c r="AV39" s="169">
        <f t="shared" si="43"/>
        <v>0</v>
      </c>
      <c r="AW39" s="169">
        <f t="shared" si="43"/>
        <v>0</v>
      </c>
      <c r="AX39" s="169">
        <f t="shared" si="43"/>
        <v>0</v>
      </c>
      <c r="AY39" s="169">
        <f t="shared" si="43"/>
        <v>15932.006680000002</v>
      </c>
      <c r="AZ39" s="169">
        <f t="shared" si="43"/>
        <v>0</v>
      </c>
      <c r="BA39" s="169">
        <f t="shared" si="43"/>
        <v>0</v>
      </c>
      <c r="BB39" s="169"/>
      <c r="BC39" s="377" t="s">
        <v>586</v>
      </c>
    </row>
    <row r="40" spans="1:55" ht="31.2">
      <c r="A40" s="275"/>
      <c r="B40" s="276"/>
      <c r="C40" s="276"/>
      <c r="D40" s="151" t="s">
        <v>37</v>
      </c>
      <c r="E40" s="169">
        <f t="shared" si="37"/>
        <v>0</v>
      </c>
      <c r="F40" s="169">
        <f t="shared" si="37"/>
        <v>0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377"/>
    </row>
    <row r="41" spans="1:55" ht="31.2">
      <c r="A41" s="275"/>
      <c r="B41" s="276"/>
      <c r="C41" s="276"/>
      <c r="D41" s="176" t="s">
        <v>2</v>
      </c>
      <c r="E41" s="169">
        <f t="shared" si="37"/>
        <v>0</v>
      </c>
      <c r="F41" s="169">
        <f t="shared" si="37"/>
        <v>0</v>
      </c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377"/>
    </row>
    <row r="42" spans="1:55" ht="15.6">
      <c r="A42" s="275"/>
      <c r="B42" s="276"/>
      <c r="C42" s="276"/>
      <c r="D42" s="225" t="s">
        <v>268</v>
      </c>
      <c r="E42" s="169">
        <f t="shared" si="37"/>
        <v>17738.468170000004</v>
      </c>
      <c r="F42" s="169">
        <f t="shared" si="37"/>
        <v>1806.4614900000001</v>
      </c>
      <c r="G42" s="167">
        <f t="shared" ref="G42:G43" si="44">F42*100/E42</f>
        <v>10.183864089544997</v>
      </c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898.25076000000001</v>
      </c>
      <c r="U42" s="167">
        <f>T42</f>
        <v>898.25076000000001</v>
      </c>
      <c r="V42" s="167"/>
      <c r="W42" s="167"/>
      <c r="X42" s="167"/>
      <c r="Y42" s="167"/>
      <c r="Z42" s="167">
        <v>808.31073000000004</v>
      </c>
      <c r="AA42" s="167">
        <v>808.31073000000004</v>
      </c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>
        <v>99.9</v>
      </c>
      <c r="AU42" s="167">
        <v>99.9</v>
      </c>
      <c r="AV42" s="167"/>
      <c r="AW42" s="167"/>
      <c r="AX42" s="167"/>
      <c r="AY42" s="167">
        <f>17738.46817-898.25076-808.31073-99.9</f>
        <v>15932.006680000002</v>
      </c>
      <c r="AZ42" s="167"/>
      <c r="BA42" s="167"/>
      <c r="BB42" s="167"/>
      <c r="BC42" s="377"/>
    </row>
    <row r="43" spans="1:55" ht="78">
      <c r="A43" s="275"/>
      <c r="B43" s="276"/>
      <c r="C43" s="276"/>
      <c r="D43" s="225" t="s">
        <v>274</v>
      </c>
      <c r="E43" s="169">
        <f t="shared" si="37"/>
        <v>17738.468170000004</v>
      </c>
      <c r="F43" s="169">
        <f t="shared" si="37"/>
        <v>1806.4614900000001</v>
      </c>
      <c r="G43" s="167">
        <f t="shared" si="44"/>
        <v>10.183864089544997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f>T42</f>
        <v>898.25076000000001</v>
      </c>
      <c r="U43" s="167">
        <f>T43</f>
        <v>898.25076000000001</v>
      </c>
      <c r="V43" s="167"/>
      <c r="W43" s="167"/>
      <c r="X43" s="167"/>
      <c r="Y43" s="167"/>
      <c r="Z43" s="167">
        <v>808.31073000000004</v>
      </c>
      <c r="AA43" s="167">
        <v>808.31073000000004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>
        <v>99.9</v>
      </c>
      <c r="AU43" s="167">
        <v>99.9</v>
      </c>
      <c r="AV43" s="167"/>
      <c r="AW43" s="167"/>
      <c r="AX43" s="167"/>
      <c r="AY43" s="167">
        <f>17738.46817-898.25076-808.31073-99.9</f>
        <v>15932.006680000002</v>
      </c>
      <c r="AZ43" s="167"/>
      <c r="BA43" s="167"/>
      <c r="BB43" s="167"/>
      <c r="BC43" s="377"/>
    </row>
    <row r="44" spans="1:55" ht="15.6">
      <c r="A44" s="275"/>
      <c r="B44" s="276"/>
      <c r="C44" s="276"/>
      <c r="D44" s="225" t="s">
        <v>269</v>
      </c>
      <c r="E44" s="169">
        <f t="shared" si="37"/>
        <v>0</v>
      </c>
      <c r="F44" s="169">
        <f t="shared" si="37"/>
        <v>0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377"/>
    </row>
    <row r="45" spans="1:55" ht="31.2">
      <c r="A45" s="275"/>
      <c r="B45" s="276"/>
      <c r="C45" s="276"/>
      <c r="D45" s="226" t="s">
        <v>43</v>
      </c>
      <c r="E45" s="169">
        <f t="shared" si="37"/>
        <v>0</v>
      </c>
      <c r="F45" s="169">
        <f t="shared" si="37"/>
        <v>0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377"/>
    </row>
    <row r="46" spans="1:55" ht="15.6">
      <c r="A46" s="275" t="s">
        <v>331</v>
      </c>
      <c r="B46" s="276" t="s">
        <v>440</v>
      </c>
      <c r="C46" s="276"/>
      <c r="D46" s="153" t="s">
        <v>41</v>
      </c>
      <c r="E46" s="169">
        <f>H46+K46+N46+Q46+T46+W46+Z46+AE46+AJ46+AO46+AT46+AY46</f>
        <v>73254.005719999986</v>
      </c>
      <c r="F46" s="169">
        <f t="shared" si="37"/>
        <v>9530.5677800000012</v>
      </c>
      <c r="G46" s="167">
        <f t="shared" ref="G46" si="45">F46*100/E46</f>
        <v>13.010302557963657</v>
      </c>
      <c r="H46" s="167">
        <f>H47+H48+H49+H51+H52</f>
        <v>0</v>
      </c>
      <c r="I46" s="167">
        <f t="shared" ref="I46:BA46" si="46">I47+I48+I49+I51+I52</f>
        <v>0</v>
      </c>
      <c r="J46" s="167">
        <f t="shared" si="46"/>
        <v>0</v>
      </c>
      <c r="K46" s="167">
        <f t="shared" si="46"/>
        <v>0</v>
      </c>
      <c r="L46" s="167">
        <f t="shared" si="46"/>
        <v>0</v>
      </c>
      <c r="M46" s="167">
        <f t="shared" si="46"/>
        <v>0</v>
      </c>
      <c r="N46" s="167">
        <f t="shared" si="46"/>
        <v>100</v>
      </c>
      <c r="O46" s="167">
        <f t="shared" si="46"/>
        <v>100</v>
      </c>
      <c r="P46" s="167">
        <f t="shared" si="46"/>
        <v>0</v>
      </c>
      <c r="Q46" s="167">
        <f t="shared" si="46"/>
        <v>0</v>
      </c>
      <c r="R46" s="167">
        <f t="shared" si="46"/>
        <v>0</v>
      </c>
      <c r="S46" s="167">
        <f t="shared" si="46"/>
        <v>0</v>
      </c>
      <c r="T46" s="167">
        <f t="shared" si="46"/>
        <v>0</v>
      </c>
      <c r="U46" s="167">
        <f t="shared" si="46"/>
        <v>0</v>
      </c>
      <c r="V46" s="167">
        <f t="shared" si="46"/>
        <v>0</v>
      </c>
      <c r="W46" s="167">
        <f t="shared" si="46"/>
        <v>32.865740000000002</v>
      </c>
      <c r="X46" s="167">
        <f t="shared" si="46"/>
        <v>32.865740000000002</v>
      </c>
      <c r="Y46" s="167">
        <f t="shared" si="46"/>
        <v>0</v>
      </c>
      <c r="Z46" s="167">
        <f t="shared" si="46"/>
        <v>67.068259999999995</v>
      </c>
      <c r="AA46" s="167">
        <f t="shared" si="46"/>
        <v>67.068259999999995</v>
      </c>
      <c r="AB46" s="167">
        <f t="shared" si="46"/>
        <v>0</v>
      </c>
      <c r="AC46" s="167">
        <f t="shared" si="46"/>
        <v>0</v>
      </c>
      <c r="AD46" s="167">
        <f t="shared" si="46"/>
        <v>0</v>
      </c>
      <c r="AE46" s="167">
        <f t="shared" si="46"/>
        <v>0</v>
      </c>
      <c r="AF46" s="167">
        <f t="shared" si="46"/>
        <v>0</v>
      </c>
      <c r="AG46" s="167">
        <f t="shared" si="46"/>
        <v>0</v>
      </c>
      <c r="AH46" s="167">
        <f t="shared" si="46"/>
        <v>0</v>
      </c>
      <c r="AI46" s="167">
        <f t="shared" si="46"/>
        <v>0</v>
      </c>
      <c r="AJ46" s="167">
        <f t="shared" si="46"/>
        <v>1114.8</v>
      </c>
      <c r="AK46" s="167">
        <f t="shared" si="46"/>
        <v>1114.8</v>
      </c>
      <c r="AL46" s="167">
        <f t="shared" si="46"/>
        <v>0</v>
      </c>
      <c r="AM46" s="167">
        <f t="shared" si="46"/>
        <v>0</v>
      </c>
      <c r="AN46" s="167">
        <f t="shared" si="46"/>
        <v>0</v>
      </c>
      <c r="AO46" s="167">
        <f t="shared" si="46"/>
        <v>0</v>
      </c>
      <c r="AP46" s="167">
        <f t="shared" si="46"/>
        <v>0</v>
      </c>
      <c r="AQ46" s="167">
        <f t="shared" si="46"/>
        <v>0</v>
      </c>
      <c r="AR46" s="167">
        <f t="shared" si="46"/>
        <v>0</v>
      </c>
      <c r="AS46" s="167">
        <f t="shared" si="46"/>
        <v>0</v>
      </c>
      <c r="AT46" s="167">
        <f t="shared" si="46"/>
        <v>0</v>
      </c>
      <c r="AU46" s="167">
        <f t="shared" si="46"/>
        <v>0</v>
      </c>
      <c r="AV46" s="167">
        <f t="shared" si="46"/>
        <v>0</v>
      </c>
      <c r="AW46" s="167">
        <f t="shared" si="46"/>
        <v>0</v>
      </c>
      <c r="AX46" s="167">
        <f t="shared" si="46"/>
        <v>0</v>
      </c>
      <c r="AY46" s="167">
        <f t="shared" si="46"/>
        <v>71939.27171999999</v>
      </c>
      <c r="AZ46" s="167">
        <f t="shared" si="46"/>
        <v>8215.8337800000008</v>
      </c>
      <c r="BA46" s="167">
        <f t="shared" si="46"/>
        <v>0</v>
      </c>
      <c r="BB46" s="167"/>
      <c r="BC46" s="406" t="s">
        <v>587</v>
      </c>
    </row>
    <row r="47" spans="1:55" ht="31.2">
      <c r="A47" s="275"/>
      <c r="B47" s="276"/>
      <c r="C47" s="276"/>
      <c r="D47" s="151" t="s">
        <v>37</v>
      </c>
      <c r="E47" s="169">
        <f t="shared" si="37"/>
        <v>0</v>
      </c>
      <c r="F47" s="169">
        <f t="shared" si="37"/>
        <v>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407"/>
    </row>
    <row r="48" spans="1:55" ht="31.2">
      <c r="A48" s="275"/>
      <c r="B48" s="276"/>
      <c r="C48" s="276"/>
      <c r="D48" s="176" t="s">
        <v>2</v>
      </c>
      <c r="E48" s="169">
        <f t="shared" si="37"/>
        <v>0</v>
      </c>
      <c r="F48" s="169">
        <f t="shared" si="37"/>
        <v>0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407"/>
    </row>
    <row r="49" spans="1:55" ht="15.6">
      <c r="A49" s="275"/>
      <c r="B49" s="276"/>
      <c r="C49" s="276"/>
      <c r="D49" s="225" t="s">
        <v>268</v>
      </c>
      <c r="E49" s="169">
        <f t="shared" ref="E49:F104" si="47">H49+K49+N49+Q49+T49+W49+Z49+AE49+AJ49+AO49+AT49+AY49</f>
        <v>73254.005719999986</v>
      </c>
      <c r="F49" s="169">
        <f t="shared" si="47"/>
        <v>9530.5677800000012</v>
      </c>
      <c r="G49" s="167">
        <f t="shared" ref="G49:G50" si="48">F49*100/E49</f>
        <v>13.010302557963657</v>
      </c>
      <c r="H49" s="167"/>
      <c r="I49" s="167"/>
      <c r="J49" s="167"/>
      <c r="K49" s="167"/>
      <c r="L49" s="167"/>
      <c r="M49" s="167"/>
      <c r="N49" s="167">
        <v>100</v>
      </c>
      <c r="O49" s="167">
        <v>100</v>
      </c>
      <c r="P49" s="167"/>
      <c r="Q49" s="167"/>
      <c r="R49" s="167"/>
      <c r="S49" s="167"/>
      <c r="T49" s="167"/>
      <c r="U49" s="167"/>
      <c r="V49" s="167"/>
      <c r="W49" s="167">
        <v>32.865740000000002</v>
      </c>
      <c r="X49" s="167">
        <v>32.865740000000002</v>
      </c>
      <c r="Y49" s="167"/>
      <c r="Z49" s="167">
        <v>67.068259999999995</v>
      </c>
      <c r="AA49" s="167">
        <v>67.068259999999995</v>
      </c>
      <c r="AB49" s="167"/>
      <c r="AC49" s="167"/>
      <c r="AD49" s="167"/>
      <c r="AE49" s="217"/>
      <c r="AF49" s="167"/>
      <c r="AG49" s="167"/>
      <c r="AH49" s="167"/>
      <c r="AI49" s="167"/>
      <c r="AJ49" s="217">
        <v>1114.8</v>
      </c>
      <c r="AK49" s="217">
        <v>1114.8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>
        <f>61600-60.72828+10400</f>
        <v>71939.27171999999</v>
      </c>
      <c r="AZ49" s="167">
        <v>8215.8337800000008</v>
      </c>
      <c r="BA49" s="167"/>
      <c r="BB49" s="167"/>
      <c r="BC49" s="407"/>
    </row>
    <row r="50" spans="1:55" ht="78">
      <c r="A50" s="275"/>
      <c r="B50" s="276"/>
      <c r="C50" s="276"/>
      <c r="D50" s="225" t="s">
        <v>274</v>
      </c>
      <c r="E50" s="169">
        <f t="shared" si="47"/>
        <v>73254.005719999986</v>
      </c>
      <c r="F50" s="169">
        <f t="shared" si="47"/>
        <v>9530.5677800000012</v>
      </c>
      <c r="G50" s="167">
        <f t="shared" si="48"/>
        <v>13.010302557963657</v>
      </c>
      <c r="H50" s="167"/>
      <c r="I50" s="167"/>
      <c r="J50" s="167"/>
      <c r="K50" s="167"/>
      <c r="L50" s="167"/>
      <c r="M50" s="167"/>
      <c r="N50" s="167">
        <v>100</v>
      </c>
      <c r="O50" s="167">
        <v>100</v>
      </c>
      <c r="P50" s="167"/>
      <c r="Q50" s="167"/>
      <c r="R50" s="167"/>
      <c r="S50" s="167"/>
      <c r="T50" s="167"/>
      <c r="U50" s="167"/>
      <c r="V50" s="167"/>
      <c r="W50" s="167">
        <v>32.865740000000002</v>
      </c>
      <c r="X50" s="167">
        <v>32.865740000000002</v>
      </c>
      <c r="Y50" s="167"/>
      <c r="Z50" s="167">
        <v>67.068259999999995</v>
      </c>
      <c r="AA50" s="167">
        <v>67.068259999999995</v>
      </c>
      <c r="AB50" s="167"/>
      <c r="AC50" s="167"/>
      <c r="AD50" s="167"/>
      <c r="AE50" s="167"/>
      <c r="AF50" s="167"/>
      <c r="AG50" s="167"/>
      <c r="AH50" s="167"/>
      <c r="AI50" s="167"/>
      <c r="AJ50" s="217">
        <v>1114.8</v>
      </c>
      <c r="AK50" s="217">
        <v>1114.8</v>
      </c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>
        <f>61600-60.72828+10400</f>
        <v>71939.27171999999</v>
      </c>
      <c r="AZ50" s="167">
        <v>8215.8337800000008</v>
      </c>
      <c r="BA50" s="167"/>
      <c r="BB50" s="167"/>
      <c r="BC50" s="407"/>
    </row>
    <row r="51" spans="1:55" ht="15.6">
      <c r="A51" s="275"/>
      <c r="B51" s="276"/>
      <c r="C51" s="276"/>
      <c r="D51" s="225" t="s">
        <v>269</v>
      </c>
      <c r="E51" s="169">
        <f t="shared" si="47"/>
        <v>0</v>
      </c>
      <c r="F51" s="169">
        <f t="shared" si="47"/>
        <v>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407"/>
    </row>
    <row r="52" spans="1:55" ht="31.2">
      <c r="A52" s="275"/>
      <c r="B52" s="276"/>
      <c r="C52" s="276"/>
      <c r="D52" s="226" t="s">
        <v>43</v>
      </c>
      <c r="E52" s="169">
        <f t="shared" si="47"/>
        <v>0</v>
      </c>
      <c r="F52" s="169">
        <f t="shared" si="47"/>
        <v>0</v>
      </c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408"/>
    </row>
    <row r="53" spans="1:55" ht="15.6">
      <c r="A53" s="275" t="s">
        <v>332</v>
      </c>
      <c r="B53" s="377" t="s">
        <v>281</v>
      </c>
      <c r="C53" s="276"/>
      <c r="D53" s="153" t="s">
        <v>41</v>
      </c>
      <c r="E53" s="169">
        <f t="shared" si="47"/>
        <v>633.04936999999995</v>
      </c>
      <c r="F53" s="169">
        <f t="shared" si="47"/>
        <v>630</v>
      </c>
      <c r="G53" s="167">
        <f t="shared" ref="G53" si="49">F53*100/E53</f>
        <v>99.518304551823505</v>
      </c>
      <c r="H53" s="169">
        <f>SUM(H54:H56)</f>
        <v>0</v>
      </c>
      <c r="I53" s="169">
        <f t="shared" ref="I53:BA53" si="50">SUM(I54:I56)</f>
        <v>0</v>
      </c>
      <c r="J53" s="169">
        <f t="shared" si="50"/>
        <v>0</v>
      </c>
      <c r="K53" s="169">
        <f t="shared" si="50"/>
        <v>0</v>
      </c>
      <c r="L53" s="169">
        <f t="shared" si="50"/>
        <v>0</v>
      </c>
      <c r="M53" s="169">
        <f t="shared" si="50"/>
        <v>0</v>
      </c>
      <c r="N53" s="169">
        <f t="shared" si="50"/>
        <v>100</v>
      </c>
      <c r="O53" s="169">
        <f t="shared" si="50"/>
        <v>100</v>
      </c>
      <c r="P53" s="169">
        <f t="shared" si="50"/>
        <v>0</v>
      </c>
      <c r="Q53" s="169">
        <f t="shared" si="50"/>
        <v>0</v>
      </c>
      <c r="R53" s="169">
        <f t="shared" si="50"/>
        <v>0</v>
      </c>
      <c r="S53" s="169">
        <f t="shared" si="50"/>
        <v>0</v>
      </c>
      <c r="T53" s="169">
        <f t="shared" si="50"/>
        <v>0</v>
      </c>
      <c r="U53" s="169">
        <f t="shared" si="50"/>
        <v>0</v>
      </c>
      <c r="V53" s="169">
        <f t="shared" si="50"/>
        <v>0</v>
      </c>
      <c r="W53" s="169">
        <f t="shared" si="50"/>
        <v>530</v>
      </c>
      <c r="X53" s="169">
        <f t="shared" si="50"/>
        <v>530</v>
      </c>
      <c r="Y53" s="169">
        <f t="shared" si="50"/>
        <v>0</v>
      </c>
      <c r="Z53" s="169">
        <f t="shared" si="50"/>
        <v>0</v>
      </c>
      <c r="AA53" s="169">
        <f t="shared" si="50"/>
        <v>0</v>
      </c>
      <c r="AB53" s="169">
        <f t="shared" si="50"/>
        <v>0</v>
      </c>
      <c r="AC53" s="169">
        <f t="shared" si="50"/>
        <v>0</v>
      </c>
      <c r="AD53" s="169">
        <f t="shared" si="50"/>
        <v>0</v>
      </c>
      <c r="AE53" s="169">
        <f>SUM(AE54:AE56)</f>
        <v>0</v>
      </c>
      <c r="AF53" s="169">
        <f t="shared" si="50"/>
        <v>0</v>
      </c>
      <c r="AG53" s="169">
        <f t="shared" si="50"/>
        <v>0</v>
      </c>
      <c r="AH53" s="169">
        <f t="shared" si="50"/>
        <v>0</v>
      </c>
      <c r="AI53" s="169">
        <f t="shared" si="50"/>
        <v>0</v>
      </c>
      <c r="AJ53" s="169">
        <f t="shared" si="50"/>
        <v>0</v>
      </c>
      <c r="AK53" s="169">
        <f t="shared" si="50"/>
        <v>0</v>
      </c>
      <c r="AL53" s="169">
        <f t="shared" si="50"/>
        <v>0</v>
      </c>
      <c r="AM53" s="169">
        <f t="shared" si="50"/>
        <v>0</v>
      </c>
      <c r="AN53" s="169">
        <f t="shared" si="50"/>
        <v>0</v>
      </c>
      <c r="AO53" s="169">
        <f t="shared" si="50"/>
        <v>0</v>
      </c>
      <c r="AP53" s="169">
        <f t="shared" si="50"/>
        <v>0</v>
      </c>
      <c r="AQ53" s="169">
        <f t="shared" si="50"/>
        <v>0</v>
      </c>
      <c r="AR53" s="169">
        <f t="shared" si="50"/>
        <v>0</v>
      </c>
      <c r="AS53" s="169">
        <f t="shared" si="50"/>
        <v>0</v>
      </c>
      <c r="AT53" s="169">
        <f t="shared" si="50"/>
        <v>0</v>
      </c>
      <c r="AU53" s="169">
        <f t="shared" si="50"/>
        <v>0</v>
      </c>
      <c r="AV53" s="169">
        <f t="shared" si="50"/>
        <v>0</v>
      </c>
      <c r="AW53" s="169">
        <f t="shared" si="50"/>
        <v>0</v>
      </c>
      <c r="AX53" s="169">
        <f t="shared" si="50"/>
        <v>0</v>
      </c>
      <c r="AY53" s="169">
        <f t="shared" si="50"/>
        <v>3.0493700000000001</v>
      </c>
      <c r="AZ53" s="169">
        <f t="shared" si="50"/>
        <v>0</v>
      </c>
      <c r="BA53" s="169">
        <f t="shared" si="50"/>
        <v>0</v>
      </c>
      <c r="BB53" s="169"/>
      <c r="BC53" s="406" t="s">
        <v>589</v>
      </c>
    </row>
    <row r="54" spans="1:55" ht="31.2">
      <c r="A54" s="275"/>
      <c r="B54" s="377"/>
      <c r="C54" s="276"/>
      <c r="D54" s="151" t="s">
        <v>37</v>
      </c>
      <c r="E54" s="169">
        <f t="shared" si="47"/>
        <v>0</v>
      </c>
      <c r="F54" s="169">
        <f t="shared" si="47"/>
        <v>0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407"/>
    </row>
    <row r="55" spans="1:55" ht="31.2">
      <c r="A55" s="275"/>
      <c r="B55" s="377"/>
      <c r="C55" s="276"/>
      <c r="D55" s="176" t="s">
        <v>2</v>
      </c>
      <c r="E55" s="169">
        <f t="shared" si="47"/>
        <v>0</v>
      </c>
      <c r="F55" s="169">
        <f t="shared" si="47"/>
        <v>0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407"/>
    </row>
    <row r="56" spans="1:55" ht="15.6">
      <c r="A56" s="275"/>
      <c r="B56" s="377"/>
      <c r="C56" s="276"/>
      <c r="D56" s="225" t="s">
        <v>268</v>
      </c>
      <c r="E56" s="169">
        <f t="shared" si="47"/>
        <v>633.04936999999995</v>
      </c>
      <c r="F56" s="169">
        <f t="shared" si="47"/>
        <v>630</v>
      </c>
      <c r="G56" s="167">
        <f t="shared" ref="G56" si="51">F56*100/E56</f>
        <v>99.518304551823505</v>
      </c>
      <c r="H56" s="167"/>
      <c r="I56" s="167"/>
      <c r="J56" s="167"/>
      <c r="K56" s="167"/>
      <c r="L56" s="167"/>
      <c r="M56" s="167"/>
      <c r="N56" s="167">
        <v>100</v>
      </c>
      <c r="O56" s="167">
        <v>100</v>
      </c>
      <c r="P56" s="167"/>
      <c r="Q56" s="167"/>
      <c r="R56" s="167"/>
      <c r="S56" s="167"/>
      <c r="T56" s="167"/>
      <c r="U56" s="167"/>
      <c r="V56" s="167"/>
      <c r="W56" s="167">
        <f>533.04937-3.04937</f>
        <v>530</v>
      </c>
      <c r="X56" s="167">
        <f>533.04937-3.04937</f>
        <v>530</v>
      </c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>
        <v>3.0493700000000001</v>
      </c>
      <c r="AZ56" s="167"/>
      <c r="BA56" s="167"/>
      <c r="BB56" s="167"/>
      <c r="BC56" s="407"/>
    </row>
    <row r="57" spans="1:55" ht="78">
      <c r="A57" s="275"/>
      <c r="B57" s="377"/>
      <c r="C57" s="276"/>
      <c r="D57" s="225" t="s">
        <v>274</v>
      </c>
      <c r="E57" s="169">
        <f t="shared" si="47"/>
        <v>0</v>
      </c>
      <c r="F57" s="169">
        <f t="shared" si="47"/>
        <v>0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407"/>
    </row>
    <row r="58" spans="1:55" ht="15.6">
      <c r="A58" s="275"/>
      <c r="B58" s="377"/>
      <c r="C58" s="276"/>
      <c r="D58" s="225" t="s">
        <v>269</v>
      </c>
      <c r="E58" s="169">
        <f t="shared" si="47"/>
        <v>0</v>
      </c>
      <c r="F58" s="169">
        <f t="shared" si="47"/>
        <v>0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407"/>
    </row>
    <row r="59" spans="1:55" ht="31.2">
      <c r="A59" s="275"/>
      <c r="B59" s="377"/>
      <c r="C59" s="276"/>
      <c r="D59" s="226" t="s">
        <v>43</v>
      </c>
      <c r="E59" s="169">
        <f t="shared" si="47"/>
        <v>0</v>
      </c>
      <c r="F59" s="169">
        <f t="shared" si="47"/>
        <v>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408"/>
    </row>
    <row r="60" spans="1:55" ht="15.6">
      <c r="A60" s="275" t="s">
        <v>333</v>
      </c>
      <c r="B60" s="276" t="s">
        <v>282</v>
      </c>
      <c r="C60" s="276"/>
      <c r="D60" s="153" t="s">
        <v>41</v>
      </c>
      <c r="E60" s="169">
        <f t="shared" si="47"/>
        <v>129.32810000000001</v>
      </c>
      <c r="F60" s="169">
        <f t="shared" si="47"/>
        <v>0</v>
      </c>
      <c r="G60" s="167">
        <f t="shared" ref="G60" si="52">F60*100/E60</f>
        <v>0</v>
      </c>
      <c r="H60" s="169">
        <f>SUM(H61:H63)</f>
        <v>0</v>
      </c>
      <c r="I60" s="169">
        <f t="shared" ref="I60:BA60" si="53">SUM(I61:I63)</f>
        <v>0</v>
      </c>
      <c r="J60" s="169">
        <f t="shared" si="53"/>
        <v>0</v>
      </c>
      <c r="K60" s="169">
        <f t="shared" si="53"/>
        <v>0</v>
      </c>
      <c r="L60" s="169">
        <f t="shared" si="53"/>
        <v>0</v>
      </c>
      <c r="M60" s="169">
        <f t="shared" si="53"/>
        <v>0</v>
      </c>
      <c r="N60" s="169">
        <f t="shared" si="53"/>
        <v>0</v>
      </c>
      <c r="O60" s="169">
        <f t="shared" si="53"/>
        <v>0</v>
      </c>
      <c r="P60" s="169">
        <f t="shared" si="53"/>
        <v>0</v>
      </c>
      <c r="Q60" s="169">
        <f t="shared" si="53"/>
        <v>0</v>
      </c>
      <c r="R60" s="169">
        <f t="shared" si="53"/>
        <v>0</v>
      </c>
      <c r="S60" s="169">
        <f t="shared" si="53"/>
        <v>0</v>
      </c>
      <c r="T60" s="169">
        <f t="shared" si="53"/>
        <v>0</v>
      </c>
      <c r="U60" s="169">
        <f t="shared" si="53"/>
        <v>0</v>
      </c>
      <c r="V60" s="169">
        <f t="shared" si="53"/>
        <v>0</v>
      </c>
      <c r="W60" s="169">
        <f t="shared" si="53"/>
        <v>0</v>
      </c>
      <c r="X60" s="169">
        <f t="shared" si="53"/>
        <v>0</v>
      </c>
      <c r="Y60" s="169">
        <f t="shared" si="53"/>
        <v>0</v>
      </c>
      <c r="Z60" s="169">
        <f t="shared" si="53"/>
        <v>0</v>
      </c>
      <c r="AA60" s="169">
        <f t="shared" si="53"/>
        <v>0</v>
      </c>
      <c r="AB60" s="169">
        <f t="shared" si="53"/>
        <v>0</v>
      </c>
      <c r="AC60" s="169">
        <f t="shared" si="53"/>
        <v>0</v>
      </c>
      <c r="AD60" s="169">
        <f t="shared" si="53"/>
        <v>0</v>
      </c>
      <c r="AE60" s="169">
        <f t="shared" si="53"/>
        <v>0</v>
      </c>
      <c r="AF60" s="169">
        <f t="shared" si="53"/>
        <v>0</v>
      </c>
      <c r="AG60" s="169">
        <f t="shared" si="53"/>
        <v>0</v>
      </c>
      <c r="AH60" s="169">
        <f t="shared" si="53"/>
        <v>0</v>
      </c>
      <c r="AI60" s="169">
        <f t="shared" si="53"/>
        <v>0</v>
      </c>
      <c r="AJ60" s="169">
        <f t="shared" si="53"/>
        <v>129.32810000000001</v>
      </c>
      <c r="AK60" s="169">
        <f t="shared" si="53"/>
        <v>0</v>
      </c>
      <c r="AL60" s="169">
        <f t="shared" si="53"/>
        <v>0</v>
      </c>
      <c r="AM60" s="169">
        <f t="shared" si="53"/>
        <v>0</v>
      </c>
      <c r="AN60" s="169">
        <f t="shared" si="53"/>
        <v>0</v>
      </c>
      <c r="AO60" s="169">
        <f t="shared" si="53"/>
        <v>0</v>
      </c>
      <c r="AP60" s="169">
        <f t="shared" si="53"/>
        <v>0</v>
      </c>
      <c r="AQ60" s="169">
        <f t="shared" si="53"/>
        <v>0</v>
      </c>
      <c r="AR60" s="169">
        <f t="shared" si="53"/>
        <v>0</v>
      </c>
      <c r="AS60" s="169">
        <f t="shared" si="53"/>
        <v>0</v>
      </c>
      <c r="AT60" s="169">
        <f t="shared" si="53"/>
        <v>0</v>
      </c>
      <c r="AU60" s="169">
        <f t="shared" si="53"/>
        <v>0</v>
      </c>
      <c r="AV60" s="169">
        <f t="shared" si="53"/>
        <v>0</v>
      </c>
      <c r="AW60" s="169">
        <f t="shared" si="53"/>
        <v>0</v>
      </c>
      <c r="AX60" s="169">
        <f t="shared" si="53"/>
        <v>0</v>
      </c>
      <c r="AY60" s="169">
        <f t="shared" si="53"/>
        <v>0</v>
      </c>
      <c r="AZ60" s="169">
        <f t="shared" si="53"/>
        <v>0</v>
      </c>
      <c r="BA60" s="169">
        <f t="shared" si="53"/>
        <v>0</v>
      </c>
      <c r="BB60" s="169"/>
      <c r="BC60" s="377" t="s">
        <v>588</v>
      </c>
    </row>
    <row r="61" spans="1:55" ht="31.2">
      <c r="A61" s="275"/>
      <c r="B61" s="276"/>
      <c r="C61" s="276"/>
      <c r="D61" s="151" t="s">
        <v>37</v>
      </c>
      <c r="E61" s="169">
        <f t="shared" si="47"/>
        <v>0</v>
      </c>
      <c r="F61" s="169">
        <f t="shared" si="47"/>
        <v>0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377"/>
    </row>
    <row r="62" spans="1:55" ht="31.2">
      <c r="A62" s="275"/>
      <c r="B62" s="276"/>
      <c r="C62" s="276"/>
      <c r="D62" s="176" t="s">
        <v>2</v>
      </c>
      <c r="E62" s="169">
        <f t="shared" si="47"/>
        <v>0</v>
      </c>
      <c r="F62" s="169">
        <f t="shared" si="47"/>
        <v>0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377"/>
    </row>
    <row r="63" spans="1:55" ht="15.6">
      <c r="A63" s="275"/>
      <c r="B63" s="276"/>
      <c r="C63" s="276"/>
      <c r="D63" s="225" t="s">
        <v>268</v>
      </c>
      <c r="E63" s="169">
        <f t="shared" si="47"/>
        <v>129.32810000000001</v>
      </c>
      <c r="F63" s="169">
        <f t="shared" si="47"/>
        <v>0</v>
      </c>
      <c r="G63" s="167">
        <f t="shared" ref="G63" si="54">F63*100/E63</f>
        <v>0</v>
      </c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>
        <v>129.32810000000001</v>
      </c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377"/>
    </row>
    <row r="64" spans="1:55" ht="78">
      <c r="A64" s="275"/>
      <c r="B64" s="276"/>
      <c r="C64" s="276"/>
      <c r="D64" s="225" t="s">
        <v>274</v>
      </c>
      <c r="E64" s="169">
        <f t="shared" si="47"/>
        <v>0</v>
      </c>
      <c r="F64" s="169">
        <f t="shared" si="47"/>
        <v>0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377"/>
    </row>
    <row r="65" spans="1:55" ht="15.6">
      <c r="A65" s="275"/>
      <c r="B65" s="276"/>
      <c r="C65" s="276"/>
      <c r="D65" s="225" t="s">
        <v>269</v>
      </c>
      <c r="E65" s="169">
        <f t="shared" si="47"/>
        <v>0</v>
      </c>
      <c r="F65" s="169">
        <f t="shared" si="47"/>
        <v>0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377"/>
    </row>
    <row r="66" spans="1:55" ht="31.2">
      <c r="A66" s="275"/>
      <c r="B66" s="276"/>
      <c r="C66" s="276"/>
      <c r="D66" s="226" t="s">
        <v>43</v>
      </c>
      <c r="E66" s="169">
        <f t="shared" si="47"/>
        <v>0</v>
      </c>
      <c r="F66" s="169">
        <f t="shared" si="47"/>
        <v>0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377"/>
    </row>
    <row r="67" spans="1:55" ht="15.6">
      <c r="A67" s="275" t="s">
        <v>334</v>
      </c>
      <c r="B67" s="276" t="s">
        <v>452</v>
      </c>
      <c r="C67" s="276"/>
      <c r="D67" s="153" t="s">
        <v>41</v>
      </c>
      <c r="E67" s="169">
        <f t="shared" si="47"/>
        <v>200</v>
      </c>
      <c r="F67" s="169">
        <f t="shared" si="47"/>
        <v>200</v>
      </c>
      <c r="G67" s="167">
        <f t="shared" ref="G67" si="55">F67*100/E67</f>
        <v>100</v>
      </c>
      <c r="H67" s="167">
        <f>SUM(H68:H70)</f>
        <v>0</v>
      </c>
      <c r="I67" s="167">
        <f t="shared" ref="I67:BA67" si="56">SUM(I68:I70)</f>
        <v>0</v>
      </c>
      <c r="J67" s="167">
        <f t="shared" si="56"/>
        <v>0</v>
      </c>
      <c r="K67" s="167">
        <f t="shared" si="56"/>
        <v>0</v>
      </c>
      <c r="L67" s="167">
        <f t="shared" si="56"/>
        <v>0</v>
      </c>
      <c r="M67" s="167">
        <f t="shared" si="56"/>
        <v>0</v>
      </c>
      <c r="N67" s="167">
        <f t="shared" si="56"/>
        <v>169</v>
      </c>
      <c r="O67" s="167">
        <f t="shared" si="56"/>
        <v>169</v>
      </c>
      <c r="P67" s="167">
        <f t="shared" si="56"/>
        <v>0</v>
      </c>
      <c r="Q67" s="167">
        <f t="shared" si="56"/>
        <v>0</v>
      </c>
      <c r="R67" s="167">
        <f t="shared" si="56"/>
        <v>0</v>
      </c>
      <c r="S67" s="167">
        <f t="shared" si="56"/>
        <v>0</v>
      </c>
      <c r="T67" s="167">
        <f t="shared" si="56"/>
        <v>31</v>
      </c>
      <c r="U67" s="167">
        <f t="shared" si="56"/>
        <v>31</v>
      </c>
      <c r="V67" s="167">
        <f t="shared" si="56"/>
        <v>0</v>
      </c>
      <c r="W67" s="167">
        <f t="shared" si="56"/>
        <v>0</v>
      </c>
      <c r="X67" s="167">
        <f t="shared" si="56"/>
        <v>0</v>
      </c>
      <c r="Y67" s="167">
        <f t="shared" si="56"/>
        <v>0</v>
      </c>
      <c r="Z67" s="167">
        <f t="shared" si="56"/>
        <v>0</v>
      </c>
      <c r="AA67" s="167">
        <f t="shared" si="56"/>
        <v>0</v>
      </c>
      <c r="AB67" s="167">
        <f t="shared" si="56"/>
        <v>0</v>
      </c>
      <c r="AC67" s="167">
        <f t="shared" si="56"/>
        <v>0</v>
      </c>
      <c r="AD67" s="167">
        <f t="shared" si="56"/>
        <v>0</v>
      </c>
      <c r="AE67" s="167">
        <f t="shared" si="56"/>
        <v>0</v>
      </c>
      <c r="AF67" s="167">
        <f t="shared" si="56"/>
        <v>0</v>
      </c>
      <c r="AG67" s="167">
        <f t="shared" si="56"/>
        <v>0</v>
      </c>
      <c r="AH67" s="167">
        <f t="shared" si="56"/>
        <v>0</v>
      </c>
      <c r="AI67" s="167">
        <f t="shared" si="56"/>
        <v>0</v>
      </c>
      <c r="AJ67" s="167">
        <f t="shared" si="56"/>
        <v>0</v>
      </c>
      <c r="AK67" s="167">
        <f t="shared" si="56"/>
        <v>0</v>
      </c>
      <c r="AL67" s="167">
        <f t="shared" si="56"/>
        <v>0</v>
      </c>
      <c r="AM67" s="167">
        <f t="shared" si="56"/>
        <v>0</v>
      </c>
      <c r="AN67" s="167">
        <f t="shared" si="56"/>
        <v>0</v>
      </c>
      <c r="AO67" s="167">
        <f t="shared" si="56"/>
        <v>0</v>
      </c>
      <c r="AP67" s="167">
        <f t="shared" si="56"/>
        <v>0</v>
      </c>
      <c r="AQ67" s="167">
        <f t="shared" si="56"/>
        <v>0</v>
      </c>
      <c r="AR67" s="167">
        <f t="shared" si="56"/>
        <v>0</v>
      </c>
      <c r="AS67" s="167">
        <f t="shared" si="56"/>
        <v>0</v>
      </c>
      <c r="AT67" s="167">
        <f t="shared" si="56"/>
        <v>0</v>
      </c>
      <c r="AU67" s="167">
        <f t="shared" si="56"/>
        <v>0</v>
      </c>
      <c r="AV67" s="167">
        <f t="shared" si="56"/>
        <v>0</v>
      </c>
      <c r="AW67" s="167">
        <f t="shared" si="56"/>
        <v>0</v>
      </c>
      <c r="AX67" s="167">
        <f t="shared" si="56"/>
        <v>0</v>
      </c>
      <c r="AY67" s="167">
        <f t="shared" si="56"/>
        <v>0</v>
      </c>
      <c r="AZ67" s="167">
        <f t="shared" si="56"/>
        <v>0</v>
      </c>
      <c r="BA67" s="167">
        <f t="shared" si="56"/>
        <v>0</v>
      </c>
      <c r="BB67" s="167"/>
      <c r="BC67" s="226"/>
    </row>
    <row r="68" spans="1:55" ht="31.2">
      <c r="A68" s="275"/>
      <c r="B68" s="276"/>
      <c r="C68" s="276"/>
      <c r="D68" s="151" t="s">
        <v>37</v>
      </c>
      <c r="E68" s="169">
        <f t="shared" si="47"/>
        <v>0</v>
      </c>
      <c r="F68" s="169">
        <f t="shared" si="47"/>
        <v>0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226"/>
    </row>
    <row r="69" spans="1:55" ht="31.2">
      <c r="A69" s="275"/>
      <c r="B69" s="276"/>
      <c r="C69" s="276"/>
      <c r="D69" s="176" t="s">
        <v>2</v>
      </c>
      <c r="E69" s="169">
        <f t="shared" si="47"/>
        <v>0</v>
      </c>
      <c r="F69" s="169">
        <f t="shared" si="47"/>
        <v>0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226"/>
    </row>
    <row r="70" spans="1:55" ht="15.6">
      <c r="A70" s="275"/>
      <c r="B70" s="276"/>
      <c r="C70" s="276"/>
      <c r="D70" s="225" t="s">
        <v>268</v>
      </c>
      <c r="E70" s="169">
        <f t="shared" si="47"/>
        <v>200</v>
      </c>
      <c r="F70" s="169">
        <f t="shared" si="47"/>
        <v>200</v>
      </c>
      <c r="G70" s="167">
        <f t="shared" ref="G70" si="57">F70*100/E70</f>
        <v>100</v>
      </c>
      <c r="H70" s="167"/>
      <c r="I70" s="167"/>
      <c r="J70" s="167"/>
      <c r="K70" s="167"/>
      <c r="L70" s="167"/>
      <c r="M70" s="167"/>
      <c r="N70" s="167">
        <v>169</v>
      </c>
      <c r="O70" s="167">
        <v>169</v>
      </c>
      <c r="P70" s="167"/>
      <c r="Q70" s="167"/>
      <c r="R70" s="167"/>
      <c r="S70" s="167"/>
      <c r="T70" s="167">
        <f>200-169</f>
        <v>31</v>
      </c>
      <c r="U70" s="167">
        <f>T70</f>
        <v>31</v>
      </c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226"/>
    </row>
    <row r="71" spans="1:55" ht="78">
      <c r="A71" s="275"/>
      <c r="B71" s="276"/>
      <c r="C71" s="276"/>
      <c r="D71" s="225" t="s">
        <v>274</v>
      </c>
      <c r="E71" s="169">
        <f t="shared" si="47"/>
        <v>0</v>
      </c>
      <c r="F71" s="169">
        <f t="shared" si="47"/>
        <v>0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226"/>
    </row>
    <row r="72" spans="1:55" ht="15.6">
      <c r="A72" s="275"/>
      <c r="B72" s="276"/>
      <c r="C72" s="276"/>
      <c r="D72" s="225" t="s">
        <v>269</v>
      </c>
      <c r="E72" s="169">
        <f t="shared" si="47"/>
        <v>0</v>
      </c>
      <c r="F72" s="169">
        <f t="shared" si="47"/>
        <v>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226"/>
    </row>
    <row r="73" spans="1:55" ht="31.2">
      <c r="A73" s="275"/>
      <c r="B73" s="276"/>
      <c r="C73" s="276"/>
      <c r="D73" s="226" t="s">
        <v>43</v>
      </c>
      <c r="E73" s="169">
        <f t="shared" si="47"/>
        <v>0</v>
      </c>
      <c r="F73" s="169">
        <f t="shared" si="47"/>
        <v>0</v>
      </c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226"/>
    </row>
    <row r="74" spans="1:55" ht="15.6">
      <c r="A74" s="275" t="s">
        <v>335</v>
      </c>
      <c r="B74" s="276" t="s">
        <v>285</v>
      </c>
      <c r="C74" s="276"/>
      <c r="D74" s="153" t="s">
        <v>41</v>
      </c>
      <c r="E74" s="169">
        <f t="shared" si="47"/>
        <v>1168</v>
      </c>
      <c r="F74" s="169">
        <f t="shared" si="47"/>
        <v>1168</v>
      </c>
      <c r="G74" s="167">
        <f t="shared" ref="G74" si="58">F74*100/E74</f>
        <v>100</v>
      </c>
      <c r="H74" s="167">
        <f>SUM(H75:H77)</f>
        <v>0</v>
      </c>
      <c r="I74" s="167">
        <f t="shared" ref="I74:BA74" si="59">SUM(I75:I77)</f>
        <v>0</v>
      </c>
      <c r="J74" s="167">
        <f t="shared" si="59"/>
        <v>0</v>
      </c>
      <c r="K74" s="167">
        <f t="shared" si="59"/>
        <v>608</v>
      </c>
      <c r="L74" s="167">
        <f t="shared" si="59"/>
        <v>608</v>
      </c>
      <c r="M74" s="167">
        <f t="shared" si="59"/>
        <v>0</v>
      </c>
      <c r="N74" s="167">
        <f t="shared" si="59"/>
        <v>0</v>
      </c>
      <c r="O74" s="167">
        <f t="shared" si="59"/>
        <v>0</v>
      </c>
      <c r="P74" s="167">
        <f t="shared" si="59"/>
        <v>0</v>
      </c>
      <c r="Q74" s="167">
        <f t="shared" si="59"/>
        <v>560</v>
      </c>
      <c r="R74" s="167">
        <f t="shared" si="59"/>
        <v>560</v>
      </c>
      <c r="S74" s="167">
        <f t="shared" si="59"/>
        <v>0</v>
      </c>
      <c r="T74" s="167">
        <f t="shared" si="59"/>
        <v>0</v>
      </c>
      <c r="U74" s="167">
        <f t="shared" si="59"/>
        <v>0</v>
      </c>
      <c r="V74" s="167">
        <f t="shared" si="59"/>
        <v>0</v>
      </c>
      <c r="W74" s="167">
        <f t="shared" si="59"/>
        <v>0</v>
      </c>
      <c r="X74" s="167">
        <f t="shared" si="59"/>
        <v>0</v>
      </c>
      <c r="Y74" s="167">
        <f t="shared" si="59"/>
        <v>0</v>
      </c>
      <c r="Z74" s="167">
        <f t="shared" si="59"/>
        <v>0</v>
      </c>
      <c r="AA74" s="167">
        <f t="shared" si="59"/>
        <v>0</v>
      </c>
      <c r="AB74" s="167">
        <f t="shared" si="59"/>
        <v>0</v>
      </c>
      <c r="AC74" s="167">
        <f t="shared" si="59"/>
        <v>0</v>
      </c>
      <c r="AD74" s="167">
        <f t="shared" si="59"/>
        <v>0</v>
      </c>
      <c r="AE74" s="167">
        <f t="shared" si="59"/>
        <v>0</v>
      </c>
      <c r="AF74" s="167">
        <f t="shared" si="59"/>
        <v>0</v>
      </c>
      <c r="AG74" s="167">
        <f t="shared" si="59"/>
        <v>0</v>
      </c>
      <c r="AH74" s="167">
        <f t="shared" si="59"/>
        <v>0</v>
      </c>
      <c r="AI74" s="167">
        <f t="shared" si="59"/>
        <v>0</v>
      </c>
      <c r="AJ74" s="167">
        <f t="shared" si="59"/>
        <v>0</v>
      </c>
      <c r="AK74" s="167">
        <f t="shared" si="59"/>
        <v>0</v>
      </c>
      <c r="AL74" s="167">
        <f t="shared" si="59"/>
        <v>0</v>
      </c>
      <c r="AM74" s="167">
        <f t="shared" si="59"/>
        <v>0</v>
      </c>
      <c r="AN74" s="167">
        <f t="shared" si="59"/>
        <v>0</v>
      </c>
      <c r="AO74" s="167">
        <f t="shared" si="59"/>
        <v>0</v>
      </c>
      <c r="AP74" s="167">
        <f t="shared" si="59"/>
        <v>0</v>
      </c>
      <c r="AQ74" s="167">
        <f t="shared" si="59"/>
        <v>0</v>
      </c>
      <c r="AR74" s="167">
        <f t="shared" si="59"/>
        <v>0</v>
      </c>
      <c r="AS74" s="167">
        <f t="shared" si="59"/>
        <v>0</v>
      </c>
      <c r="AT74" s="167">
        <f t="shared" si="59"/>
        <v>0</v>
      </c>
      <c r="AU74" s="167">
        <f t="shared" si="59"/>
        <v>0</v>
      </c>
      <c r="AV74" s="167">
        <f t="shared" si="59"/>
        <v>0</v>
      </c>
      <c r="AW74" s="167">
        <f t="shared" si="59"/>
        <v>0</v>
      </c>
      <c r="AX74" s="167">
        <f t="shared" si="59"/>
        <v>0</v>
      </c>
      <c r="AY74" s="167">
        <f t="shared" si="59"/>
        <v>0</v>
      </c>
      <c r="AZ74" s="167">
        <f t="shared" si="59"/>
        <v>0</v>
      </c>
      <c r="BA74" s="167">
        <f t="shared" si="59"/>
        <v>0</v>
      </c>
      <c r="BB74" s="167"/>
      <c r="BC74" s="226"/>
    </row>
    <row r="75" spans="1:55" ht="31.2">
      <c r="A75" s="275"/>
      <c r="B75" s="276"/>
      <c r="C75" s="276"/>
      <c r="D75" s="151" t="s">
        <v>37</v>
      </c>
      <c r="E75" s="169">
        <f t="shared" si="47"/>
        <v>0</v>
      </c>
      <c r="F75" s="169">
        <f>I75+L75+O75+R75+U75+X75+AA75+AF75+AK75+AP75+AU75+AZ75</f>
        <v>0</v>
      </c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226"/>
    </row>
    <row r="76" spans="1:55" ht="31.2">
      <c r="A76" s="275"/>
      <c r="B76" s="276"/>
      <c r="C76" s="276"/>
      <c r="D76" s="176" t="s">
        <v>2</v>
      </c>
      <c r="E76" s="169">
        <f t="shared" si="47"/>
        <v>0</v>
      </c>
      <c r="F76" s="169">
        <f t="shared" si="47"/>
        <v>0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226"/>
    </row>
    <row r="77" spans="1:55" ht="15.6">
      <c r="A77" s="275"/>
      <c r="B77" s="276"/>
      <c r="C77" s="276"/>
      <c r="D77" s="225" t="s">
        <v>268</v>
      </c>
      <c r="E77" s="169">
        <f t="shared" si="47"/>
        <v>1168</v>
      </c>
      <c r="F77" s="169">
        <f t="shared" si="47"/>
        <v>1168</v>
      </c>
      <c r="G77" s="167">
        <f t="shared" ref="G77" si="60">F77*100/E77</f>
        <v>100</v>
      </c>
      <c r="H77" s="167"/>
      <c r="I77" s="167"/>
      <c r="J77" s="167"/>
      <c r="K77" s="167">
        <v>608</v>
      </c>
      <c r="L77" s="167">
        <v>608</v>
      </c>
      <c r="M77" s="167"/>
      <c r="N77" s="167"/>
      <c r="O77" s="167"/>
      <c r="P77" s="167"/>
      <c r="Q77" s="167">
        <f>1168-608</f>
        <v>560</v>
      </c>
      <c r="R77" s="167">
        <f>Q77</f>
        <v>560</v>
      </c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226"/>
    </row>
    <row r="78" spans="1:55" ht="78">
      <c r="A78" s="275"/>
      <c r="B78" s="276"/>
      <c r="C78" s="276"/>
      <c r="D78" s="225" t="s">
        <v>274</v>
      </c>
      <c r="E78" s="169">
        <f t="shared" si="47"/>
        <v>0</v>
      </c>
      <c r="F78" s="169">
        <f t="shared" si="47"/>
        <v>0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226"/>
    </row>
    <row r="79" spans="1:55" ht="15.6">
      <c r="A79" s="275"/>
      <c r="B79" s="276"/>
      <c r="C79" s="276"/>
      <c r="D79" s="225" t="s">
        <v>269</v>
      </c>
      <c r="E79" s="169">
        <f t="shared" si="47"/>
        <v>0</v>
      </c>
      <c r="F79" s="169">
        <f t="shared" si="47"/>
        <v>0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226"/>
    </row>
    <row r="80" spans="1:55" ht="31.2">
      <c r="A80" s="275"/>
      <c r="B80" s="276"/>
      <c r="C80" s="276"/>
      <c r="D80" s="226" t="s">
        <v>43</v>
      </c>
      <c r="E80" s="169">
        <f t="shared" si="47"/>
        <v>0</v>
      </c>
      <c r="F80" s="169">
        <f t="shared" si="47"/>
        <v>0</v>
      </c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226"/>
    </row>
    <row r="81" spans="1:55" ht="15.6">
      <c r="A81" s="275" t="s">
        <v>336</v>
      </c>
      <c r="B81" s="276" t="s">
        <v>437</v>
      </c>
      <c r="C81" s="276"/>
      <c r="D81" s="153" t="s">
        <v>41</v>
      </c>
      <c r="E81" s="169">
        <f t="shared" si="47"/>
        <v>615</v>
      </c>
      <c r="F81" s="169">
        <f t="shared" si="47"/>
        <v>0</v>
      </c>
      <c r="G81" s="167">
        <f t="shared" ref="G81" si="61">F81*100/E81</f>
        <v>0</v>
      </c>
      <c r="H81" s="167">
        <f>SUM(H82:H84)</f>
        <v>0</v>
      </c>
      <c r="I81" s="167">
        <f t="shared" ref="I81:BA81" si="62">SUM(I82:I84)</f>
        <v>0</v>
      </c>
      <c r="J81" s="167">
        <f t="shared" si="62"/>
        <v>0</v>
      </c>
      <c r="K81" s="167">
        <f t="shared" si="62"/>
        <v>0</v>
      </c>
      <c r="L81" s="167">
        <f t="shared" si="62"/>
        <v>0</v>
      </c>
      <c r="M81" s="167">
        <f t="shared" si="62"/>
        <v>0</v>
      </c>
      <c r="N81" s="167">
        <f t="shared" si="62"/>
        <v>0</v>
      </c>
      <c r="O81" s="167">
        <f t="shared" si="62"/>
        <v>0</v>
      </c>
      <c r="P81" s="167">
        <f t="shared" si="62"/>
        <v>0</v>
      </c>
      <c r="Q81" s="167">
        <f t="shared" si="62"/>
        <v>0</v>
      </c>
      <c r="R81" s="167">
        <f t="shared" si="62"/>
        <v>0</v>
      </c>
      <c r="S81" s="167">
        <f t="shared" si="62"/>
        <v>0</v>
      </c>
      <c r="T81" s="167">
        <f t="shared" si="62"/>
        <v>0</v>
      </c>
      <c r="U81" s="167">
        <f t="shared" si="62"/>
        <v>0</v>
      </c>
      <c r="V81" s="167">
        <f t="shared" si="62"/>
        <v>0</v>
      </c>
      <c r="W81" s="167">
        <f t="shared" si="62"/>
        <v>0</v>
      </c>
      <c r="X81" s="167">
        <f t="shared" si="62"/>
        <v>0</v>
      </c>
      <c r="Y81" s="167">
        <f t="shared" si="62"/>
        <v>0</v>
      </c>
      <c r="Z81" s="167">
        <f t="shared" si="62"/>
        <v>0</v>
      </c>
      <c r="AA81" s="167">
        <f t="shared" si="62"/>
        <v>0</v>
      </c>
      <c r="AB81" s="167">
        <f t="shared" si="62"/>
        <v>0</v>
      </c>
      <c r="AC81" s="167">
        <f t="shared" si="62"/>
        <v>0</v>
      </c>
      <c r="AD81" s="167">
        <f t="shared" si="62"/>
        <v>0</v>
      </c>
      <c r="AE81" s="167">
        <f t="shared" si="62"/>
        <v>0</v>
      </c>
      <c r="AF81" s="167">
        <f t="shared" si="62"/>
        <v>0</v>
      </c>
      <c r="AG81" s="167">
        <f t="shared" si="62"/>
        <v>0</v>
      </c>
      <c r="AH81" s="167">
        <f t="shared" si="62"/>
        <v>0</v>
      </c>
      <c r="AI81" s="167">
        <f t="shared" si="62"/>
        <v>0</v>
      </c>
      <c r="AJ81" s="167">
        <f t="shared" si="62"/>
        <v>0</v>
      </c>
      <c r="AK81" s="167">
        <f t="shared" si="62"/>
        <v>0</v>
      </c>
      <c r="AL81" s="167">
        <f t="shared" si="62"/>
        <v>0</v>
      </c>
      <c r="AM81" s="167">
        <f t="shared" si="62"/>
        <v>0</v>
      </c>
      <c r="AN81" s="167">
        <f t="shared" si="62"/>
        <v>0</v>
      </c>
      <c r="AO81" s="167">
        <f t="shared" si="62"/>
        <v>0</v>
      </c>
      <c r="AP81" s="167">
        <f t="shared" si="62"/>
        <v>0</v>
      </c>
      <c r="AQ81" s="167">
        <f t="shared" si="62"/>
        <v>0</v>
      </c>
      <c r="AR81" s="167">
        <f t="shared" si="62"/>
        <v>0</v>
      </c>
      <c r="AS81" s="167">
        <f t="shared" si="62"/>
        <v>0</v>
      </c>
      <c r="AT81" s="167">
        <f t="shared" si="62"/>
        <v>0</v>
      </c>
      <c r="AU81" s="167">
        <f t="shared" si="62"/>
        <v>0</v>
      </c>
      <c r="AV81" s="167">
        <f t="shared" si="62"/>
        <v>0</v>
      </c>
      <c r="AW81" s="167">
        <f t="shared" si="62"/>
        <v>0</v>
      </c>
      <c r="AX81" s="167">
        <f t="shared" si="62"/>
        <v>0</v>
      </c>
      <c r="AY81" s="167">
        <f t="shared" si="62"/>
        <v>615</v>
      </c>
      <c r="AZ81" s="167">
        <f t="shared" si="62"/>
        <v>0</v>
      </c>
      <c r="BA81" s="167">
        <f t="shared" si="62"/>
        <v>0</v>
      </c>
      <c r="BB81" s="167"/>
      <c r="BC81" s="406" t="s">
        <v>590</v>
      </c>
    </row>
    <row r="82" spans="1:55" ht="31.2">
      <c r="A82" s="275"/>
      <c r="B82" s="276"/>
      <c r="C82" s="276"/>
      <c r="D82" s="151" t="s">
        <v>37</v>
      </c>
      <c r="E82" s="169">
        <f t="shared" si="47"/>
        <v>0</v>
      </c>
      <c r="F82" s="169">
        <f t="shared" si="47"/>
        <v>0</v>
      </c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407"/>
    </row>
    <row r="83" spans="1:55" ht="31.2">
      <c r="A83" s="275"/>
      <c r="B83" s="276"/>
      <c r="C83" s="276"/>
      <c r="D83" s="176" t="s">
        <v>2</v>
      </c>
      <c r="E83" s="169">
        <f t="shared" si="47"/>
        <v>0</v>
      </c>
      <c r="F83" s="169">
        <f t="shared" si="47"/>
        <v>0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407"/>
    </row>
    <row r="84" spans="1:55" ht="15.6">
      <c r="A84" s="275"/>
      <c r="B84" s="276"/>
      <c r="C84" s="276"/>
      <c r="D84" s="225" t="s">
        <v>268</v>
      </c>
      <c r="E84" s="169">
        <f t="shared" si="47"/>
        <v>615</v>
      </c>
      <c r="F84" s="169">
        <f t="shared" si="47"/>
        <v>0</v>
      </c>
      <c r="G84" s="167">
        <f t="shared" ref="G84" si="63">F84*100/E84</f>
        <v>0</v>
      </c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>
        <v>615</v>
      </c>
      <c r="AZ84" s="167"/>
      <c r="BA84" s="167"/>
      <c r="BB84" s="167"/>
      <c r="BC84" s="407"/>
    </row>
    <row r="85" spans="1:55" ht="78">
      <c r="A85" s="275"/>
      <c r="B85" s="276"/>
      <c r="C85" s="276"/>
      <c r="D85" s="225" t="s">
        <v>274</v>
      </c>
      <c r="E85" s="169">
        <f t="shared" si="47"/>
        <v>0</v>
      </c>
      <c r="F85" s="169">
        <f t="shared" si="47"/>
        <v>0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407"/>
    </row>
    <row r="86" spans="1:55" ht="15.6">
      <c r="A86" s="275"/>
      <c r="B86" s="276"/>
      <c r="C86" s="276"/>
      <c r="D86" s="225" t="s">
        <v>269</v>
      </c>
      <c r="E86" s="169">
        <f t="shared" si="47"/>
        <v>0</v>
      </c>
      <c r="F86" s="169">
        <f t="shared" si="47"/>
        <v>0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407"/>
    </row>
    <row r="87" spans="1:55" ht="31.2">
      <c r="A87" s="275"/>
      <c r="B87" s="276"/>
      <c r="C87" s="276"/>
      <c r="D87" s="226" t="s">
        <v>43</v>
      </c>
      <c r="E87" s="169">
        <f t="shared" si="47"/>
        <v>0</v>
      </c>
      <c r="F87" s="169">
        <f t="shared" si="47"/>
        <v>0</v>
      </c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408"/>
    </row>
    <row r="88" spans="1:55" ht="15.6">
      <c r="A88" s="275" t="s">
        <v>337</v>
      </c>
      <c r="B88" s="276" t="s">
        <v>286</v>
      </c>
      <c r="C88" s="276"/>
      <c r="D88" s="153" t="s">
        <v>41</v>
      </c>
      <c r="E88" s="169">
        <f t="shared" si="47"/>
        <v>1015</v>
      </c>
      <c r="F88" s="169">
        <f t="shared" si="47"/>
        <v>0</v>
      </c>
      <c r="G88" s="167">
        <f t="shared" ref="G88" si="64">F88*100/E88</f>
        <v>0</v>
      </c>
      <c r="H88" s="167">
        <f>SUM(H89:H91)</f>
        <v>0</v>
      </c>
      <c r="I88" s="167">
        <f t="shared" ref="I88:BA88" si="65">SUM(I89:I91)</f>
        <v>0</v>
      </c>
      <c r="J88" s="167">
        <f t="shared" si="65"/>
        <v>0</v>
      </c>
      <c r="K88" s="167">
        <f t="shared" si="65"/>
        <v>0</v>
      </c>
      <c r="L88" s="167">
        <f t="shared" si="65"/>
        <v>0</v>
      </c>
      <c r="M88" s="167">
        <f t="shared" si="65"/>
        <v>0</v>
      </c>
      <c r="N88" s="167">
        <f t="shared" si="65"/>
        <v>0</v>
      </c>
      <c r="O88" s="167">
        <f t="shared" si="65"/>
        <v>0</v>
      </c>
      <c r="P88" s="167">
        <f t="shared" si="65"/>
        <v>0</v>
      </c>
      <c r="Q88" s="167">
        <f t="shared" si="65"/>
        <v>0</v>
      </c>
      <c r="R88" s="167">
        <f t="shared" si="65"/>
        <v>0</v>
      </c>
      <c r="S88" s="167">
        <f t="shared" si="65"/>
        <v>0</v>
      </c>
      <c r="T88" s="167">
        <f t="shared" si="65"/>
        <v>0</v>
      </c>
      <c r="U88" s="167">
        <f t="shared" si="65"/>
        <v>0</v>
      </c>
      <c r="V88" s="167">
        <f t="shared" si="65"/>
        <v>0</v>
      </c>
      <c r="W88" s="167">
        <f t="shared" si="65"/>
        <v>0</v>
      </c>
      <c r="X88" s="167">
        <f t="shared" si="65"/>
        <v>0</v>
      </c>
      <c r="Y88" s="167">
        <f t="shared" si="65"/>
        <v>0</v>
      </c>
      <c r="Z88" s="167">
        <f t="shared" si="65"/>
        <v>0</v>
      </c>
      <c r="AA88" s="167">
        <f t="shared" si="65"/>
        <v>0</v>
      </c>
      <c r="AB88" s="167">
        <f t="shared" si="65"/>
        <v>0</v>
      </c>
      <c r="AC88" s="167">
        <f t="shared" si="65"/>
        <v>0</v>
      </c>
      <c r="AD88" s="167">
        <f t="shared" si="65"/>
        <v>0</v>
      </c>
      <c r="AE88" s="167">
        <f t="shared" si="65"/>
        <v>0</v>
      </c>
      <c r="AF88" s="167">
        <f t="shared" si="65"/>
        <v>0</v>
      </c>
      <c r="AG88" s="167">
        <f t="shared" si="65"/>
        <v>0</v>
      </c>
      <c r="AH88" s="167">
        <f t="shared" si="65"/>
        <v>0</v>
      </c>
      <c r="AI88" s="167">
        <f t="shared" si="65"/>
        <v>0</v>
      </c>
      <c r="AJ88" s="167">
        <f t="shared" si="65"/>
        <v>0</v>
      </c>
      <c r="AK88" s="167">
        <f t="shared" si="65"/>
        <v>0</v>
      </c>
      <c r="AL88" s="167">
        <f t="shared" si="65"/>
        <v>0</v>
      </c>
      <c r="AM88" s="167">
        <f t="shared" si="65"/>
        <v>0</v>
      </c>
      <c r="AN88" s="167">
        <f t="shared" si="65"/>
        <v>0</v>
      </c>
      <c r="AO88" s="167">
        <f t="shared" si="65"/>
        <v>0</v>
      </c>
      <c r="AP88" s="167">
        <f t="shared" si="65"/>
        <v>0</v>
      </c>
      <c r="AQ88" s="167">
        <f t="shared" si="65"/>
        <v>0</v>
      </c>
      <c r="AR88" s="167">
        <f t="shared" si="65"/>
        <v>0</v>
      </c>
      <c r="AS88" s="167">
        <f t="shared" si="65"/>
        <v>0</v>
      </c>
      <c r="AT88" s="167">
        <f t="shared" si="65"/>
        <v>0</v>
      </c>
      <c r="AU88" s="167">
        <f t="shared" si="65"/>
        <v>0</v>
      </c>
      <c r="AV88" s="167">
        <f t="shared" si="65"/>
        <v>0</v>
      </c>
      <c r="AW88" s="167">
        <f t="shared" si="65"/>
        <v>0</v>
      </c>
      <c r="AX88" s="167">
        <f t="shared" si="65"/>
        <v>0</v>
      </c>
      <c r="AY88" s="167">
        <f t="shared" si="65"/>
        <v>1015</v>
      </c>
      <c r="AZ88" s="167">
        <f t="shared" si="65"/>
        <v>0</v>
      </c>
      <c r="BA88" s="167">
        <f t="shared" si="65"/>
        <v>0</v>
      </c>
      <c r="BB88" s="167"/>
      <c r="BC88" s="406" t="s">
        <v>591</v>
      </c>
    </row>
    <row r="89" spans="1:55" ht="31.2">
      <c r="A89" s="275"/>
      <c r="B89" s="276"/>
      <c r="C89" s="276"/>
      <c r="D89" s="151" t="s">
        <v>37</v>
      </c>
      <c r="E89" s="169">
        <f t="shared" si="47"/>
        <v>0</v>
      </c>
      <c r="F89" s="169">
        <f t="shared" si="47"/>
        <v>0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407"/>
    </row>
    <row r="90" spans="1:55" ht="31.2">
      <c r="A90" s="275"/>
      <c r="B90" s="276"/>
      <c r="C90" s="276"/>
      <c r="D90" s="176" t="s">
        <v>2</v>
      </c>
      <c r="E90" s="169">
        <f t="shared" si="47"/>
        <v>0</v>
      </c>
      <c r="F90" s="169">
        <f t="shared" si="47"/>
        <v>0</v>
      </c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407"/>
    </row>
    <row r="91" spans="1:55" ht="15.6">
      <c r="A91" s="275"/>
      <c r="B91" s="276"/>
      <c r="C91" s="276"/>
      <c r="D91" s="225" t="s">
        <v>268</v>
      </c>
      <c r="E91" s="169">
        <f t="shared" si="47"/>
        <v>1015</v>
      </c>
      <c r="F91" s="169">
        <f t="shared" si="47"/>
        <v>0</v>
      </c>
      <c r="G91" s="167">
        <f t="shared" ref="G91" si="66">F91*100/E91</f>
        <v>0</v>
      </c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>
        <f>1655-640</f>
        <v>1015</v>
      </c>
      <c r="AZ91" s="167"/>
      <c r="BA91" s="167"/>
      <c r="BB91" s="167"/>
      <c r="BC91" s="407"/>
    </row>
    <row r="92" spans="1:55" ht="78">
      <c r="A92" s="275"/>
      <c r="B92" s="276"/>
      <c r="C92" s="276"/>
      <c r="D92" s="225" t="s">
        <v>274</v>
      </c>
      <c r="E92" s="169">
        <f t="shared" si="47"/>
        <v>0</v>
      </c>
      <c r="F92" s="169">
        <f t="shared" si="47"/>
        <v>0</v>
      </c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407"/>
    </row>
    <row r="93" spans="1:55" ht="15.6">
      <c r="A93" s="275"/>
      <c r="B93" s="276"/>
      <c r="C93" s="276"/>
      <c r="D93" s="225" t="s">
        <v>269</v>
      </c>
      <c r="E93" s="169">
        <f t="shared" si="47"/>
        <v>0</v>
      </c>
      <c r="F93" s="169">
        <f t="shared" si="47"/>
        <v>0</v>
      </c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407"/>
    </row>
    <row r="94" spans="1:55" ht="31.2">
      <c r="A94" s="275"/>
      <c r="B94" s="276"/>
      <c r="C94" s="276"/>
      <c r="D94" s="226" t="s">
        <v>43</v>
      </c>
      <c r="E94" s="169">
        <f t="shared" si="47"/>
        <v>0</v>
      </c>
      <c r="F94" s="169">
        <f t="shared" si="47"/>
        <v>0</v>
      </c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408"/>
    </row>
    <row r="95" spans="1:55" ht="15.6">
      <c r="A95" s="275" t="s">
        <v>338</v>
      </c>
      <c r="B95" s="276" t="s">
        <v>436</v>
      </c>
      <c r="C95" s="276"/>
      <c r="D95" s="153" t="s">
        <v>41</v>
      </c>
      <c r="E95" s="169">
        <f t="shared" si="47"/>
        <v>4540.8871399999989</v>
      </c>
      <c r="F95" s="169">
        <f t="shared" si="47"/>
        <v>4540.8871399999989</v>
      </c>
      <c r="G95" s="167">
        <f t="shared" ref="G95" si="67">F95*100/E95</f>
        <v>100</v>
      </c>
      <c r="H95" s="167">
        <f>SUM(H96:H98)</f>
        <v>0</v>
      </c>
      <c r="I95" s="167">
        <f t="shared" ref="I95:BA95" si="68">SUM(I96:I98)</f>
        <v>0</v>
      </c>
      <c r="J95" s="167">
        <f t="shared" si="68"/>
        <v>0</v>
      </c>
      <c r="K95" s="167">
        <f t="shared" si="68"/>
        <v>0</v>
      </c>
      <c r="L95" s="167">
        <f t="shared" si="68"/>
        <v>0</v>
      </c>
      <c r="M95" s="167">
        <f t="shared" si="68"/>
        <v>0</v>
      </c>
      <c r="N95" s="167">
        <f t="shared" si="68"/>
        <v>0</v>
      </c>
      <c r="O95" s="167">
        <f t="shared" si="68"/>
        <v>0</v>
      </c>
      <c r="P95" s="167">
        <f t="shared" si="68"/>
        <v>0</v>
      </c>
      <c r="Q95" s="167">
        <f t="shared" si="68"/>
        <v>0</v>
      </c>
      <c r="R95" s="167">
        <f t="shared" si="68"/>
        <v>0</v>
      </c>
      <c r="S95" s="167">
        <f t="shared" si="68"/>
        <v>0</v>
      </c>
      <c r="T95" s="167">
        <f t="shared" si="68"/>
        <v>1224.00694</v>
      </c>
      <c r="U95" s="167">
        <f t="shared" si="68"/>
        <v>1224.00694</v>
      </c>
      <c r="V95" s="167">
        <f t="shared" si="68"/>
        <v>0</v>
      </c>
      <c r="W95" s="167">
        <f t="shared" si="68"/>
        <v>1604.2961399999999</v>
      </c>
      <c r="X95" s="167">
        <f t="shared" si="68"/>
        <v>1604.2961399999999</v>
      </c>
      <c r="Y95" s="167">
        <f t="shared" si="68"/>
        <v>0</v>
      </c>
      <c r="Z95" s="167">
        <f t="shared" si="68"/>
        <v>984.40909999999997</v>
      </c>
      <c r="AA95" s="167">
        <f t="shared" si="68"/>
        <v>984.40909999999997</v>
      </c>
      <c r="AB95" s="167">
        <f t="shared" si="68"/>
        <v>0</v>
      </c>
      <c r="AC95" s="167">
        <f t="shared" si="68"/>
        <v>0</v>
      </c>
      <c r="AD95" s="167">
        <f t="shared" si="68"/>
        <v>0</v>
      </c>
      <c r="AE95" s="167">
        <f t="shared" si="68"/>
        <v>0</v>
      </c>
      <c r="AF95" s="167">
        <f t="shared" si="68"/>
        <v>0</v>
      </c>
      <c r="AG95" s="167">
        <f t="shared" si="68"/>
        <v>0</v>
      </c>
      <c r="AH95" s="167">
        <f t="shared" si="68"/>
        <v>0</v>
      </c>
      <c r="AI95" s="167">
        <f t="shared" si="68"/>
        <v>0</v>
      </c>
      <c r="AJ95" s="167">
        <f t="shared" si="68"/>
        <v>0</v>
      </c>
      <c r="AK95" s="167">
        <f t="shared" si="68"/>
        <v>0</v>
      </c>
      <c r="AL95" s="167">
        <f t="shared" si="68"/>
        <v>0</v>
      </c>
      <c r="AM95" s="167">
        <f t="shared" si="68"/>
        <v>0</v>
      </c>
      <c r="AN95" s="167">
        <f t="shared" si="68"/>
        <v>0</v>
      </c>
      <c r="AO95" s="167">
        <f t="shared" si="68"/>
        <v>0</v>
      </c>
      <c r="AP95" s="167">
        <f t="shared" si="68"/>
        <v>0</v>
      </c>
      <c r="AQ95" s="167">
        <f t="shared" si="68"/>
        <v>0</v>
      </c>
      <c r="AR95" s="167">
        <f t="shared" si="68"/>
        <v>0</v>
      </c>
      <c r="AS95" s="167">
        <f t="shared" si="68"/>
        <v>0</v>
      </c>
      <c r="AT95" s="167">
        <f t="shared" si="68"/>
        <v>728.17495999999971</v>
      </c>
      <c r="AU95" s="167">
        <f t="shared" si="68"/>
        <v>728.17495999999971</v>
      </c>
      <c r="AV95" s="167">
        <f t="shared" si="68"/>
        <v>0</v>
      </c>
      <c r="AW95" s="167">
        <f t="shared" si="68"/>
        <v>0</v>
      </c>
      <c r="AX95" s="167">
        <f t="shared" si="68"/>
        <v>0</v>
      </c>
      <c r="AY95" s="167">
        <f t="shared" si="68"/>
        <v>0</v>
      </c>
      <c r="AZ95" s="167">
        <f t="shared" si="68"/>
        <v>0</v>
      </c>
      <c r="BA95" s="167">
        <f t="shared" si="68"/>
        <v>0</v>
      </c>
      <c r="BB95" s="167"/>
      <c r="BC95" s="226"/>
    </row>
    <row r="96" spans="1:55" ht="31.2">
      <c r="A96" s="275"/>
      <c r="B96" s="276"/>
      <c r="C96" s="276"/>
      <c r="D96" s="151" t="s">
        <v>37</v>
      </c>
      <c r="E96" s="169">
        <f t="shared" si="47"/>
        <v>0</v>
      </c>
      <c r="F96" s="169">
        <f t="shared" si="47"/>
        <v>0</v>
      </c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226"/>
    </row>
    <row r="97" spans="1:55" ht="31.2">
      <c r="A97" s="275"/>
      <c r="B97" s="276"/>
      <c r="C97" s="276"/>
      <c r="D97" s="176" t="s">
        <v>2</v>
      </c>
      <c r="E97" s="169">
        <f t="shared" si="47"/>
        <v>0</v>
      </c>
      <c r="F97" s="169">
        <f t="shared" si="47"/>
        <v>0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226"/>
    </row>
    <row r="98" spans="1:55" ht="15.6">
      <c r="A98" s="275"/>
      <c r="B98" s="276"/>
      <c r="C98" s="276"/>
      <c r="D98" s="225" t="s">
        <v>268</v>
      </c>
      <c r="E98" s="169">
        <f t="shared" si="47"/>
        <v>4540.8871399999989</v>
      </c>
      <c r="F98" s="169">
        <f t="shared" si="47"/>
        <v>4540.8871399999989</v>
      </c>
      <c r="G98" s="167">
        <f t="shared" ref="G98:G99" si="69">F98*100/E98</f>
        <v>100</v>
      </c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>
        <v>1224.00694</v>
      </c>
      <c r="U98" s="167">
        <f>T98</f>
        <v>1224.00694</v>
      </c>
      <c r="V98" s="167"/>
      <c r="W98" s="167">
        <v>1604.2961399999999</v>
      </c>
      <c r="X98" s="167">
        <v>1604.2961399999999</v>
      </c>
      <c r="Y98" s="167"/>
      <c r="Z98" s="167">
        <v>984.40909999999997</v>
      </c>
      <c r="AA98" s="167">
        <v>984.40909999999997</v>
      </c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>
        <f>4540.88714-1224.00694-1604.29614-984.4091</f>
        <v>728.17495999999971</v>
      </c>
      <c r="AU98" s="167">
        <f>4540.88714-1224.00694-1604.29614-984.4091</f>
        <v>728.17495999999971</v>
      </c>
      <c r="AV98" s="167"/>
      <c r="AW98" s="167"/>
      <c r="AX98" s="167"/>
      <c r="AY98" s="167"/>
      <c r="AZ98" s="167"/>
      <c r="BA98" s="167"/>
      <c r="BB98" s="167"/>
      <c r="BC98" s="226"/>
    </row>
    <row r="99" spans="1:55" ht="78">
      <c r="A99" s="275"/>
      <c r="B99" s="276"/>
      <c r="C99" s="276"/>
      <c r="D99" s="225" t="s">
        <v>274</v>
      </c>
      <c r="E99" s="169">
        <f t="shared" si="47"/>
        <v>1592.3677</v>
      </c>
      <c r="F99" s="169">
        <f t="shared" si="47"/>
        <v>1592.3677</v>
      </c>
      <c r="G99" s="167">
        <f t="shared" si="69"/>
        <v>99.999999999999986</v>
      </c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>
        <f>T98</f>
        <v>1224.00694</v>
      </c>
      <c r="U99" s="167">
        <f>T99</f>
        <v>1224.00694</v>
      </c>
      <c r="V99" s="167"/>
      <c r="W99" s="167">
        <f>1592.3677-1224.00694</f>
        <v>368.36076000000003</v>
      </c>
      <c r="X99" s="167">
        <f>1592.3677-1224.00694</f>
        <v>368.36076000000003</v>
      </c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226"/>
    </row>
    <row r="100" spans="1:55" ht="15.6">
      <c r="A100" s="275"/>
      <c r="B100" s="276"/>
      <c r="C100" s="276"/>
      <c r="D100" s="225" t="s">
        <v>269</v>
      </c>
      <c r="E100" s="169">
        <f t="shared" si="47"/>
        <v>0</v>
      </c>
      <c r="F100" s="169">
        <f t="shared" si="47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226"/>
    </row>
    <row r="101" spans="1:55" ht="31.2">
      <c r="A101" s="275"/>
      <c r="B101" s="276"/>
      <c r="C101" s="276"/>
      <c r="D101" s="226" t="s">
        <v>43</v>
      </c>
      <c r="E101" s="169">
        <f t="shared" si="47"/>
        <v>0</v>
      </c>
      <c r="F101" s="169">
        <f t="shared" si="47"/>
        <v>0</v>
      </c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226"/>
    </row>
    <row r="102" spans="1:55" ht="15.6">
      <c r="A102" s="275" t="s">
        <v>435</v>
      </c>
      <c r="B102" s="276" t="s">
        <v>438</v>
      </c>
      <c r="C102" s="276"/>
      <c r="D102" s="153" t="s">
        <v>41</v>
      </c>
      <c r="E102" s="169">
        <f t="shared" si="47"/>
        <v>185.94227999999998</v>
      </c>
      <c r="F102" s="169">
        <f t="shared" si="47"/>
        <v>27.864999999999998</v>
      </c>
      <c r="G102" s="167">
        <f t="shared" ref="G102" si="70">F102*100/E102</f>
        <v>14.985833238142504</v>
      </c>
      <c r="H102" s="167">
        <f>SUM(H103:H105)</f>
        <v>0</v>
      </c>
      <c r="I102" s="167">
        <f t="shared" ref="I102:BA102" si="71">SUM(I103:I105)</f>
        <v>0</v>
      </c>
      <c r="J102" s="167">
        <f t="shared" si="71"/>
        <v>0</v>
      </c>
      <c r="K102" s="167">
        <f t="shared" si="71"/>
        <v>27.864999999999998</v>
      </c>
      <c r="L102" s="167">
        <f t="shared" si="71"/>
        <v>27.864999999999998</v>
      </c>
      <c r="M102" s="167">
        <f t="shared" si="71"/>
        <v>0</v>
      </c>
      <c r="N102" s="167">
        <f t="shared" si="71"/>
        <v>0</v>
      </c>
      <c r="O102" s="167">
        <f t="shared" si="71"/>
        <v>0</v>
      </c>
      <c r="P102" s="167">
        <f t="shared" si="71"/>
        <v>0</v>
      </c>
      <c r="Q102" s="167">
        <f t="shared" si="71"/>
        <v>0</v>
      </c>
      <c r="R102" s="167">
        <f t="shared" si="71"/>
        <v>0</v>
      </c>
      <c r="S102" s="167">
        <f t="shared" si="71"/>
        <v>0</v>
      </c>
      <c r="T102" s="167">
        <f t="shared" si="71"/>
        <v>0</v>
      </c>
      <c r="U102" s="167">
        <f t="shared" si="71"/>
        <v>0</v>
      </c>
      <c r="V102" s="167">
        <f t="shared" si="71"/>
        <v>0</v>
      </c>
      <c r="W102" s="167">
        <f t="shared" si="71"/>
        <v>0</v>
      </c>
      <c r="X102" s="167">
        <f t="shared" si="71"/>
        <v>0</v>
      </c>
      <c r="Y102" s="167">
        <f t="shared" si="71"/>
        <v>0</v>
      </c>
      <c r="Z102" s="167">
        <f t="shared" si="71"/>
        <v>0</v>
      </c>
      <c r="AA102" s="167">
        <f t="shared" si="71"/>
        <v>0</v>
      </c>
      <c r="AB102" s="167">
        <f t="shared" si="71"/>
        <v>0</v>
      </c>
      <c r="AC102" s="167">
        <f t="shared" si="71"/>
        <v>0</v>
      </c>
      <c r="AD102" s="167">
        <f t="shared" si="71"/>
        <v>0</v>
      </c>
      <c r="AE102" s="167">
        <f t="shared" si="71"/>
        <v>0</v>
      </c>
      <c r="AF102" s="167">
        <f t="shared" si="71"/>
        <v>0</v>
      </c>
      <c r="AG102" s="167">
        <f t="shared" si="71"/>
        <v>0</v>
      </c>
      <c r="AH102" s="167">
        <f t="shared" si="71"/>
        <v>0</v>
      </c>
      <c r="AI102" s="167">
        <f t="shared" si="71"/>
        <v>0</v>
      </c>
      <c r="AJ102" s="167">
        <f t="shared" si="71"/>
        <v>158.07727999999997</v>
      </c>
      <c r="AK102" s="167">
        <f t="shared" si="71"/>
        <v>0</v>
      </c>
      <c r="AL102" s="167">
        <f t="shared" si="71"/>
        <v>0</v>
      </c>
      <c r="AM102" s="167">
        <f t="shared" si="71"/>
        <v>0</v>
      </c>
      <c r="AN102" s="167">
        <f t="shared" si="71"/>
        <v>0</v>
      </c>
      <c r="AO102" s="167">
        <f t="shared" si="71"/>
        <v>0</v>
      </c>
      <c r="AP102" s="167">
        <f t="shared" si="71"/>
        <v>0</v>
      </c>
      <c r="AQ102" s="167">
        <f t="shared" si="71"/>
        <v>0</v>
      </c>
      <c r="AR102" s="167">
        <f t="shared" si="71"/>
        <v>0</v>
      </c>
      <c r="AS102" s="167">
        <f t="shared" si="71"/>
        <v>0</v>
      </c>
      <c r="AT102" s="167">
        <f t="shared" si="71"/>
        <v>0</v>
      </c>
      <c r="AU102" s="167">
        <f t="shared" si="71"/>
        <v>0</v>
      </c>
      <c r="AV102" s="167">
        <f t="shared" si="71"/>
        <v>0</v>
      </c>
      <c r="AW102" s="167">
        <f t="shared" si="71"/>
        <v>0</v>
      </c>
      <c r="AX102" s="167">
        <f t="shared" si="71"/>
        <v>0</v>
      </c>
      <c r="AY102" s="167">
        <f t="shared" si="71"/>
        <v>0</v>
      </c>
      <c r="AZ102" s="167">
        <f t="shared" si="71"/>
        <v>0</v>
      </c>
      <c r="BA102" s="167">
        <f t="shared" si="71"/>
        <v>0</v>
      </c>
      <c r="BB102" s="167"/>
      <c r="BC102" s="406" t="s">
        <v>600</v>
      </c>
    </row>
    <row r="103" spans="1:55" ht="31.2">
      <c r="A103" s="275"/>
      <c r="B103" s="276"/>
      <c r="C103" s="276"/>
      <c r="D103" s="151" t="s">
        <v>37</v>
      </c>
      <c r="E103" s="169">
        <f t="shared" si="47"/>
        <v>0</v>
      </c>
      <c r="F103" s="169">
        <f t="shared" si="47"/>
        <v>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407"/>
    </row>
    <row r="104" spans="1:55" ht="31.2">
      <c r="A104" s="275"/>
      <c r="B104" s="276"/>
      <c r="C104" s="276"/>
      <c r="D104" s="176" t="s">
        <v>2</v>
      </c>
      <c r="E104" s="169">
        <f t="shared" si="47"/>
        <v>0</v>
      </c>
      <c r="F104" s="169">
        <f t="shared" si="47"/>
        <v>0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407"/>
    </row>
    <row r="105" spans="1:55" ht="15.6">
      <c r="A105" s="275"/>
      <c r="B105" s="276"/>
      <c r="C105" s="276"/>
      <c r="D105" s="225" t="s">
        <v>268</v>
      </c>
      <c r="E105" s="169">
        <f t="shared" ref="E105:F155" si="72">H105+K105+N105+Q105+T105+W105+Z105+AE105+AJ105+AO105+AT105+AY105</f>
        <v>185.94227999999998</v>
      </c>
      <c r="F105" s="169">
        <f t="shared" si="72"/>
        <v>27.864999999999998</v>
      </c>
      <c r="G105" s="167">
        <f t="shared" ref="G105" si="73">F105*100/E105</f>
        <v>14.985833238142504</v>
      </c>
      <c r="H105" s="167"/>
      <c r="I105" s="167"/>
      <c r="J105" s="167"/>
      <c r="K105" s="167">
        <v>27.864999999999998</v>
      </c>
      <c r="L105" s="167">
        <v>27.864999999999998</v>
      </c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>
        <f>285.94228-27.865-100</f>
        <v>158.07727999999997</v>
      </c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407"/>
    </row>
    <row r="106" spans="1:55" ht="78">
      <c r="A106" s="275"/>
      <c r="B106" s="276"/>
      <c r="C106" s="276"/>
      <c r="D106" s="225" t="s">
        <v>274</v>
      </c>
      <c r="E106" s="169">
        <f t="shared" si="72"/>
        <v>0</v>
      </c>
      <c r="F106" s="169">
        <f t="shared" si="72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407"/>
    </row>
    <row r="107" spans="1:55" ht="15.6">
      <c r="A107" s="275"/>
      <c r="B107" s="276"/>
      <c r="C107" s="276"/>
      <c r="D107" s="225" t="s">
        <v>269</v>
      </c>
      <c r="E107" s="169">
        <f t="shared" si="72"/>
        <v>0</v>
      </c>
      <c r="F107" s="169">
        <f t="shared" si="72"/>
        <v>0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407"/>
    </row>
    <row r="108" spans="1:55" ht="31.2">
      <c r="A108" s="275"/>
      <c r="B108" s="276"/>
      <c r="C108" s="276"/>
      <c r="D108" s="226" t="s">
        <v>43</v>
      </c>
      <c r="E108" s="169">
        <f t="shared" si="72"/>
        <v>0</v>
      </c>
      <c r="F108" s="169">
        <f t="shared" si="72"/>
        <v>0</v>
      </c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408"/>
    </row>
    <row r="109" spans="1:55" ht="15.6">
      <c r="A109" s="275" t="s">
        <v>439</v>
      </c>
      <c r="B109" s="276" t="s">
        <v>442</v>
      </c>
      <c r="C109" s="276"/>
      <c r="D109" s="153" t="s">
        <v>41</v>
      </c>
      <c r="E109" s="169">
        <f t="shared" si="72"/>
        <v>65.727000000000004</v>
      </c>
      <c r="F109" s="169">
        <f t="shared" si="72"/>
        <v>58.871000000000002</v>
      </c>
      <c r="G109" s="167">
        <f t="shared" ref="G109" si="74">F109*100/E109</f>
        <v>89.56897469837358</v>
      </c>
      <c r="H109" s="167">
        <f>SUM(H110:H112)</f>
        <v>0</v>
      </c>
      <c r="I109" s="167">
        <f t="shared" ref="I109:BA109" si="75">SUM(I110:I112)</f>
        <v>0</v>
      </c>
      <c r="J109" s="167">
        <f t="shared" si="75"/>
        <v>0</v>
      </c>
      <c r="K109" s="167">
        <f t="shared" si="75"/>
        <v>58.871000000000002</v>
      </c>
      <c r="L109" s="167">
        <f t="shared" si="75"/>
        <v>58.871000000000002</v>
      </c>
      <c r="M109" s="167">
        <f t="shared" si="75"/>
        <v>0</v>
      </c>
      <c r="N109" s="167">
        <f t="shared" si="75"/>
        <v>0</v>
      </c>
      <c r="O109" s="167">
        <f t="shared" si="75"/>
        <v>0</v>
      </c>
      <c r="P109" s="167">
        <f t="shared" si="75"/>
        <v>0</v>
      </c>
      <c r="Q109" s="167">
        <f t="shared" si="75"/>
        <v>0</v>
      </c>
      <c r="R109" s="167">
        <f t="shared" si="75"/>
        <v>0</v>
      </c>
      <c r="S109" s="167">
        <f t="shared" si="75"/>
        <v>0</v>
      </c>
      <c r="T109" s="167">
        <f t="shared" si="75"/>
        <v>0</v>
      </c>
      <c r="U109" s="167">
        <f t="shared" si="75"/>
        <v>0</v>
      </c>
      <c r="V109" s="167">
        <f t="shared" si="75"/>
        <v>0</v>
      </c>
      <c r="W109" s="167">
        <f t="shared" si="75"/>
        <v>0</v>
      </c>
      <c r="X109" s="167">
        <f t="shared" si="75"/>
        <v>0</v>
      </c>
      <c r="Y109" s="167">
        <f t="shared" si="75"/>
        <v>0</v>
      </c>
      <c r="Z109" s="167">
        <f t="shared" si="75"/>
        <v>0</v>
      </c>
      <c r="AA109" s="167">
        <f t="shared" si="75"/>
        <v>0</v>
      </c>
      <c r="AB109" s="167">
        <f t="shared" si="75"/>
        <v>0</v>
      </c>
      <c r="AC109" s="167">
        <f t="shared" si="75"/>
        <v>0</v>
      </c>
      <c r="AD109" s="167">
        <f t="shared" si="75"/>
        <v>0</v>
      </c>
      <c r="AE109" s="167">
        <f t="shared" si="75"/>
        <v>0</v>
      </c>
      <c r="AF109" s="167">
        <f t="shared" si="75"/>
        <v>0</v>
      </c>
      <c r="AG109" s="167">
        <f t="shared" si="75"/>
        <v>0</v>
      </c>
      <c r="AH109" s="167">
        <f t="shared" si="75"/>
        <v>0</v>
      </c>
      <c r="AI109" s="167">
        <f t="shared" si="75"/>
        <v>0</v>
      </c>
      <c r="AJ109" s="167">
        <f t="shared" si="75"/>
        <v>0</v>
      </c>
      <c r="AK109" s="167">
        <f t="shared" si="75"/>
        <v>0</v>
      </c>
      <c r="AL109" s="167">
        <f t="shared" si="75"/>
        <v>0</v>
      </c>
      <c r="AM109" s="167">
        <f t="shared" si="75"/>
        <v>0</v>
      </c>
      <c r="AN109" s="167">
        <f t="shared" si="75"/>
        <v>0</v>
      </c>
      <c r="AO109" s="167">
        <f t="shared" si="75"/>
        <v>0</v>
      </c>
      <c r="AP109" s="167">
        <f t="shared" si="75"/>
        <v>0</v>
      </c>
      <c r="AQ109" s="167">
        <f t="shared" si="75"/>
        <v>0</v>
      </c>
      <c r="AR109" s="167">
        <f t="shared" si="75"/>
        <v>0</v>
      </c>
      <c r="AS109" s="167">
        <f t="shared" si="75"/>
        <v>0</v>
      </c>
      <c r="AT109" s="167">
        <f t="shared" si="75"/>
        <v>0</v>
      </c>
      <c r="AU109" s="167">
        <f t="shared" si="75"/>
        <v>0</v>
      </c>
      <c r="AV109" s="167">
        <f t="shared" si="75"/>
        <v>0</v>
      </c>
      <c r="AW109" s="167">
        <f t="shared" si="75"/>
        <v>0</v>
      </c>
      <c r="AX109" s="167">
        <f t="shared" si="75"/>
        <v>0</v>
      </c>
      <c r="AY109" s="167">
        <f t="shared" si="75"/>
        <v>6.8560000000000016</v>
      </c>
      <c r="AZ109" s="167">
        <f t="shared" si="75"/>
        <v>0</v>
      </c>
      <c r="BA109" s="167">
        <f t="shared" si="75"/>
        <v>0</v>
      </c>
      <c r="BB109" s="167"/>
      <c r="BC109" s="406" t="s">
        <v>592</v>
      </c>
    </row>
    <row r="110" spans="1:55" ht="31.2">
      <c r="A110" s="275"/>
      <c r="B110" s="276"/>
      <c r="C110" s="276"/>
      <c r="D110" s="151" t="s">
        <v>37</v>
      </c>
      <c r="E110" s="169">
        <f t="shared" si="72"/>
        <v>0</v>
      </c>
      <c r="F110" s="169">
        <f t="shared" si="72"/>
        <v>0</v>
      </c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407"/>
    </row>
    <row r="111" spans="1:55" ht="31.2">
      <c r="A111" s="275"/>
      <c r="B111" s="276"/>
      <c r="C111" s="276"/>
      <c r="D111" s="176" t="s">
        <v>2</v>
      </c>
      <c r="E111" s="169">
        <f t="shared" si="72"/>
        <v>0</v>
      </c>
      <c r="F111" s="169">
        <f t="shared" si="72"/>
        <v>0</v>
      </c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407"/>
    </row>
    <row r="112" spans="1:55" ht="15.6">
      <c r="A112" s="275"/>
      <c r="B112" s="276"/>
      <c r="C112" s="276"/>
      <c r="D112" s="225" t="s">
        <v>268</v>
      </c>
      <c r="E112" s="169">
        <f t="shared" si="72"/>
        <v>65.727000000000004</v>
      </c>
      <c r="F112" s="169">
        <f t="shared" si="72"/>
        <v>58.871000000000002</v>
      </c>
      <c r="G112" s="167">
        <f t="shared" ref="G112" si="76">F112*100/E112</f>
        <v>89.56897469837358</v>
      </c>
      <c r="H112" s="167"/>
      <c r="I112" s="167"/>
      <c r="J112" s="167"/>
      <c r="K112" s="167">
        <v>58.871000000000002</v>
      </c>
      <c r="L112" s="167">
        <v>58.871000000000002</v>
      </c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>
        <f>65.727-58.871</f>
        <v>6.8560000000000016</v>
      </c>
      <c r="AZ112" s="167"/>
      <c r="BA112" s="167"/>
      <c r="BB112" s="167"/>
      <c r="BC112" s="407"/>
    </row>
    <row r="113" spans="1:55" ht="78">
      <c r="A113" s="275"/>
      <c r="B113" s="276"/>
      <c r="C113" s="276"/>
      <c r="D113" s="225" t="s">
        <v>274</v>
      </c>
      <c r="E113" s="169">
        <f t="shared" si="72"/>
        <v>0</v>
      </c>
      <c r="F113" s="169">
        <f t="shared" si="72"/>
        <v>0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407"/>
    </row>
    <row r="114" spans="1:55" ht="15.6">
      <c r="A114" s="275"/>
      <c r="B114" s="276"/>
      <c r="C114" s="276"/>
      <c r="D114" s="225" t="s">
        <v>269</v>
      </c>
      <c r="E114" s="169">
        <f t="shared" si="72"/>
        <v>0</v>
      </c>
      <c r="F114" s="169">
        <f t="shared" si="72"/>
        <v>0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407"/>
    </row>
    <row r="115" spans="1:55" ht="31.2">
      <c r="A115" s="275"/>
      <c r="B115" s="276"/>
      <c r="C115" s="276"/>
      <c r="D115" s="226" t="s">
        <v>43</v>
      </c>
      <c r="E115" s="169">
        <f t="shared" si="72"/>
        <v>0</v>
      </c>
      <c r="F115" s="169">
        <f t="shared" si="72"/>
        <v>0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408"/>
    </row>
    <row r="116" spans="1:55" ht="15.6" hidden="1">
      <c r="A116" s="275" t="s">
        <v>441</v>
      </c>
      <c r="B116" s="276" t="s">
        <v>444</v>
      </c>
      <c r="C116" s="276"/>
      <c r="D116" s="153" t="s">
        <v>41</v>
      </c>
      <c r="E116" s="169">
        <f t="shared" si="72"/>
        <v>0</v>
      </c>
      <c r="F116" s="169">
        <f t="shared" si="72"/>
        <v>0</v>
      </c>
      <c r="G116" s="167" t="e">
        <f t="shared" ref="G116" si="77">F116*100/E116</f>
        <v>#DIV/0!</v>
      </c>
      <c r="H116" s="167">
        <f>SUM(H117:H119)</f>
        <v>0</v>
      </c>
      <c r="I116" s="167">
        <f t="shared" ref="I116:BA116" si="78">SUM(I117:I119)</f>
        <v>0</v>
      </c>
      <c r="J116" s="167">
        <f t="shared" si="78"/>
        <v>0</v>
      </c>
      <c r="K116" s="167">
        <f t="shared" si="78"/>
        <v>0</v>
      </c>
      <c r="L116" s="167">
        <f t="shared" si="78"/>
        <v>0</v>
      </c>
      <c r="M116" s="167">
        <f t="shared" si="78"/>
        <v>0</v>
      </c>
      <c r="N116" s="167">
        <f t="shared" si="78"/>
        <v>0</v>
      </c>
      <c r="O116" s="167">
        <f t="shared" si="78"/>
        <v>0</v>
      </c>
      <c r="P116" s="167">
        <f t="shared" si="78"/>
        <v>0</v>
      </c>
      <c r="Q116" s="167">
        <f t="shared" si="78"/>
        <v>0</v>
      </c>
      <c r="R116" s="167">
        <f t="shared" si="78"/>
        <v>0</v>
      </c>
      <c r="S116" s="167">
        <f t="shared" si="78"/>
        <v>0</v>
      </c>
      <c r="T116" s="167">
        <f t="shared" si="78"/>
        <v>0</v>
      </c>
      <c r="U116" s="167">
        <f t="shared" si="78"/>
        <v>0</v>
      </c>
      <c r="V116" s="167">
        <f t="shared" si="78"/>
        <v>0</v>
      </c>
      <c r="W116" s="167">
        <f t="shared" si="78"/>
        <v>0</v>
      </c>
      <c r="X116" s="167">
        <f t="shared" si="78"/>
        <v>0</v>
      </c>
      <c r="Y116" s="167">
        <f t="shared" si="78"/>
        <v>0</v>
      </c>
      <c r="Z116" s="167">
        <f t="shared" si="78"/>
        <v>0</v>
      </c>
      <c r="AA116" s="167">
        <f t="shared" si="78"/>
        <v>0</v>
      </c>
      <c r="AB116" s="167">
        <f t="shared" si="78"/>
        <v>0</v>
      </c>
      <c r="AC116" s="167">
        <f t="shared" si="78"/>
        <v>0</v>
      </c>
      <c r="AD116" s="167">
        <f t="shared" si="78"/>
        <v>0</v>
      </c>
      <c r="AE116" s="167">
        <f t="shared" si="78"/>
        <v>0</v>
      </c>
      <c r="AF116" s="167">
        <f t="shared" si="78"/>
        <v>0</v>
      </c>
      <c r="AG116" s="167">
        <f t="shared" si="78"/>
        <v>0</v>
      </c>
      <c r="AH116" s="167">
        <f t="shared" si="78"/>
        <v>0</v>
      </c>
      <c r="AI116" s="167">
        <f t="shared" si="78"/>
        <v>0</v>
      </c>
      <c r="AJ116" s="167">
        <f t="shared" si="78"/>
        <v>0</v>
      </c>
      <c r="AK116" s="167">
        <f t="shared" si="78"/>
        <v>0</v>
      </c>
      <c r="AL116" s="167">
        <f t="shared" si="78"/>
        <v>0</v>
      </c>
      <c r="AM116" s="167">
        <f t="shared" si="78"/>
        <v>0</v>
      </c>
      <c r="AN116" s="167">
        <f t="shared" si="78"/>
        <v>0</v>
      </c>
      <c r="AO116" s="167">
        <f t="shared" si="78"/>
        <v>0</v>
      </c>
      <c r="AP116" s="167">
        <f t="shared" si="78"/>
        <v>0</v>
      </c>
      <c r="AQ116" s="167">
        <f t="shared" si="78"/>
        <v>0</v>
      </c>
      <c r="AR116" s="167">
        <f t="shared" si="78"/>
        <v>0</v>
      </c>
      <c r="AS116" s="167">
        <f t="shared" si="78"/>
        <v>0</v>
      </c>
      <c r="AT116" s="167">
        <f t="shared" si="78"/>
        <v>0</v>
      </c>
      <c r="AU116" s="167">
        <f t="shared" si="78"/>
        <v>0</v>
      </c>
      <c r="AV116" s="167">
        <f t="shared" si="78"/>
        <v>0</v>
      </c>
      <c r="AW116" s="167">
        <f t="shared" si="78"/>
        <v>0</v>
      </c>
      <c r="AX116" s="167">
        <f t="shared" si="78"/>
        <v>0</v>
      </c>
      <c r="AY116" s="167">
        <f t="shared" si="78"/>
        <v>0</v>
      </c>
      <c r="AZ116" s="167">
        <f t="shared" si="78"/>
        <v>0</v>
      </c>
      <c r="BA116" s="167">
        <f t="shared" si="78"/>
        <v>0</v>
      </c>
      <c r="BB116" s="167"/>
      <c r="BC116" s="226"/>
    </row>
    <row r="117" spans="1:55" ht="31.2" hidden="1">
      <c r="A117" s="275"/>
      <c r="B117" s="276"/>
      <c r="C117" s="276"/>
      <c r="D117" s="151" t="s">
        <v>37</v>
      </c>
      <c r="E117" s="169">
        <f t="shared" si="72"/>
        <v>0</v>
      </c>
      <c r="F117" s="169">
        <f t="shared" si="72"/>
        <v>0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226"/>
    </row>
    <row r="118" spans="1:55" ht="31.2" hidden="1">
      <c r="A118" s="275"/>
      <c r="B118" s="276"/>
      <c r="C118" s="276"/>
      <c r="D118" s="176" t="s">
        <v>2</v>
      </c>
      <c r="E118" s="169">
        <f t="shared" si="72"/>
        <v>0</v>
      </c>
      <c r="F118" s="169">
        <f t="shared" si="72"/>
        <v>0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226"/>
    </row>
    <row r="119" spans="1:55" ht="15.6" hidden="1">
      <c r="A119" s="275"/>
      <c r="B119" s="276"/>
      <c r="C119" s="276"/>
      <c r="D119" s="225" t="s">
        <v>268</v>
      </c>
      <c r="E119" s="169">
        <f t="shared" si="72"/>
        <v>0</v>
      </c>
      <c r="F119" s="169">
        <f t="shared" si="72"/>
        <v>0</v>
      </c>
      <c r="G119" s="167" t="e">
        <f t="shared" ref="G119:G120" si="79">F119*100/E119</f>
        <v>#DIV/0!</v>
      </c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>
        <f>26.46513-26.46513</f>
        <v>0</v>
      </c>
      <c r="AZ119" s="167"/>
      <c r="BA119" s="167"/>
      <c r="BB119" s="167"/>
      <c r="BC119" s="226"/>
    </row>
    <row r="120" spans="1:55" ht="78" hidden="1">
      <c r="A120" s="275"/>
      <c r="B120" s="276"/>
      <c r="C120" s="276"/>
      <c r="D120" s="225" t="s">
        <v>274</v>
      </c>
      <c r="E120" s="169">
        <f t="shared" si="72"/>
        <v>0</v>
      </c>
      <c r="F120" s="169">
        <f t="shared" si="72"/>
        <v>0</v>
      </c>
      <c r="G120" s="167" t="e">
        <f t="shared" si="79"/>
        <v>#DIV/0!</v>
      </c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>
        <f>26.46513-26.46513</f>
        <v>0</v>
      </c>
      <c r="AZ120" s="167"/>
      <c r="BA120" s="167"/>
      <c r="BB120" s="167"/>
      <c r="BC120" s="226"/>
    </row>
    <row r="121" spans="1:55" ht="15.6" hidden="1">
      <c r="A121" s="275"/>
      <c r="B121" s="276"/>
      <c r="C121" s="276"/>
      <c r="D121" s="225" t="s">
        <v>269</v>
      </c>
      <c r="E121" s="169">
        <f t="shared" si="72"/>
        <v>0</v>
      </c>
      <c r="F121" s="169">
        <f t="shared" si="72"/>
        <v>0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226"/>
    </row>
    <row r="122" spans="1:55" ht="31.2" hidden="1">
      <c r="A122" s="275"/>
      <c r="B122" s="276"/>
      <c r="C122" s="276"/>
      <c r="D122" s="226" t="s">
        <v>43</v>
      </c>
      <c r="E122" s="169">
        <f t="shared" si="72"/>
        <v>0</v>
      </c>
      <c r="F122" s="169">
        <f t="shared" si="72"/>
        <v>0</v>
      </c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226"/>
    </row>
    <row r="123" spans="1:55" ht="15.6">
      <c r="A123" s="275" t="s">
        <v>443</v>
      </c>
      <c r="B123" s="276" t="s">
        <v>448</v>
      </c>
      <c r="C123" s="276"/>
      <c r="D123" s="153" t="s">
        <v>41</v>
      </c>
      <c r="E123" s="169">
        <f t="shared" si="72"/>
        <v>1705.92806</v>
      </c>
      <c r="F123" s="169">
        <f t="shared" si="72"/>
        <v>214.82991000000001</v>
      </c>
      <c r="G123" s="167">
        <f t="shared" ref="G123" si="80">F123*100/E123</f>
        <v>12.593140064769203</v>
      </c>
      <c r="H123" s="167">
        <f>SUM(H124:H126)</f>
        <v>0</v>
      </c>
      <c r="I123" s="167">
        <f t="shared" ref="I123:BA123" si="81">SUM(I124:I126)</f>
        <v>0</v>
      </c>
      <c r="J123" s="167">
        <f t="shared" si="81"/>
        <v>0</v>
      </c>
      <c r="K123" s="167">
        <f t="shared" si="81"/>
        <v>0</v>
      </c>
      <c r="L123" s="167">
        <f t="shared" si="81"/>
        <v>0</v>
      </c>
      <c r="M123" s="167">
        <f t="shared" si="81"/>
        <v>0</v>
      </c>
      <c r="N123" s="167">
        <f t="shared" si="81"/>
        <v>200</v>
      </c>
      <c r="O123" s="167">
        <f t="shared" si="81"/>
        <v>200</v>
      </c>
      <c r="P123" s="167">
        <f t="shared" si="81"/>
        <v>0</v>
      </c>
      <c r="Q123" s="167">
        <f t="shared" si="81"/>
        <v>0</v>
      </c>
      <c r="R123" s="167">
        <f t="shared" si="81"/>
        <v>0</v>
      </c>
      <c r="S123" s="167">
        <f t="shared" si="81"/>
        <v>0</v>
      </c>
      <c r="T123" s="167">
        <f t="shared" si="81"/>
        <v>0</v>
      </c>
      <c r="U123" s="167">
        <f t="shared" si="81"/>
        <v>0</v>
      </c>
      <c r="V123" s="167">
        <f t="shared" si="81"/>
        <v>0</v>
      </c>
      <c r="W123" s="167">
        <f t="shared" si="81"/>
        <v>0</v>
      </c>
      <c r="X123" s="167">
        <f t="shared" si="81"/>
        <v>0</v>
      </c>
      <c r="Y123" s="167">
        <f t="shared" si="81"/>
        <v>0</v>
      </c>
      <c r="Z123" s="167">
        <f t="shared" si="81"/>
        <v>0</v>
      </c>
      <c r="AA123" s="167">
        <f t="shared" si="81"/>
        <v>0</v>
      </c>
      <c r="AB123" s="167">
        <f t="shared" si="81"/>
        <v>0</v>
      </c>
      <c r="AC123" s="167">
        <f t="shared" si="81"/>
        <v>0</v>
      </c>
      <c r="AD123" s="167">
        <f t="shared" si="81"/>
        <v>0</v>
      </c>
      <c r="AE123" s="167">
        <f t="shared" si="81"/>
        <v>14.82991</v>
      </c>
      <c r="AF123" s="167">
        <f t="shared" si="81"/>
        <v>14.82991</v>
      </c>
      <c r="AG123" s="167">
        <f t="shared" si="81"/>
        <v>0</v>
      </c>
      <c r="AH123" s="167">
        <f t="shared" si="81"/>
        <v>0</v>
      </c>
      <c r="AI123" s="167">
        <f t="shared" si="81"/>
        <v>0</v>
      </c>
      <c r="AJ123" s="167">
        <f t="shared" si="81"/>
        <v>0</v>
      </c>
      <c r="AK123" s="167">
        <f t="shared" si="81"/>
        <v>0</v>
      </c>
      <c r="AL123" s="167">
        <f t="shared" si="81"/>
        <v>0</v>
      </c>
      <c r="AM123" s="167">
        <f t="shared" si="81"/>
        <v>0</v>
      </c>
      <c r="AN123" s="167">
        <f t="shared" si="81"/>
        <v>0</v>
      </c>
      <c r="AO123" s="167">
        <f t="shared" si="81"/>
        <v>0</v>
      </c>
      <c r="AP123" s="167">
        <f t="shared" si="81"/>
        <v>0</v>
      </c>
      <c r="AQ123" s="167">
        <f t="shared" si="81"/>
        <v>0</v>
      </c>
      <c r="AR123" s="167">
        <f t="shared" si="81"/>
        <v>0</v>
      </c>
      <c r="AS123" s="167">
        <f t="shared" si="81"/>
        <v>0</v>
      </c>
      <c r="AT123" s="167">
        <f t="shared" si="81"/>
        <v>0</v>
      </c>
      <c r="AU123" s="167">
        <f t="shared" si="81"/>
        <v>0</v>
      </c>
      <c r="AV123" s="167">
        <f t="shared" si="81"/>
        <v>0</v>
      </c>
      <c r="AW123" s="167">
        <f t="shared" si="81"/>
        <v>0</v>
      </c>
      <c r="AX123" s="167">
        <f t="shared" si="81"/>
        <v>0</v>
      </c>
      <c r="AY123" s="167">
        <f t="shared" si="81"/>
        <v>1491.09815</v>
      </c>
      <c r="AZ123" s="167">
        <f t="shared" si="81"/>
        <v>0</v>
      </c>
      <c r="BA123" s="167">
        <f t="shared" si="81"/>
        <v>0</v>
      </c>
      <c r="BB123" s="167"/>
      <c r="BC123" s="406"/>
    </row>
    <row r="124" spans="1:55" ht="31.2">
      <c r="A124" s="275"/>
      <c r="B124" s="276"/>
      <c r="C124" s="276"/>
      <c r="D124" s="151" t="s">
        <v>37</v>
      </c>
      <c r="E124" s="169">
        <f t="shared" si="72"/>
        <v>0</v>
      </c>
      <c r="F124" s="169">
        <f t="shared" si="72"/>
        <v>0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407"/>
    </row>
    <row r="125" spans="1:55" ht="31.2">
      <c r="A125" s="275"/>
      <c r="B125" s="276"/>
      <c r="C125" s="276"/>
      <c r="D125" s="176" t="s">
        <v>2</v>
      </c>
      <c r="E125" s="169">
        <f t="shared" si="72"/>
        <v>0</v>
      </c>
      <c r="F125" s="169">
        <f t="shared" si="72"/>
        <v>0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407"/>
    </row>
    <row r="126" spans="1:55" ht="15.6">
      <c r="A126" s="275"/>
      <c r="B126" s="276"/>
      <c r="C126" s="276"/>
      <c r="D126" s="225" t="s">
        <v>268</v>
      </c>
      <c r="E126" s="169">
        <f t="shared" si="72"/>
        <v>1705.92806</v>
      </c>
      <c r="F126" s="169">
        <f t="shared" si="72"/>
        <v>214.82991000000001</v>
      </c>
      <c r="G126" s="167">
        <f t="shared" ref="G126" si="82">F126*100/E126</f>
        <v>12.593140064769203</v>
      </c>
      <c r="H126" s="167"/>
      <c r="I126" s="167"/>
      <c r="J126" s="167"/>
      <c r="K126" s="167"/>
      <c r="L126" s="167"/>
      <c r="M126" s="167"/>
      <c r="N126" s="167">
        <v>200</v>
      </c>
      <c r="O126" s="167">
        <v>200</v>
      </c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>
        <v>14.82991</v>
      </c>
      <c r="AF126" s="167">
        <v>14.82991</v>
      </c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>
        <f>1505.92806-14.82991</f>
        <v>1491.09815</v>
      </c>
      <c r="AZ126" s="167"/>
      <c r="BA126" s="167"/>
      <c r="BB126" s="167"/>
      <c r="BC126" s="407"/>
    </row>
    <row r="127" spans="1:55" ht="78">
      <c r="A127" s="275"/>
      <c r="B127" s="276"/>
      <c r="C127" s="276"/>
      <c r="D127" s="225" t="s">
        <v>274</v>
      </c>
      <c r="E127" s="169">
        <f t="shared" si="72"/>
        <v>0</v>
      </c>
      <c r="F127" s="169">
        <f t="shared" si="72"/>
        <v>0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407"/>
    </row>
    <row r="128" spans="1:55" ht="15.6">
      <c r="A128" s="275"/>
      <c r="B128" s="276"/>
      <c r="C128" s="276"/>
      <c r="D128" s="225" t="s">
        <v>269</v>
      </c>
      <c r="E128" s="169">
        <f t="shared" si="72"/>
        <v>0</v>
      </c>
      <c r="F128" s="169">
        <f t="shared" si="72"/>
        <v>0</v>
      </c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407"/>
    </row>
    <row r="129" spans="1:55" ht="31.2">
      <c r="A129" s="275"/>
      <c r="B129" s="276"/>
      <c r="C129" s="276"/>
      <c r="D129" s="226" t="s">
        <v>43</v>
      </c>
      <c r="E129" s="169">
        <f t="shared" si="72"/>
        <v>0</v>
      </c>
      <c r="F129" s="169">
        <f t="shared" si="72"/>
        <v>0</v>
      </c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408"/>
    </row>
    <row r="130" spans="1:55" ht="15.6">
      <c r="A130" s="275" t="s">
        <v>446</v>
      </c>
      <c r="B130" s="276" t="s">
        <v>449</v>
      </c>
      <c r="C130" s="276"/>
      <c r="D130" s="153" t="s">
        <v>41</v>
      </c>
      <c r="E130" s="169">
        <f t="shared" si="72"/>
        <v>399.99919999999997</v>
      </c>
      <c r="F130" s="169">
        <f t="shared" si="72"/>
        <v>0</v>
      </c>
      <c r="G130" s="167">
        <f t="shared" ref="G130" si="83">F130*100/E130</f>
        <v>0</v>
      </c>
      <c r="H130" s="167">
        <f>SUM(H131:H133)</f>
        <v>0</v>
      </c>
      <c r="I130" s="167">
        <f t="shared" ref="I130:BA130" si="84">SUM(I131:I133)</f>
        <v>0</v>
      </c>
      <c r="J130" s="167">
        <f t="shared" si="84"/>
        <v>0</v>
      </c>
      <c r="K130" s="167">
        <f t="shared" si="84"/>
        <v>0</v>
      </c>
      <c r="L130" s="167">
        <f t="shared" si="84"/>
        <v>0</v>
      </c>
      <c r="M130" s="167">
        <f t="shared" si="84"/>
        <v>0</v>
      </c>
      <c r="N130" s="167">
        <f t="shared" si="84"/>
        <v>0</v>
      </c>
      <c r="O130" s="167">
        <f t="shared" si="84"/>
        <v>0</v>
      </c>
      <c r="P130" s="167">
        <f t="shared" si="84"/>
        <v>0</v>
      </c>
      <c r="Q130" s="167">
        <f t="shared" si="84"/>
        <v>0</v>
      </c>
      <c r="R130" s="167">
        <f t="shared" si="84"/>
        <v>0</v>
      </c>
      <c r="S130" s="167">
        <f t="shared" si="84"/>
        <v>0</v>
      </c>
      <c r="T130" s="167">
        <f t="shared" si="84"/>
        <v>0</v>
      </c>
      <c r="U130" s="167">
        <f t="shared" si="84"/>
        <v>0</v>
      </c>
      <c r="V130" s="167">
        <f t="shared" si="84"/>
        <v>0</v>
      </c>
      <c r="W130" s="167">
        <f t="shared" si="84"/>
        <v>0</v>
      </c>
      <c r="X130" s="167">
        <f t="shared" si="84"/>
        <v>0</v>
      </c>
      <c r="Y130" s="167">
        <f t="shared" si="84"/>
        <v>0</v>
      </c>
      <c r="Z130" s="167">
        <f t="shared" si="84"/>
        <v>0</v>
      </c>
      <c r="AA130" s="167">
        <f t="shared" si="84"/>
        <v>0</v>
      </c>
      <c r="AB130" s="167">
        <f t="shared" si="84"/>
        <v>0</v>
      </c>
      <c r="AC130" s="167">
        <f t="shared" si="84"/>
        <v>0</v>
      </c>
      <c r="AD130" s="167">
        <f t="shared" si="84"/>
        <v>0</v>
      </c>
      <c r="AE130" s="167">
        <f t="shared" si="84"/>
        <v>0</v>
      </c>
      <c r="AF130" s="167">
        <f t="shared" si="84"/>
        <v>0</v>
      </c>
      <c r="AG130" s="167">
        <f t="shared" si="84"/>
        <v>0</v>
      </c>
      <c r="AH130" s="167">
        <f t="shared" si="84"/>
        <v>0</v>
      </c>
      <c r="AI130" s="167">
        <f t="shared" si="84"/>
        <v>0</v>
      </c>
      <c r="AJ130" s="167">
        <f t="shared" si="84"/>
        <v>0</v>
      </c>
      <c r="AK130" s="167">
        <f t="shared" si="84"/>
        <v>0</v>
      </c>
      <c r="AL130" s="167">
        <f t="shared" si="84"/>
        <v>0</v>
      </c>
      <c r="AM130" s="167">
        <f t="shared" si="84"/>
        <v>0</v>
      </c>
      <c r="AN130" s="167">
        <f t="shared" si="84"/>
        <v>0</v>
      </c>
      <c r="AO130" s="167">
        <f t="shared" si="84"/>
        <v>0</v>
      </c>
      <c r="AP130" s="167">
        <f t="shared" si="84"/>
        <v>0</v>
      </c>
      <c r="AQ130" s="167">
        <f t="shared" si="84"/>
        <v>0</v>
      </c>
      <c r="AR130" s="167">
        <f t="shared" si="84"/>
        <v>0</v>
      </c>
      <c r="AS130" s="167">
        <f t="shared" si="84"/>
        <v>0</v>
      </c>
      <c r="AT130" s="167">
        <f t="shared" si="84"/>
        <v>0</v>
      </c>
      <c r="AU130" s="167">
        <f t="shared" si="84"/>
        <v>0</v>
      </c>
      <c r="AV130" s="167">
        <f t="shared" si="84"/>
        <v>0</v>
      </c>
      <c r="AW130" s="167">
        <f t="shared" si="84"/>
        <v>0</v>
      </c>
      <c r="AX130" s="167">
        <f t="shared" si="84"/>
        <v>0</v>
      </c>
      <c r="AY130" s="167">
        <f t="shared" si="84"/>
        <v>399.99919999999997</v>
      </c>
      <c r="AZ130" s="167">
        <f t="shared" si="84"/>
        <v>0</v>
      </c>
      <c r="BA130" s="167">
        <f t="shared" si="84"/>
        <v>0</v>
      </c>
      <c r="BB130" s="167"/>
      <c r="BC130" s="409" t="s">
        <v>593</v>
      </c>
    </row>
    <row r="131" spans="1:55" ht="31.2">
      <c r="A131" s="275"/>
      <c r="B131" s="276"/>
      <c r="C131" s="276"/>
      <c r="D131" s="151" t="s">
        <v>37</v>
      </c>
      <c r="E131" s="169">
        <f t="shared" si="72"/>
        <v>0</v>
      </c>
      <c r="F131" s="169">
        <f t="shared" si="72"/>
        <v>0</v>
      </c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410"/>
    </row>
    <row r="132" spans="1:55" ht="31.2">
      <c r="A132" s="275"/>
      <c r="B132" s="276"/>
      <c r="C132" s="276"/>
      <c r="D132" s="176" t="s">
        <v>2</v>
      </c>
      <c r="E132" s="169">
        <f t="shared" si="72"/>
        <v>0</v>
      </c>
      <c r="F132" s="169">
        <f t="shared" si="72"/>
        <v>0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410"/>
    </row>
    <row r="133" spans="1:55" ht="15.6">
      <c r="A133" s="275"/>
      <c r="B133" s="276"/>
      <c r="C133" s="276"/>
      <c r="D133" s="225" t="s">
        <v>268</v>
      </c>
      <c r="E133" s="169">
        <f t="shared" si="72"/>
        <v>399.99919999999997</v>
      </c>
      <c r="F133" s="169">
        <f t="shared" si="72"/>
        <v>0</v>
      </c>
      <c r="G133" s="167">
        <f t="shared" ref="G133" si="85">F133*100/E133</f>
        <v>0</v>
      </c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>
        <v>399.99919999999997</v>
      </c>
      <c r="AZ133" s="167"/>
      <c r="BA133" s="167"/>
      <c r="BB133" s="167"/>
      <c r="BC133" s="410"/>
    </row>
    <row r="134" spans="1:55" ht="78">
      <c r="A134" s="275"/>
      <c r="B134" s="276"/>
      <c r="C134" s="276"/>
      <c r="D134" s="225" t="s">
        <v>274</v>
      </c>
      <c r="E134" s="169">
        <f t="shared" si="72"/>
        <v>0</v>
      </c>
      <c r="F134" s="169">
        <f t="shared" si="72"/>
        <v>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410"/>
    </row>
    <row r="135" spans="1:55" ht="15.6">
      <c r="A135" s="275"/>
      <c r="B135" s="276"/>
      <c r="C135" s="276"/>
      <c r="D135" s="225" t="s">
        <v>269</v>
      </c>
      <c r="E135" s="169">
        <f t="shared" si="72"/>
        <v>0</v>
      </c>
      <c r="F135" s="169">
        <f t="shared" si="72"/>
        <v>0</v>
      </c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410"/>
    </row>
    <row r="136" spans="1:55" ht="31.2">
      <c r="A136" s="275"/>
      <c r="B136" s="276"/>
      <c r="C136" s="276"/>
      <c r="D136" s="226" t="s">
        <v>43</v>
      </c>
      <c r="E136" s="169">
        <f t="shared" si="72"/>
        <v>0</v>
      </c>
      <c r="F136" s="169">
        <f t="shared" si="72"/>
        <v>0</v>
      </c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411"/>
    </row>
    <row r="137" spans="1:55" ht="15.6">
      <c r="A137" s="275" t="s">
        <v>447</v>
      </c>
      <c r="B137" s="276" t="s">
        <v>568</v>
      </c>
      <c r="C137" s="276"/>
      <c r="D137" s="153" t="s">
        <v>41</v>
      </c>
      <c r="E137" s="169">
        <f t="shared" si="72"/>
        <v>4080</v>
      </c>
      <c r="F137" s="169">
        <f t="shared" si="72"/>
        <v>0</v>
      </c>
      <c r="G137" s="167">
        <f t="shared" ref="G137" si="86">F137*100/E137</f>
        <v>0</v>
      </c>
      <c r="H137" s="167">
        <f>SUM(H138:H140)</f>
        <v>0</v>
      </c>
      <c r="I137" s="167">
        <f t="shared" ref="I137:BA137" si="87">SUM(I138:I140)</f>
        <v>0</v>
      </c>
      <c r="J137" s="167">
        <f t="shared" si="87"/>
        <v>0</v>
      </c>
      <c r="K137" s="167">
        <f t="shared" si="87"/>
        <v>0</v>
      </c>
      <c r="L137" s="167">
        <f t="shared" si="87"/>
        <v>0</v>
      </c>
      <c r="M137" s="167">
        <f t="shared" si="87"/>
        <v>0</v>
      </c>
      <c r="N137" s="167">
        <f t="shared" si="87"/>
        <v>0</v>
      </c>
      <c r="O137" s="167">
        <f t="shared" si="87"/>
        <v>0</v>
      </c>
      <c r="P137" s="167">
        <f t="shared" si="87"/>
        <v>0</v>
      </c>
      <c r="Q137" s="167">
        <f t="shared" si="87"/>
        <v>0</v>
      </c>
      <c r="R137" s="167">
        <f t="shared" si="87"/>
        <v>0</v>
      </c>
      <c r="S137" s="167">
        <f t="shared" si="87"/>
        <v>0</v>
      </c>
      <c r="T137" s="167">
        <f t="shared" si="87"/>
        <v>0</v>
      </c>
      <c r="U137" s="167">
        <f t="shared" si="87"/>
        <v>0</v>
      </c>
      <c r="V137" s="167">
        <f t="shared" si="87"/>
        <v>0</v>
      </c>
      <c r="W137" s="167">
        <f t="shared" si="87"/>
        <v>0</v>
      </c>
      <c r="X137" s="167">
        <f t="shared" si="87"/>
        <v>0</v>
      </c>
      <c r="Y137" s="167">
        <f t="shared" si="87"/>
        <v>0</v>
      </c>
      <c r="Z137" s="167">
        <f t="shared" si="87"/>
        <v>0</v>
      </c>
      <c r="AA137" s="167">
        <f t="shared" si="87"/>
        <v>0</v>
      </c>
      <c r="AB137" s="167">
        <f t="shared" si="87"/>
        <v>0</v>
      </c>
      <c r="AC137" s="167">
        <f t="shared" si="87"/>
        <v>0</v>
      </c>
      <c r="AD137" s="167">
        <f t="shared" si="87"/>
        <v>0</v>
      </c>
      <c r="AE137" s="167">
        <f t="shared" si="87"/>
        <v>0</v>
      </c>
      <c r="AF137" s="167">
        <f t="shared" si="87"/>
        <v>0</v>
      </c>
      <c r="AG137" s="167">
        <f t="shared" si="87"/>
        <v>0</v>
      </c>
      <c r="AH137" s="167">
        <f t="shared" si="87"/>
        <v>0</v>
      </c>
      <c r="AI137" s="167">
        <f t="shared" si="87"/>
        <v>0</v>
      </c>
      <c r="AJ137" s="167">
        <f t="shared" si="87"/>
        <v>0</v>
      </c>
      <c r="AK137" s="167">
        <f t="shared" si="87"/>
        <v>0</v>
      </c>
      <c r="AL137" s="167">
        <f t="shared" si="87"/>
        <v>0</v>
      </c>
      <c r="AM137" s="167">
        <f t="shared" si="87"/>
        <v>0</v>
      </c>
      <c r="AN137" s="167">
        <f t="shared" si="87"/>
        <v>0</v>
      </c>
      <c r="AO137" s="167">
        <f t="shared" si="87"/>
        <v>0</v>
      </c>
      <c r="AP137" s="167">
        <f t="shared" si="87"/>
        <v>0</v>
      </c>
      <c r="AQ137" s="167">
        <f t="shared" si="87"/>
        <v>0</v>
      </c>
      <c r="AR137" s="167">
        <f t="shared" si="87"/>
        <v>0</v>
      </c>
      <c r="AS137" s="167">
        <f t="shared" si="87"/>
        <v>0</v>
      </c>
      <c r="AT137" s="167">
        <f t="shared" si="87"/>
        <v>0</v>
      </c>
      <c r="AU137" s="167">
        <f t="shared" si="87"/>
        <v>0</v>
      </c>
      <c r="AV137" s="167">
        <f t="shared" si="87"/>
        <v>0</v>
      </c>
      <c r="AW137" s="167">
        <f t="shared" si="87"/>
        <v>0</v>
      </c>
      <c r="AX137" s="167">
        <f t="shared" si="87"/>
        <v>0</v>
      </c>
      <c r="AY137" s="167">
        <f t="shared" si="87"/>
        <v>4080</v>
      </c>
      <c r="AZ137" s="167">
        <f t="shared" si="87"/>
        <v>0</v>
      </c>
      <c r="BA137" s="167">
        <f t="shared" si="87"/>
        <v>0</v>
      </c>
      <c r="BB137" s="167"/>
      <c r="BC137" s="406" t="s">
        <v>594</v>
      </c>
    </row>
    <row r="138" spans="1:55" ht="31.2">
      <c r="A138" s="275"/>
      <c r="B138" s="276"/>
      <c r="C138" s="276"/>
      <c r="D138" s="151" t="s">
        <v>37</v>
      </c>
      <c r="E138" s="169">
        <f t="shared" si="72"/>
        <v>0</v>
      </c>
      <c r="F138" s="169">
        <f t="shared" si="72"/>
        <v>0</v>
      </c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407"/>
    </row>
    <row r="139" spans="1:55" ht="31.2">
      <c r="A139" s="275"/>
      <c r="B139" s="276"/>
      <c r="C139" s="276"/>
      <c r="D139" s="176" t="s">
        <v>2</v>
      </c>
      <c r="E139" s="169">
        <f t="shared" si="72"/>
        <v>0</v>
      </c>
      <c r="F139" s="169">
        <f t="shared" si="72"/>
        <v>0</v>
      </c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407"/>
    </row>
    <row r="140" spans="1:55" ht="15.6">
      <c r="A140" s="275"/>
      <c r="B140" s="276"/>
      <c r="C140" s="276"/>
      <c r="D140" s="225" t="s">
        <v>268</v>
      </c>
      <c r="E140" s="169">
        <f t="shared" si="72"/>
        <v>4080</v>
      </c>
      <c r="F140" s="169">
        <f t="shared" si="72"/>
        <v>0</v>
      </c>
      <c r="G140" s="167">
        <f t="shared" ref="G140" si="88">F140*100/E140</f>
        <v>0</v>
      </c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>
        <v>4080</v>
      </c>
      <c r="AZ140" s="167"/>
      <c r="BA140" s="167"/>
      <c r="BB140" s="167"/>
      <c r="BC140" s="407"/>
    </row>
    <row r="141" spans="1:55" ht="78">
      <c r="A141" s="275"/>
      <c r="B141" s="276"/>
      <c r="C141" s="276"/>
      <c r="D141" s="225" t="s">
        <v>274</v>
      </c>
      <c r="E141" s="169">
        <f t="shared" si="72"/>
        <v>4080</v>
      </c>
      <c r="F141" s="169">
        <f t="shared" si="72"/>
        <v>0</v>
      </c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>
        <v>4080</v>
      </c>
      <c r="AZ141" s="167"/>
      <c r="BA141" s="167"/>
      <c r="BB141" s="167"/>
      <c r="BC141" s="407"/>
    </row>
    <row r="142" spans="1:55" ht="15.6">
      <c r="A142" s="275"/>
      <c r="B142" s="276"/>
      <c r="C142" s="276"/>
      <c r="D142" s="225" t="s">
        <v>269</v>
      </c>
      <c r="E142" s="169">
        <f t="shared" si="72"/>
        <v>0</v>
      </c>
      <c r="F142" s="169">
        <f t="shared" si="72"/>
        <v>0</v>
      </c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407"/>
    </row>
    <row r="143" spans="1:55" ht="31.2">
      <c r="A143" s="275"/>
      <c r="B143" s="276"/>
      <c r="C143" s="276"/>
      <c r="D143" s="226" t="s">
        <v>43</v>
      </c>
      <c r="E143" s="169">
        <f t="shared" si="72"/>
        <v>0</v>
      </c>
      <c r="F143" s="169">
        <f t="shared" si="72"/>
        <v>0</v>
      </c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408"/>
    </row>
    <row r="144" spans="1:55" ht="15.6">
      <c r="A144" s="275" t="s">
        <v>450</v>
      </c>
      <c r="B144" s="276" t="s">
        <v>451</v>
      </c>
      <c r="C144" s="276"/>
      <c r="D144" s="153" t="s">
        <v>41</v>
      </c>
      <c r="E144" s="169">
        <f t="shared" si="72"/>
        <v>732.6</v>
      </c>
      <c r="F144" s="169">
        <f t="shared" si="72"/>
        <v>732.6</v>
      </c>
      <c r="G144" s="167">
        <f t="shared" ref="G144" si="89">F144*100/E144</f>
        <v>100</v>
      </c>
      <c r="H144" s="167">
        <f>SUM(H145:H147)</f>
        <v>0</v>
      </c>
      <c r="I144" s="167">
        <f t="shared" ref="I144:BA144" si="90">SUM(I145:I147)</f>
        <v>0</v>
      </c>
      <c r="J144" s="167">
        <f t="shared" si="90"/>
        <v>0</v>
      </c>
      <c r="K144" s="167">
        <f t="shared" si="90"/>
        <v>0</v>
      </c>
      <c r="L144" s="167">
        <f t="shared" si="90"/>
        <v>0</v>
      </c>
      <c r="M144" s="167">
        <f t="shared" si="90"/>
        <v>0</v>
      </c>
      <c r="N144" s="167">
        <f t="shared" si="90"/>
        <v>0</v>
      </c>
      <c r="O144" s="167">
        <f t="shared" si="90"/>
        <v>0</v>
      </c>
      <c r="P144" s="167">
        <f t="shared" si="90"/>
        <v>0</v>
      </c>
      <c r="Q144" s="167">
        <f t="shared" si="90"/>
        <v>0</v>
      </c>
      <c r="R144" s="167">
        <f t="shared" si="90"/>
        <v>0</v>
      </c>
      <c r="S144" s="167">
        <f t="shared" si="90"/>
        <v>0</v>
      </c>
      <c r="T144" s="167">
        <f t="shared" si="90"/>
        <v>0</v>
      </c>
      <c r="U144" s="167">
        <f t="shared" si="90"/>
        <v>0</v>
      </c>
      <c r="V144" s="167">
        <f t="shared" si="90"/>
        <v>0</v>
      </c>
      <c r="W144" s="167">
        <f t="shared" si="90"/>
        <v>0</v>
      </c>
      <c r="X144" s="167">
        <f t="shared" si="90"/>
        <v>0</v>
      </c>
      <c r="Y144" s="167">
        <f t="shared" si="90"/>
        <v>0</v>
      </c>
      <c r="Z144" s="167">
        <f t="shared" si="90"/>
        <v>0</v>
      </c>
      <c r="AA144" s="167">
        <f t="shared" si="90"/>
        <v>0</v>
      </c>
      <c r="AB144" s="167">
        <f t="shared" si="90"/>
        <v>0</v>
      </c>
      <c r="AC144" s="167">
        <f t="shared" si="90"/>
        <v>0</v>
      </c>
      <c r="AD144" s="167">
        <f t="shared" si="90"/>
        <v>0</v>
      </c>
      <c r="AE144" s="167">
        <f t="shared" si="90"/>
        <v>0</v>
      </c>
      <c r="AF144" s="167">
        <f t="shared" si="90"/>
        <v>0</v>
      </c>
      <c r="AG144" s="167">
        <f t="shared" si="90"/>
        <v>0</v>
      </c>
      <c r="AH144" s="167">
        <f t="shared" si="90"/>
        <v>0</v>
      </c>
      <c r="AI144" s="167">
        <f t="shared" si="90"/>
        <v>0</v>
      </c>
      <c r="AJ144" s="167">
        <f t="shared" si="90"/>
        <v>732.6</v>
      </c>
      <c r="AK144" s="167">
        <f t="shared" si="90"/>
        <v>732.6</v>
      </c>
      <c r="AL144" s="167">
        <f t="shared" si="90"/>
        <v>0</v>
      </c>
      <c r="AM144" s="167">
        <f t="shared" si="90"/>
        <v>0</v>
      </c>
      <c r="AN144" s="167">
        <f t="shared" si="90"/>
        <v>0</v>
      </c>
      <c r="AO144" s="167">
        <f t="shared" si="90"/>
        <v>0</v>
      </c>
      <c r="AP144" s="167">
        <f t="shared" si="90"/>
        <v>0</v>
      </c>
      <c r="AQ144" s="167">
        <f t="shared" si="90"/>
        <v>0</v>
      </c>
      <c r="AR144" s="167">
        <f t="shared" si="90"/>
        <v>0</v>
      </c>
      <c r="AS144" s="167">
        <f t="shared" si="90"/>
        <v>0</v>
      </c>
      <c r="AT144" s="167">
        <f t="shared" si="90"/>
        <v>0</v>
      </c>
      <c r="AU144" s="167">
        <f t="shared" si="90"/>
        <v>0</v>
      </c>
      <c r="AV144" s="167">
        <f t="shared" si="90"/>
        <v>0</v>
      </c>
      <c r="AW144" s="167">
        <f t="shared" si="90"/>
        <v>0</v>
      </c>
      <c r="AX144" s="167">
        <f t="shared" si="90"/>
        <v>0</v>
      </c>
      <c r="AY144" s="167">
        <f t="shared" si="90"/>
        <v>0</v>
      </c>
      <c r="AZ144" s="167">
        <f t="shared" si="90"/>
        <v>0</v>
      </c>
      <c r="BA144" s="167">
        <f t="shared" si="90"/>
        <v>0</v>
      </c>
      <c r="BB144" s="167"/>
      <c r="BC144" s="226"/>
    </row>
    <row r="145" spans="1:55" ht="31.2">
      <c r="A145" s="275"/>
      <c r="B145" s="276"/>
      <c r="C145" s="276"/>
      <c r="D145" s="151" t="s">
        <v>37</v>
      </c>
      <c r="E145" s="169">
        <f t="shared" si="72"/>
        <v>0</v>
      </c>
      <c r="F145" s="169">
        <f t="shared" si="72"/>
        <v>0</v>
      </c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226"/>
    </row>
    <row r="146" spans="1:55" ht="31.2">
      <c r="A146" s="275"/>
      <c r="B146" s="276"/>
      <c r="C146" s="276"/>
      <c r="D146" s="176" t="s">
        <v>2</v>
      </c>
      <c r="E146" s="169">
        <f t="shared" si="72"/>
        <v>0</v>
      </c>
      <c r="F146" s="169">
        <f t="shared" si="72"/>
        <v>0</v>
      </c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226"/>
    </row>
    <row r="147" spans="1:55" ht="15.6">
      <c r="A147" s="275"/>
      <c r="B147" s="276"/>
      <c r="C147" s="276"/>
      <c r="D147" s="225" t="s">
        <v>268</v>
      </c>
      <c r="E147" s="169">
        <f t="shared" si="72"/>
        <v>732.6</v>
      </c>
      <c r="F147" s="169">
        <f t="shared" si="72"/>
        <v>732.6</v>
      </c>
      <c r="G147" s="167">
        <f t="shared" ref="G147" si="91">F147*100/E147</f>
        <v>100</v>
      </c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>
        <v>732.6</v>
      </c>
      <c r="AK147" s="167">
        <v>732.6</v>
      </c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226"/>
    </row>
    <row r="148" spans="1:55" ht="78">
      <c r="A148" s="275"/>
      <c r="B148" s="276"/>
      <c r="C148" s="276"/>
      <c r="D148" s="225" t="s">
        <v>274</v>
      </c>
      <c r="E148" s="169">
        <f t="shared" si="72"/>
        <v>0</v>
      </c>
      <c r="F148" s="169">
        <f t="shared" si="72"/>
        <v>0</v>
      </c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226"/>
    </row>
    <row r="149" spans="1:55" ht="15.6">
      <c r="A149" s="275"/>
      <c r="B149" s="276"/>
      <c r="C149" s="276"/>
      <c r="D149" s="225" t="s">
        <v>269</v>
      </c>
      <c r="E149" s="169">
        <f t="shared" si="72"/>
        <v>0</v>
      </c>
      <c r="F149" s="169">
        <f t="shared" si="72"/>
        <v>0</v>
      </c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226"/>
    </row>
    <row r="150" spans="1:55" ht="31.2">
      <c r="A150" s="275"/>
      <c r="B150" s="276"/>
      <c r="C150" s="276"/>
      <c r="D150" s="226" t="s">
        <v>43</v>
      </c>
      <c r="E150" s="169">
        <f t="shared" si="72"/>
        <v>0</v>
      </c>
      <c r="F150" s="169">
        <f t="shared" si="72"/>
        <v>0</v>
      </c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226"/>
    </row>
    <row r="151" spans="1:55" ht="15.6">
      <c r="A151" s="275" t="s">
        <v>541</v>
      </c>
      <c r="B151" s="276" t="s">
        <v>542</v>
      </c>
      <c r="C151" s="276"/>
      <c r="D151" s="153" t="s">
        <v>41</v>
      </c>
      <c r="E151" s="169">
        <f t="shared" si="72"/>
        <v>9108.0930000000008</v>
      </c>
      <c r="F151" s="169">
        <f t="shared" si="72"/>
        <v>9061.3449099999998</v>
      </c>
      <c r="G151" s="167">
        <f t="shared" ref="G151" si="92">F151*100/E151</f>
        <v>99.486741187205695</v>
      </c>
      <c r="H151" s="167">
        <f>SUM(H152:H154)</f>
        <v>0</v>
      </c>
      <c r="I151" s="167">
        <f t="shared" ref="I151:BA151" si="93">SUM(I152:I154)</f>
        <v>0</v>
      </c>
      <c r="J151" s="167">
        <f t="shared" si="93"/>
        <v>0</v>
      </c>
      <c r="K151" s="167">
        <f t="shared" si="93"/>
        <v>0</v>
      </c>
      <c r="L151" s="167">
        <f t="shared" si="93"/>
        <v>0</v>
      </c>
      <c r="M151" s="167">
        <f t="shared" si="93"/>
        <v>0</v>
      </c>
      <c r="N151" s="167">
        <f t="shared" si="93"/>
        <v>0</v>
      </c>
      <c r="O151" s="167">
        <f t="shared" si="93"/>
        <v>0</v>
      </c>
      <c r="P151" s="167">
        <f t="shared" si="93"/>
        <v>0</v>
      </c>
      <c r="Q151" s="167">
        <f t="shared" si="93"/>
        <v>0</v>
      </c>
      <c r="R151" s="167">
        <f t="shared" si="93"/>
        <v>0</v>
      </c>
      <c r="S151" s="167">
        <f t="shared" si="93"/>
        <v>0</v>
      </c>
      <c r="T151" s="167">
        <f t="shared" si="93"/>
        <v>0</v>
      </c>
      <c r="U151" s="167">
        <f t="shared" si="93"/>
        <v>0</v>
      </c>
      <c r="V151" s="167">
        <f t="shared" si="93"/>
        <v>0</v>
      </c>
      <c r="W151" s="167">
        <f t="shared" si="93"/>
        <v>0</v>
      </c>
      <c r="X151" s="167">
        <f t="shared" si="93"/>
        <v>0</v>
      </c>
      <c r="Y151" s="167">
        <f t="shared" si="93"/>
        <v>0</v>
      </c>
      <c r="Z151" s="167">
        <f t="shared" si="93"/>
        <v>0</v>
      </c>
      <c r="AA151" s="167">
        <f t="shared" si="93"/>
        <v>0</v>
      </c>
      <c r="AB151" s="167">
        <f t="shared" si="93"/>
        <v>0</v>
      </c>
      <c r="AC151" s="167">
        <f t="shared" si="93"/>
        <v>0</v>
      </c>
      <c r="AD151" s="167">
        <f t="shared" si="93"/>
        <v>0</v>
      </c>
      <c r="AE151" s="167">
        <f t="shared" si="93"/>
        <v>0</v>
      </c>
      <c r="AF151" s="167">
        <f t="shared" si="93"/>
        <v>0</v>
      </c>
      <c r="AG151" s="167">
        <f t="shared" si="93"/>
        <v>0</v>
      </c>
      <c r="AH151" s="167">
        <f t="shared" si="93"/>
        <v>0</v>
      </c>
      <c r="AI151" s="167">
        <f t="shared" si="93"/>
        <v>0</v>
      </c>
      <c r="AJ151" s="167">
        <f t="shared" si="93"/>
        <v>0</v>
      </c>
      <c r="AK151" s="167">
        <f t="shared" si="93"/>
        <v>0</v>
      </c>
      <c r="AL151" s="167">
        <f t="shared" si="93"/>
        <v>0</v>
      </c>
      <c r="AM151" s="167">
        <f t="shared" si="93"/>
        <v>0</v>
      </c>
      <c r="AN151" s="167">
        <f t="shared" si="93"/>
        <v>0</v>
      </c>
      <c r="AO151" s="167">
        <f t="shared" si="93"/>
        <v>0</v>
      </c>
      <c r="AP151" s="167">
        <f t="shared" si="93"/>
        <v>0</v>
      </c>
      <c r="AQ151" s="167">
        <f t="shared" si="93"/>
        <v>0</v>
      </c>
      <c r="AR151" s="167">
        <f t="shared" si="93"/>
        <v>0</v>
      </c>
      <c r="AS151" s="167">
        <f t="shared" si="93"/>
        <v>0</v>
      </c>
      <c r="AT151" s="167">
        <f t="shared" si="93"/>
        <v>0</v>
      </c>
      <c r="AU151" s="167">
        <f t="shared" si="93"/>
        <v>0</v>
      </c>
      <c r="AV151" s="167">
        <f t="shared" si="93"/>
        <v>0</v>
      </c>
      <c r="AW151" s="167">
        <f t="shared" si="93"/>
        <v>0</v>
      </c>
      <c r="AX151" s="167">
        <f t="shared" si="93"/>
        <v>0</v>
      </c>
      <c r="AY151" s="167">
        <f t="shared" si="93"/>
        <v>9108.0930000000008</v>
      </c>
      <c r="AZ151" s="167">
        <f t="shared" si="93"/>
        <v>9061.3449099999998</v>
      </c>
      <c r="BA151" s="167">
        <f t="shared" si="93"/>
        <v>0</v>
      </c>
      <c r="BB151" s="167"/>
      <c r="BC151" s="406"/>
    </row>
    <row r="152" spans="1:55" ht="31.2">
      <c r="A152" s="275"/>
      <c r="B152" s="276"/>
      <c r="C152" s="276"/>
      <c r="D152" s="151" t="s">
        <v>37</v>
      </c>
      <c r="E152" s="169">
        <f t="shared" si="72"/>
        <v>0</v>
      </c>
      <c r="F152" s="169">
        <f t="shared" si="72"/>
        <v>0</v>
      </c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407"/>
    </row>
    <row r="153" spans="1:55" ht="31.2">
      <c r="A153" s="275"/>
      <c r="B153" s="276"/>
      <c r="C153" s="276"/>
      <c r="D153" s="176" t="s">
        <v>2</v>
      </c>
      <c r="E153" s="169">
        <f t="shared" si="72"/>
        <v>0</v>
      </c>
      <c r="F153" s="169">
        <f t="shared" si="72"/>
        <v>0</v>
      </c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407"/>
    </row>
    <row r="154" spans="1:55" ht="15.6">
      <c r="A154" s="275"/>
      <c r="B154" s="276"/>
      <c r="C154" s="276"/>
      <c r="D154" s="225" t="s">
        <v>268</v>
      </c>
      <c r="E154" s="169">
        <f t="shared" si="72"/>
        <v>9108.0930000000008</v>
      </c>
      <c r="F154" s="169">
        <f t="shared" si="72"/>
        <v>9061.3449099999998</v>
      </c>
      <c r="G154" s="167">
        <f t="shared" ref="G154" si="94">F154*100/E154</f>
        <v>99.486741187205695</v>
      </c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>
        <v>9108.0930000000008</v>
      </c>
      <c r="AZ154" s="167">
        <v>9061.3449099999998</v>
      </c>
      <c r="BA154" s="167"/>
      <c r="BB154" s="167"/>
      <c r="BC154" s="407"/>
    </row>
    <row r="155" spans="1:55" ht="78">
      <c r="A155" s="275"/>
      <c r="B155" s="276"/>
      <c r="C155" s="276"/>
      <c r="D155" s="225" t="s">
        <v>274</v>
      </c>
      <c r="E155" s="169">
        <f t="shared" si="72"/>
        <v>0</v>
      </c>
      <c r="F155" s="169">
        <f t="shared" si="72"/>
        <v>0</v>
      </c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407"/>
    </row>
    <row r="156" spans="1:55" ht="15.6">
      <c r="A156" s="275"/>
      <c r="B156" s="276"/>
      <c r="C156" s="276"/>
      <c r="D156" s="225" t="s">
        <v>269</v>
      </c>
      <c r="E156" s="169">
        <f t="shared" ref="E156:F171" si="95">H156+K156+N156+Q156+T156+W156+Z156+AE156+AJ156+AO156+AT156+AY156</f>
        <v>0</v>
      </c>
      <c r="F156" s="169">
        <f t="shared" si="95"/>
        <v>0</v>
      </c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407"/>
    </row>
    <row r="157" spans="1:55" ht="31.2">
      <c r="A157" s="275"/>
      <c r="B157" s="276"/>
      <c r="C157" s="276"/>
      <c r="D157" s="226" t="s">
        <v>43</v>
      </c>
      <c r="E157" s="169">
        <f t="shared" si="95"/>
        <v>0</v>
      </c>
      <c r="F157" s="169">
        <f t="shared" si="95"/>
        <v>0</v>
      </c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408"/>
    </row>
    <row r="158" spans="1:55" ht="15.6">
      <c r="A158" s="275" t="s">
        <v>546</v>
      </c>
      <c r="B158" s="276" t="s">
        <v>547</v>
      </c>
      <c r="C158" s="276"/>
      <c r="D158" s="153" t="s">
        <v>41</v>
      </c>
      <c r="E158" s="169">
        <f t="shared" si="95"/>
        <v>1110</v>
      </c>
      <c r="F158" s="169">
        <f t="shared" si="95"/>
        <v>1110</v>
      </c>
      <c r="G158" s="167">
        <f t="shared" ref="G158" si="96">F158*100/E158</f>
        <v>100</v>
      </c>
      <c r="H158" s="167">
        <f>SUM(H159:H161)</f>
        <v>0</v>
      </c>
      <c r="I158" s="167">
        <f t="shared" ref="I158:BA158" si="97">SUM(I159:I161)</f>
        <v>0</v>
      </c>
      <c r="J158" s="167">
        <f t="shared" si="97"/>
        <v>0</v>
      </c>
      <c r="K158" s="167">
        <f t="shared" si="97"/>
        <v>0</v>
      </c>
      <c r="L158" s="167">
        <f t="shared" si="97"/>
        <v>0</v>
      </c>
      <c r="M158" s="167">
        <f t="shared" si="97"/>
        <v>0</v>
      </c>
      <c r="N158" s="167">
        <f t="shared" si="97"/>
        <v>0</v>
      </c>
      <c r="O158" s="167">
        <f t="shared" si="97"/>
        <v>0</v>
      </c>
      <c r="P158" s="167">
        <f t="shared" si="97"/>
        <v>0</v>
      </c>
      <c r="Q158" s="167">
        <f t="shared" si="97"/>
        <v>0</v>
      </c>
      <c r="R158" s="167">
        <f t="shared" si="97"/>
        <v>0</v>
      </c>
      <c r="S158" s="167">
        <f t="shared" si="97"/>
        <v>0</v>
      </c>
      <c r="T158" s="167">
        <f t="shared" si="97"/>
        <v>0</v>
      </c>
      <c r="U158" s="167">
        <f t="shared" si="97"/>
        <v>0</v>
      </c>
      <c r="V158" s="167">
        <f t="shared" si="97"/>
        <v>0</v>
      </c>
      <c r="W158" s="167">
        <f t="shared" si="97"/>
        <v>0</v>
      </c>
      <c r="X158" s="167">
        <f t="shared" si="97"/>
        <v>0</v>
      </c>
      <c r="Y158" s="167">
        <f t="shared" si="97"/>
        <v>0</v>
      </c>
      <c r="Z158" s="167">
        <f t="shared" si="97"/>
        <v>0</v>
      </c>
      <c r="AA158" s="167">
        <f t="shared" si="97"/>
        <v>0</v>
      </c>
      <c r="AB158" s="167">
        <f t="shared" si="97"/>
        <v>0</v>
      </c>
      <c r="AC158" s="167">
        <f t="shared" si="97"/>
        <v>0</v>
      </c>
      <c r="AD158" s="167">
        <f t="shared" si="97"/>
        <v>0</v>
      </c>
      <c r="AE158" s="167">
        <f t="shared" si="97"/>
        <v>0</v>
      </c>
      <c r="AF158" s="167">
        <f t="shared" si="97"/>
        <v>0</v>
      </c>
      <c r="AG158" s="167">
        <f t="shared" si="97"/>
        <v>0</v>
      </c>
      <c r="AH158" s="167">
        <f t="shared" si="97"/>
        <v>0</v>
      </c>
      <c r="AI158" s="167">
        <f t="shared" si="97"/>
        <v>0</v>
      </c>
      <c r="AJ158" s="167">
        <f t="shared" si="97"/>
        <v>0</v>
      </c>
      <c r="AK158" s="167">
        <f t="shared" si="97"/>
        <v>0</v>
      </c>
      <c r="AL158" s="167">
        <f t="shared" si="97"/>
        <v>0</v>
      </c>
      <c r="AM158" s="167">
        <f t="shared" si="97"/>
        <v>0</v>
      </c>
      <c r="AN158" s="167">
        <f t="shared" si="97"/>
        <v>0</v>
      </c>
      <c r="AO158" s="167">
        <f t="shared" si="97"/>
        <v>0</v>
      </c>
      <c r="AP158" s="167">
        <f t="shared" si="97"/>
        <v>0</v>
      </c>
      <c r="AQ158" s="167">
        <f t="shared" si="97"/>
        <v>0</v>
      </c>
      <c r="AR158" s="167">
        <f t="shared" si="97"/>
        <v>0</v>
      </c>
      <c r="AS158" s="167">
        <f t="shared" si="97"/>
        <v>0</v>
      </c>
      <c r="AT158" s="167">
        <f t="shared" si="97"/>
        <v>1110</v>
      </c>
      <c r="AU158" s="167">
        <f t="shared" si="97"/>
        <v>1110</v>
      </c>
      <c r="AV158" s="167">
        <f t="shared" si="97"/>
        <v>0</v>
      </c>
      <c r="AW158" s="167">
        <f t="shared" si="97"/>
        <v>0</v>
      </c>
      <c r="AX158" s="167">
        <f t="shared" si="97"/>
        <v>0</v>
      </c>
      <c r="AY158" s="167">
        <f t="shared" si="97"/>
        <v>0</v>
      </c>
      <c r="AZ158" s="167">
        <f t="shared" si="97"/>
        <v>0</v>
      </c>
      <c r="BA158" s="167">
        <f t="shared" si="97"/>
        <v>0</v>
      </c>
      <c r="BB158" s="167"/>
      <c r="BC158" s="226"/>
    </row>
    <row r="159" spans="1:55" ht="31.2">
      <c r="A159" s="275"/>
      <c r="B159" s="276"/>
      <c r="C159" s="276"/>
      <c r="D159" s="151" t="s">
        <v>37</v>
      </c>
      <c r="E159" s="169">
        <f t="shared" si="95"/>
        <v>0</v>
      </c>
      <c r="F159" s="169">
        <f t="shared" si="95"/>
        <v>0</v>
      </c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226"/>
    </row>
    <row r="160" spans="1:55" ht="31.2">
      <c r="A160" s="275"/>
      <c r="B160" s="276"/>
      <c r="C160" s="276"/>
      <c r="D160" s="176" t="s">
        <v>2</v>
      </c>
      <c r="E160" s="169">
        <f t="shared" si="95"/>
        <v>0</v>
      </c>
      <c r="F160" s="169">
        <f t="shared" si="95"/>
        <v>0</v>
      </c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226"/>
    </row>
    <row r="161" spans="1:55" ht="15.6">
      <c r="A161" s="275"/>
      <c r="B161" s="276"/>
      <c r="C161" s="276"/>
      <c r="D161" s="225" t="s">
        <v>268</v>
      </c>
      <c r="E161" s="169">
        <f t="shared" si="95"/>
        <v>1110</v>
      </c>
      <c r="F161" s="169">
        <f t="shared" si="95"/>
        <v>1110</v>
      </c>
      <c r="G161" s="167">
        <f t="shared" ref="G161" si="98">F161*100/E161</f>
        <v>100</v>
      </c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>
        <v>1110</v>
      </c>
      <c r="AU161" s="167">
        <v>1110</v>
      </c>
      <c r="AV161" s="167"/>
      <c r="AW161" s="167"/>
      <c r="AX161" s="167"/>
      <c r="AY161" s="167"/>
      <c r="AZ161" s="167"/>
      <c r="BA161" s="167"/>
      <c r="BB161" s="167"/>
      <c r="BC161" s="226"/>
    </row>
    <row r="162" spans="1:55" ht="78">
      <c r="A162" s="275"/>
      <c r="B162" s="276"/>
      <c r="C162" s="276"/>
      <c r="D162" s="225" t="s">
        <v>274</v>
      </c>
      <c r="E162" s="169">
        <f t="shared" si="95"/>
        <v>0</v>
      </c>
      <c r="F162" s="169">
        <f t="shared" si="95"/>
        <v>0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226"/>
    </row>
    <row r="163" spans="1:55" ht="15.6">
      <c r="A163" s="275"/>
      <c r="B163" s="276"/>
      <c r="C163" s="276"/>
      <c r="D163" s="225" t="s">
        <v>269</v>
      </c>
      <c r="E163" s="169">
        <f t="shared" si="95"/>
        <v>0</v>
      </c>
      <c r="F163" s="169">
        <f t="shared" si="95"/>
        <v>0</v>
      </c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226"/>
    </row>
    <row r="164" spans="1:55" ht="31.2">
      <c r="A164" s="275"/>
      <c r="B164" s="276"/>
      <c r="C164" s="276"/>
      <c r="D164" s="226" t="s">
        <v>43</v>
      </c>
      <c r="E164" s="169">
        <f t="shared" si="95"/>
        <v>0</v>
      </c>
      <c r="F164" s="169">
        <f t="shared" si="95"/>
        <v>0</v>
      </c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226"/>
    </row>
    <row r="165" spans="1:55" ht="15.6">
      <c r="A165" s="275" t="s">
        <v>549</v>
      </c>
      <c r="B165" s="276" t="s">
        <v>548</v>
      </c>
      <c r="C165" s="276"/>
      <c r="D165" s="153" t="s">
        <v>41</v>
      </c>
      <c r="E165" s="169">
        <f t="shared" si="95"/>
        <v>990</v>
      </c>
      <c r="F165" s="169">
        <f t="shared" si="95"/>
        <v>990</v>
      </c>
      <c r="G165" s="167">
        <f t="shared" ref="G165" si="99">F165*100/E165</f>
        <v>100</v>
      </c>
      <c r="H165" s="167">
        <f>SUM(H166:H168)</f>
        <v>0</v>
      </c>
      <c r="I165" s="167">
        <f t="shared" ref="I165:BA165" si="100">SUM(I166:I168)</f>
        <v>0</v>
      </c>
      <c r="J165" s="167">
        <f t="shared" si="100"/>
        <v>0</v>
      </c>
      <c r="K165" s="167">
        <f t="shared" si="100"/>
        <v>0</v>
      </c>
      <c r="L165" s="167">
        <f t="shared" si="100"/>
        <v>0</v>
      </c>
      <c r="M165" s="167">
        <f t="shared" si="100"/>
        <v>0</v>
      </c>
      <c r="N165" s="167">
        <f t="shared" si="100"/>
        <v>0</v>
      </c>
      <c r="O165" s="167">
        <f t="shared" si="100"/>
        <v>0</v>
      </c>
      <c r="P165" s="167">
        <f t="shared" si="100"/>
        <v>0</v>
      </c>
      <c r="Q165" s="167">
        <f t="shared" si="100"/>
        <v>0</v>
      </c>
      <c r="R165" s="167">
        <f t="shared" si="100"/>
        <v>0</v>
      </c>
      <c r="S165" s="167">
        <f t="shared" si="100"/>
        <v>0</v>
      </c>
      <c r="T165" s="167">
        <f t="shared" si="100"/>
        <v>0</v>
      </c>
      <c r="U165" s="167">
        <f t="shared" si="100"/>
        <v>0</v>
      </c>
      <c r="V165" s="167">
        <f t="shared" si="100"/>
        <v>0</v>
      </c>
      <c r="W165" s="167">
        <f t="shared" si="100"/>
        <v>0</v>
      </c>
      <c r="X165" s="167">
        <f t="shared" si="100"/>
        <v>0</v>
      </c>
      <c r="Y165" s="167">
        <f t="shared" si="100"/>
        <v>0</v>
      </c>
      <c r="Z165" s="167">
        <f t="shared" si="100"/>
        <v>0</v>
      </c>
      <c r="AA165" s="167">
        <f t="shared" si="100"/>
        <v>0</v>
      </c>
      <c r="AB165" s="167">
        <f t="shared" si="100"/>
        <v>0</v>
      </c>
      <c r="AC165" s="167">
        <f t="shared" si="100"/>
        <v>0</v>
      </c>
      <c r="AD165" s="167">
        <f t="shared" si="100"/>
        <v>0</v>
      </c>
      <c r="AE165" s="167">
        <f t="shared" si="100"/>
        <v>0</v>
      </c>
      <c r="AF165" s="167">
        <f t="shared" si="100"/>
        <v>0</v>
      </c>
      <c r="AG165" s="167">
        <f t="shared" si="100"/>
        <v>0</v>
      </c>
      <c r="AH165" s="167">
        <f t="shared" si="100"/>
        <v>0</v>
      </c>
      <c r="AI165" s="167">
        <f t="shared" si="100"/>
        <v>0</v>
      </c>
      <c r="AJ165" s="167">
        <f t="shared" si="100"/>
        <v>0</v>
      </c>
      <c r="AK165" s="167">
        <f t="shared" si="100"/>
        <v>0</v>
      </c>
      <c r="AL165" s="167">
        <f t="shared" si="100"/>
        <v>0</v>
      </c>
      <c r="AM165" s="167">
        <f t="shared" si="100"/>
        <v>0</v>
      </c>
      <c r="AN165" s="167">
        <f t="shared" si="100"/>
        <v>0</v>
      </c>
      <c r="AO165" s="167">
        <f t="shared" si="100"/>
        <v>0</v>
      </c>
      <c r="AP165" s="167">
        <f t="shared" si="100"/>
        <v>0</v>
      </c>
      <c r="AQ165" s="167">
        <f t="shared" si="100"/>
        <v>0</v>
      </c>
      <c r="AR165" s="167">
        <f t="shared" si="100"/>
        <v>0</v>
      </c>
      <c r="AS165" s="167">
        <f t="shared" si="100"/>
        <v>0</v>
      </c>
      <c r="AT165" s="167">
        <f t="shared" si="100"/>
        <v>0</v>
      </c>
      <c r="AU165" s="167">
        <f t="shared" si="100"/>
        <v>0</v>
      </c>
      <c r="AV165" s="167">
        <f t="shared" si="100"/>
        <v>0</v>
      </c>
      <c r="AW165" s="167">
        <f t="shared" si="100"/>
        <v>0</v>
      </c>
      <c r="AX165" s="167">
        <f t="shared" si="100"/>
        <v>0</v>
      </c>
      <c r="AY165" s="167">
        <f t="shared" si="100"/>
        <v>990</v>
      </c>
      <c r="AZ165" s="167">
        <f t="shared" si="100"/>
        <v>990</v>
      </c>
      <c r="BA165" s="167">
        <f t="shared" si="100"/>
        <v>0</v>
      </c>
      <c r="BB165" s="167"/>
      <c r="BC165" s="226"/>
    </row>
    <row r="166" spans="1:55" ht="31.2">
      <c r="A166" s="275"/>
      <c r="B166" s="276"/>
      <c r="C166" s="276"/>
      <c r="D166" s="151" t="s">
        <v>37</v>
      </c>
      <c r="E166" s="169">
        <f t="shared" si="95"/>
        <v>0</v>
      </c>
      <c r="F166" s="169">
        <f t="shared" si="95"/>
        <v>0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226"/>
    </row>
    <row r="167" spans="1:55" ht="31.2">
      <c r="A167" s="275"/>
      <c r="B167" s="276"/>
      <c r="C167" s="276"/>
      <c r="D167" s="176" t="s">
        <v>2</v>
      </c>
      <c r="E167" s="169">
        <f t="shared" si="95"/>
        <v>0</v>
      </c>
      <c r="F167" s="169">
        <f t="shared" si="95"/>
        <v>0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226"/>
    </row>
    <row r="168" spans="1:55" ht="15.6">
      <c r="A168" s="275"/>
      <c r="B168" s="276"/>
      <c r="C168" s="276"/>
      <c r="D168" s="225" t="s">
        <v>268</v>
      </c>
      <c r="E168" s="169">
        <f t="shared" si="95"/>
        <v>990</v>
      </c>
      <c r="F168" s="169">
        <f t="shared" si="95"/>
        <v>990</v>
      </c>
      <c r="G168" s="167">
        <f t="shared" ref="G168" si="101">F168*100/E168</f>
        <v>100</v>
      </c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>
        <v>990</v>
      </c>
      <c r="AZ168" s="167">
        <v>990</v>
      </c>
      <c r="BA168" s="167"/>
      <c r="BB168" s="167"/>
      <c r="BC168" s="226"/>
    </row>
    <row r="169" spans="1:55" ht="78">
      <c r="A169" s="275"/>
      <c r="B169" s="276"/>
      <c r="C169" s="276"/>
      <c r="D169" s="225" t="s">
        <v>274</v>
      </c>
      <c r="E169" s="169">
        <f t="shared" si="95"/>
        <v>0</v>
      </c>
      <c r="F169" s="169">
        <f t="shared" si="95"/>
        <v>0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226"/>
    </row>
    <row r="170" spans="1:55" ht="15.6">
      <c r="A170" s="275"/>
      <c r="B170" s="276"/>
      <c r="C170" s="276"/>
      <c r="D170" s="225" t="s">
        <v>269</v>
      </c>
      <c r="E170" s="169">
        <f t="shared" si="95"/>
        <v>0</v>
      </c>
      <c r="F170" s="169">
        <f t="shared" si="95"/>
        <v>0</v>
      </c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226"/>
    </row>
    <row r="171" spans="1:55" ht="31.2">
      <c r="A171" s="275"/>
      <c r="B171" s="276"/>
      <c r="C171" s="276"/>
      <c r="D171" s="226" t="s">
        <v>43</v>
      </c>
      <c r="E171" s="169">
        <f t="shared" si="95"/>
        <v>0</v>
      </c>
      <c r="F171" s="169">
        <f t="shared" si="95"/>
        <v>0</v>
      </c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226"/>
    </row>
    <row r="172" spans="1:55" ht="15.6">
      <c r="A172" s="292" t="s">
        <v>445</v>
      </c>
      <c r="B172" s="293"/>
      <c r="C172" s="293"/>
      <c r="D172" s="153" t="s">
        <v>41</v>
      </c>
      <c r="E172" s="169">
        <f>H172+K172+N172+Q172+T172+W172+Z172+AE172+AJ172+AO172+AT172+AY172</f>
        <v>117672.02803999999</v>
      </c>
      <c r="F172" s="169">
        <f t="shared" ref="F172:F185" si="102">I172+L172+O172+R172+U172+X172+AA172+AF172+AK172+AP172+AU172+AZ172</f>
        <v>30071.427230000001</v>
      </c>
      <c r="G172" s="167">
        <f t="shared" ref="G172" si="103">F172*100/E172</f>
        <v>25.555289333313681</v>
      </c>
      <c r="H172" s="167">
        <f>H173+H174+H175+H177+H178</f>
        <v>0</v>
      </c>
      <c r="I172" s="167">
        <f t="shared" ref="I172:BA172" si="104">I173+I174+I175+I177+I178</f>
        <v>0</v>
      </c>
      <c r="J172" s="167">
        <f t="shared" si="104"/>
        <v>0</v>
      </c>
      <c r="K172" s="167">
        <f t="shared" si="104"/>
        <v>694.73599999999999</v>
      </c>
      <c r="L172" s="167">
        <f t="shared" si="104"/>
        <v>694.73599999999999</v>
      </c>
      <c r="M172" s="167">
        <f t="shared" si="104"/>
        <v>0</v>
      </c>
      <c r="N172" s="167">
        <f t="shared" si="104"/>
        <v>569</v>
      </c>
      <c r="O172" s="167">
        <f t="shared" si="104"/>
        <v>569</v>
      </c>
      <c r="P172" s="167">
        <f t="shared" si="104"/>
        <v>0</v>
      </c>
      <c r="Q172" s="167">
        <f t="shared" si="104"/>
        <v>560</v>
      </c>
      <c r="R172" s="167">
        <f t="shared" si="104"/>
        <v>560</v>
      </c>
      <c r="S172" s="167">
        <f t="shared" si="104"/>
        <v>0</v>
      </c>
      <c r="T172" s="167">
        <f t="shared" si="104"/>
        <v>2153.2577000000001</v>
      </c>
      <c r="U172" s="167">
        <f t="shared" si="104"/>
        <v>2153.2577000000001</v>
      </c>
      <c r="V172" s="167">
        <f t="shared" si="104"/>
        <v>0</v>
      </c>
      <c r="W172" s="167">
        <f t="shared" si="104"/>
        <v>2167.1618799999997</v>
      </c>
      <c r="X172" s="167">
        <f t="shared" si="104"/>
        <v>2167.1618799999997</v>
      </c>
      <c r="Y172" s="167">
        <f t="shared" si="104"/>
        <v>0</v>
      </c>
      <c r="Z172" s="167">
        <f t="shared" si="104"/>
        <v>1859.78809</v>
      </c>
      <c r="AA172" s="167">
        <f t="shared" si="104"/>
        <v>1859.78809</v>
      </c>
      <c r="AB172" s="167">
        <f t="shared" si="104"/>
        <v>0</v>
      </c>
      <c r="AC172" s="167">
        <f t="shared" si="104"/>
        <v>0</v>
      </c>
      <c r="AD172" s="167">
        <f t="shared" si="104"/>
        <v>0</v>
      </c>
      <c r="AE172" s="167">
        <f t="shared" si="104"/>
        <v>14.82991</v>
      </c>
      <c r="AF172" s="167">
        <f t="shared" si="104"/>
        <v>14.82991</v>
      </c>
      <c r="AG172" s="167">
        <f t="shared" si="104"/>
        <v>0</v>
      </c>
      <c r="AH172" s="167">
        <f t="shared" si="104"/>
        <v>0</v>
      </c>
      <c r="AI172" s="167">
        <f t="shared" si="104"/>
        <v>0</v>
      </c>
      <c r="AJ172" s="167">
        <f t="shared" si="104"/>
        <v>2134.8053799999998</v>
      </c>
      <c r="AK172" s="167">
        <f t="shared" si="104"/>
        <v>1847.4</v>
      </c>
      <c r="AL172" s="167">
        <f t="shared" si="104"/>
        <v>0</v>
      </c>
      <c r="AM172" s="167">
        <f t="shared" si="104"/>
        <v>0</v>
      </c>
      <c r="AN172" s="167">
        <f t="shared" si="104"/>
        <v>0</v>
      </c>
      <c r="AO172" s="167">
        <f t="shared" si="104"/>
        <v>0</v>
      </c>
      <c r="AP172" s="167">
        <f t="shared" si="104"/>
        <v>0</v>
      </c>
      <c r="AQ172" s="167">
        <f t="shared" si="104"/>
        <v>0</v>
      </c>
      <c r="AR172" s="167">
        <f t="shared" si="104"/>
        <v>0</v>
      </c>
      <c r="AS172" s="167">
        <f t="shared" si="104"/>
        <v>0</v>
      </c>
      <c r="AT172" s="167">
        <f>AT173+AT174+AT175+AT177+AT178</f>
        <v>1938.0749599999997</v>
      </c>
      <c r="AU172" s="167">
        <f t="shared" si="104"/>
        <v>1938.0749599999997</v>
      </c>
      <c r="AV172" s="167">
        <f t="shared" si="104"/>
        <v>0</v>
      </c>
      <c r="AW172" s="167">
        <f t="shared" si="104"/>
        <v>0</v>
      </c>
      <c r="AX172" s="167">
        <f t="shared" si="104"/>
        <v>0</v>
      </c>
      <c r="AY172" s="167">
        <f t="shared" si="104"/>
        <v>105580.37411999999</v>
      </c>
      <c r="AZ172" s="167">
        <f t="shared" si="104"/>
        <v>18267.178690000001</v>
      </c>
      <c r="BA172" s="167">
        <f t="shared" si="104"/>
        <v>0</v>
      </c>
      <c r="BB172" s="167"/>
      <c r="BC172" s="226"/>
    </row>
    <row r="173" spans="1:55" ht="31.2">
      <c r="A173" s="292"/>
      <c r="B173" s="293"/>
      <c r="C173" s="293"/>
      <c r="D173" s="153" t="s">
        <v>37</v>
      </c>
      <c r="E173" s="169">
        <f t="shared" ref="E173:E178" si="105">H173+K173+N173+Q173+T173+W173+Z173+AE173+AJ173+AO173+AT173+AY173</f>
        <v>0</v>
      </c>
      <c r="F173" s="169">
        <f t="shared" si="102"/>
        <v>0</v>
      </c>
      <c r="G173" s="167"/>
      <c r="H173" s="167">
        <f t="shared" ref="H173:BA178" si="106">H33</f>
        <v>0</v>
      </c>
      <c r="I173" s="167">
        <f t="shared" si="106"/>
        <v>0</v>
      </c>
      <c r="J173" s="167">
        <f t="shared" si="106"/>
        <v>0</v>
      </c>
      <c r="K173" s="167">
        <f t="shared" si="106"/>
        <v>0</v>
      </c>
      <c r="L173" s="167">
        <f t="shared" si="106"/>
        <v>0</v>
      </c>
      <c r="M173" s="167">
        <f t="shared" si="106"/>
        <v>0</v>
      </c>
      <c r="N173" s="167">
        <f t="shared" si="106"/>
        <v>0</v>
      </c>
      <c r="O173" s="167">
        <f t="shared" si="106"/>
        <v>0</v>
      </c>
      <c r="P173" s="167">
        <f t="shared" si="106"/>
        <v>0</v>
      </c>
      <c r="Q173" s="167">
        <f t="shared" si="106"/>
        <v>0</v>
      </c>
      <c r="R173" s="167">
        <f t="shared" si="106"/>
        <v>0</v>
      </c>
      <c r="S173" s="167">
        <f t="shared" si="106"/>
        <v>0</v>
      </c>
      <c r="T173" s="167">
        <f t="shared" si="106"/>
        <v>0</v>
      </c>
      <c r="U173" s="167">
        <f t="shared" si="106"/>
        <v>0</v>
      </c>
      <c r="V173" s="167">
        <f t="shared" si="106"/>
        <v>0</v>
      </c>
      <c r="W173" s="167">
        <f t="shared" si="106"/>
        <v>0</v>
      </c>
      <c r="X173" s="167">
        <f t="shared" si="106"/>
        <v>0</v>
      </c>
      <c r="Y173" s="167">
        <f t="shared" si="106"/>
        <v>0</v>
      </c>
      <c r="Z173" s="167">
        <f t="shared" si="106"/>
        <v>0</v>
      </c>
      <c r="AA173" s="167">
        <f t="shared" si="106"/>
        <v>0</v>
      </c>
      <c r="AB173" s="167">
        <f t="shared" si="106"/>
        <v>0</v>
      </c>
      <c r="AC173" s="167">
        <f t="shared" si="106"/>
        <v>0</v>
      </c>
      <c r="AD173" s="167">
        <f t="shared" si="106"/>
        <v>0</v>
      </c>
      <c r="AE173" s="167">
        <f t="shared" si="106"/>
        <v>0</v>
      </c>
      <c r="AF173" s="167">
        <f t="shared" si="106"/>
        <v>0</v>
      </c>
      <c r="AG173" s="167">
        <f t="shared" si="106"/>
        <v>0</v>
      </c>
      <c r="AH173" s="167">
        <f t="shared" si="106"/>
        <v>0</v>
      </c>
      <c r="AI173" s="167">
        <f t="shared" si="106"/>
        <v>0</v>
      </c>
      <c r="AJ173" s="167">
        <f t="shared" si="106"/>
        <v>0</v>
      </c>
      <c r="AK173" s="167">
        <f t="shared" si="106"/>
        <v>0</v>
      </c>
      <c r="AL173" s="167">
        <f t="shared" si="106"/>
        <v>0</v>
      </c>
      <c r="AM173" s="167">
        <f t="shared" si="106"/>
        <v>0</v>
      </c>
      <c r="AN173" s="167">
        <f t="shared" si="106"/>
        <v>0</v>
      </c>
      <c r="AO173" s="167">
        <f t="shared" si="106"/>
        <v>0</v>
      </c>
      <c r="AP173" s="167">
        <f t="shared" si="106"/>
        <v>0</v>
      </c>
      <c r="AQ173" s="167">
        <f t="shared" si="106"/>
        <v>0</v>
      </c>
      <c r="AR173" s="167">
        <f t="shared" si="106"/>
        <v>0</v>
      </c>
      <c r="AS173" s="167">
        <f t="shared" si="106"/>
        <v>0</v>
      </c>
      <c r="AT173" s="167">
        <f t="shared" si="106"/>
        <v>0</v>
      </c>
      <c r="AU173" s="167">
        <f t="shared" si="106"/>
        <v>0</v>
      </c>
      <c r="AV173" s="167">
        <f t="shared" si="106"/>
        <v>0</v>
      </c>
      <c r="AW173" s="167">
        <f t="shared" si="106"/>
        <v>0</v>
      </c>
      <c r="AX173" s="167">
        <f t="shared" si="106"/>
        <v>0</v>
      </c>
      <c r="AY173" s="167">
        <f t="shared" si="106"/>
        <v>0</v>
      </c>
      <c r="AZ173" s="167">
        <f t="shared" si="106"/>
        <v>0</v>
      </c>
      <c r="BA173" s="167">
        <f t="shared" si="106"/>
        <v>0</v>
      </c>
      <c r="BB173" s="167"/>
      <c r="BC173" s="226"/>
    </row>
    <row r="174" spans="1:55" ht="46.8">
      <c r="A174" s="292"/>
      <c r="B174" s="293"/>
      <c r="C174" s="293"/>
      <c r="D174" s="177" t="s">
        <v>2</v>
      </c>
      <c r="E174" s="169">
        <f t="shared" si="105"/>
        <v>0</v>
      </c>
      <c r="F174" s="169">
        <f t="shared" si="102"/>
        <v>0</v>
      </c>
      <c r="G174" s="167"/>
      <c r="H174" s="167">
        <f t="shared" si="106"/>
        <v>0</v>
      </c>
      <c r="I174" s="167">
        <f t="shared" si="106"/>
        <v>0</v>
      </c>
      <c r="J174" s="167">
        <f t="shared" si="106"/>
        <v>0</v>
      </c>
      <c r="K174" s="167">
        <f t="shared" si="106"/>
        <v>0</v>
      </c>
      <c r="L174" s="167">
        <f t="shared" si="106"/>
        <v>0</v>
      </c>
      <c r="M174" s="167">
        <f t="shared" si="106"/>
        <v>0</v>
      </c>
      <c r="N174" s="167">
        <f t="shared" si="106"/>
        <v>0</v>
      </c>
      <c r="O174" s="167">
        <f t="shared" si="106"/>
        <v>0</v>
      </c>
      <c r="P174" s="167">
        <f t="shared" si="106"/>
        <v>0</v>
      </c>
      <c r="Q174" s="167">
        <f t="shared" si="106"/>
        <v>0</v>
      </c>
      <c r="R174" s="167">
        <f t="shared" si="106"/>
        <v>0</v>
      </c>
      <c r="S174" s="167">
        <f t="shared" si="106"/>
        <v>0</v>
      </c>
      <c r="T174" s="167">
        <f t="shared" si="106"/>
        <v>0</v>
      </c>
      <c r="U174" s="167">
        <f t="shared" si="106"/>
        <v>0</v>
      </c>
      <c r="V174" s="167">
        <f t="shared" si="106"/>
        <v>0</v>
      </c>
      <c r="W174" s="167">
        <f t="shared" si="106"/>
        <v>0</v>
      </c>
      <c r="X174" s="167">
        <f t="shared" si="106"/>
        <v>0</v>
      </c>
      <c r="Y174" s="167">
        <f t="shared" si="106"/>
        <v>0</v>
      </c>
      <c r="Z174" s="167">
        <f t="shared" si="106"/>
        <v>0</v>
      </c>
      <c r="AA174" s="167">
        <f t="shared" si="106"/>
        <v>0</v>
      </c>
      <c r="AB174" s="167">
        <f t="shared" si="106"/>
        <v>0</v>
      </c>
      <c r="AC174" s="167">
        <f t="shared" si="106"/>
        <v>0</v>
      </c>
      <c r="AD174" s="167">
        <f t="shared" si="106"/>
        <v>0</v>
      </c>
      <c r="AE174" s="167">
        <f t="shared" si="106"/>
        <v>0</v>
      </c>
      <c r="AF174" s="167">
        <f t="shared" si="106"/>
        <v>0</v>
      </c>
      <c r="AG174" s="167">
        <f t="shared" si="106"/>
        <v>0</v>
      </c>
      <c r="AH174" s="167">
        <f t="shared" si="106"/>
        <v>0</v>
      </c>
      <c r="AI174" s="167">
        <f t="shared" si="106"/>
        <v>0</v>
      </c>
      <c r="AJ174" s="167">
        <f t="shared" si="106"/>
        <v>0</v>
      </c>
      <c r="AK174" s="167">
        <f t="shared" si="106"/>
        <v>0</v>
      </c>
      <c r="AL174" s="167">
        <f t="shared" si="106"/>
        <v>0</v>
      </c>
      <c r="AM174" s="167">
        <f t="shared" si="106"/>
        <v>0</v>
      </c>
      <c r="AN174" s="167">
        <f t="shared" si="106"/>
        <v>0</v>
      </c>
      <c r="AO174" s="167">
        <f t="shared" si="106"/>
        <v>0</v>
      </c>
      <c r="AP174" s="167">
        <f t="shared" si="106"/>
        <v>0</v>
      </c>
      <c r="AQ174" s="167">
        <f t="shared" si="106"/>
        <v>0</v>
      </c>
      <c r="AR174" s="167">
        <f t="shared" si="106"/>
        <v>0</v>
      </c>
      <c r="AS174" s="167">
        <f t="shared" si="106"/>
        <v>0</v>
      </c>
      <c r="AT174" s="167">
        <f t="shared" si="106"/>
        <v>0</v>
      </c>
      <c r="AU174" s="167">
        <f t="shared" si="106"/>
        <v>0</v>
      </c>
      <c r="AV174" s="167">
        <f t="shared" si="106"/>
        <v>0</v>
      </c>
      <c r="AW174" s="167">
        <f t="shared" si="106"/>
        <v>0</v>
      </c>
      <c r="AX174" s="167">
        <f t="shared" si="106"/>
        <v>0</v>
      </c>
      <c r="AY174" s="167">
        <f t="shared" si="106"/>
        <v>0</v>
      </c>
      <c r="AZ174" s="167">
        <f t="shared" si="106"/>
        <v>0</v>
      </c>
      <c r="BA174" s="167">
        <f t="shared" si="106"/>
        <v>0</v>
      </c>
      <c r="BB174" s="167"/>
      <c r="BC174" s="226"/>
    </row>
    <row r="175" spans="1:55" ht="15.6">
      <c r="A175" s="292"/>
      <c r="B175" s="293"/>
      <c r="C175" s="293"/>
      <c r="D175" s="229" t="s">
        <v>268</v>
      </c>
      <c r="E175" s="169">
        <f t="shared" si="105"/>
        <v>117672.02803999999</v>
      </c>
      <c r="F175" s="169">
        <f t="shared" si="102"/>
        <v>30071.427230000001</v>
      </c>
      <c r="G175" s="167">
        <f t="shared" ref="G175" si="107">F175*100/E175</f>
        <v>25.555289333313681</v>
      </c>
      <c r="H175" s="167">
        <f t="shared" si="106"/>
        <v>0</v>
      </c>
      <c r="I175" s="167">
        <f t="shared" si="106"/>
        <v>0</v>
      </c>
      <c r="J175" s="167">
        <f t="shared" si="106"/>
        <v>0</v>
      </c>
      <c r="K175" s="167">
        <f t="shared" si="106"/>
        <v>694.73599999999999</v>
      </c>
      <c r="L175" s="167">
        <f t="shared" si="106"/>
        <v>694.73599999999999</v>
      </c>
      <c r="M175" s="167">
        <f t="shared" si="106"/>
        <v>0</v>
      </c>
      <c r="N175" s="167">
        <f t="shared" si="106"/>
        <v>569</v>
      </c>
      <c r="O175" s="167">
        <f t="shared" si="106"/>
        <v>569</v>
      </c>
      <c r="P175" s="167">
        <f t="shared" si="106"/>
        <v>0</v>
      </c>
      <c r="Q175" s="167">
        <f t="shared" si="106"/>
        <v>560</v>
      </c>
      <c r="R175" s="167">
        <f t="shared" si="106"/>
        <v>560</v>
      </c>
      <c r="S175" s="167">
        <f t="shared" si="106"/>
        <v>0</v>
      </c>
      <c r="T175" s="167">
        <f t="shared" si="106"/>
        <v>2153.2577000000001</v>
      </c>
      <c r="U175" s="167">
        <f t="shared" si="106"/>
        <v>2153.2577000000001</v>
      </c>
      <c r="V175" s="167">
        <f t="shared" si="106"/>
        <v>0</v>
      </c>
      <c r="W175" s="167">
        <f t="shared" si="106"/>
        <v>2167.1618799999997</v>
      </c>
      <c r="X175" s="167">
        <f t="shared" si="106"/>
        <v>2167.1618799999997</v>
      </c>
      <c r="Y175" s="167">
        <f t="shared" si="106"/>
        <v>0</v>
      </c>
      <c r="Z175" s="167">
        <f t="shared" si="106"/>
        <v>1859.78809</v>
      </c>
      <c r="AA175" s="167">
        <f t="shared" si="106"/>
        <v>1859.78809</v>
      </c>
      <c r="AB175" s="167">
        <f t="shared" si="106"/>
        <v>0</v>
      </c>
      <c r="AC175" s="167">
        <f t="shared" si="106"/>
        <v>0</v>
      </c>
      <c r="AD175" s="167">
        <f t="shared" si="106"/>
        <v>0</v>
      </c>
      <c r="AE175" s="167">
        <f t="shared" si="106"/>
        <v>14.82991</v>
      </c>
      <c r="AF175" s="167">
        <f t="shared" si="106"/>
        <v>14.82991</v>
      </c>
      <c r="AG175" s="167">
        <f t="shared" si="106"/>
        <v>0</v>
      </c>
      <c r="AH175" s="167">
        <f t="shared" si="106"/>
        <v>0</v>
      </c>
      <c r="AI175" s="167">
        <f t="shared" si="106"/>
        <v>0</v>
      </c>
      <c r="AJ175" s="167">
        <f t="shared" si="106"/>
        <v>2134.8053799999998</v>
      </c>
      <c r="AK175" s="167">
        <f t="shared" si="106"/>
        <v>1847.4</v>
      </c>
      <c r="AL175" s="167">
        <f t="shared" si="106"/>
        <v>0</v>
      </c>
      <c r="AM175" s="167">
        <f t="shared" si="106"/>
        <v>0</v>
      </c>
      <c r="AN175" s="167">
        <f t="shared" si="106"/>
        <v>0</v>
      </c>
      <c r="AO175" s="167">
        <f t="shared" si="106"/>
        <v>0</v>
      </c>
      <c r="AP175" s="167">
        <f t="shared" si="106"/>
        <v>0</v>
      </c>
      <c r="AQ175" s="167">
        <f t="shared" si="106"/>
        <v>0</v>
      </c>
      <c r="AR175" s="167">
        <f t="shared" si="106"/>
        <v>0</v>
      </c>
      <c r="AS175" s="167">
        <f t="shared" si="106"/>
        <v>0</v>
      </c>
      <c r="AT175" s="167">
        <f t="shared" si="106"/>
        <v>1938.0749599999997</v>
      </c>
      <c r="AU175" s="167">
        <f t="shared" si="106"/>
        <v>1938.0749599999997</v>
      </c>
      <c r="AV175" s="167">
        <f t="shared" si="106"/>
        <v>0</v>
      </c>
      <c r="AW175" s="167">
        <f t="shared" si="106"/>
        <v>0</v>
      </c>
      <c r="AX175" s="167">
        <f t="shared" si="106"/>
        <v>0</v>
      </c>
      <c r="AY175" s="167">
        <f t="shared" si="106"/>
        <v>105580.37411999999</v>
      </c>
      <c r="AZ175" s="167">
        <f t="shared" si="106"/>
        <v>18267.178690000001</v>
      </c>
      <c r="BA175" s="167">
        <f t="shared" si="106"/>
        <v>0</v>
      </c>
      <c r="BB175" s="167"/>
      <c r="BC175" s="226"/>
    </row>
    <row r="176" spans="1:55" ht="78">
      <c r="A176" s="292"/>
      <c r="B176" s="293"/>
      <c r="C176" s="293"/>
      <c r="D176" s="229" t="s">
        <v>274</v>
      </c>
      <c r="E176" s="169">
        <f t="shared" si="105"/>
        <v>96664.841589999996</v>
      </c>
      <c r="F176" s="169">
        <f t="shared" si="102"/>
        <v>12929.396970000002</v>
      </c>
      <c r="G176" s="167"/>
      <c r="H176" s="167">
        <f t="shared" si="106"/>
        <v>0</v>
      </c>
      <c r="I176" s="167">
        <f t="shared" si="106"/>
        <v>0</v>
      </c>
      <c r="J176" s="167">
        <f t="shared" si="106"/>
        <v>0</v>
      </c>
      <c r="K176" s="167">
        <f t="shared" si="106"/>
        <v>0</v>
      </c>
      <c r="L176" s="167">
        <f t="shared" si="106"/>
        <v>0</v>
      </c>
      <c r="M176" s="167">
        <f t="shared" si="106"/>
        <v>0</v>
      </c>
      <c r="N176" s="167">
        <f t="shared" si="106"/>
        <v>100</v>
      </c>
      <c r="O176" s="167">
        <f t="shared" si="106"/>
        <v>100</v>
      </c>
      <c r="P176" s="167">
        <f t="shared" si="106"/>
        <v>0</v>
      </c>
      <c r="Q176" s="167">
        <f t="shared" si="106"/>
        <v>0</v>
      </c>
      <c r="R176" s="167">
        <f t="shared" si="106"/>
        <v>0</v>
      </c>
      <c r="S176" s="167">
        <f t="shared" si="106"/>
        <v>0</v>
      </c>
      <c r="T176" s="167">
        <f t="shared" si="106"/>
        <v>2122.2577000000001</v>
      </c>
      <c r="U176" s="167">
        <f t="shared" si="106"/>
        <v>2122.2577000000001</v>
      </c>
      <c r="V176" s="167">
        <f t="shared" si="106"/>
        <v>0</v>
      </c>
      <c r="W176" s="167">
        <f t="shared" si="106"/>
        <v>401.22650000000004</v>
      </c>
      <c r="X176" s="167">
        <f t="shared" si="106"/>
        <v>401.22650000000004</v>
      </c>
      <c r="Y176" s="167">
        <f t="shared" si="106"/>
        <v>0</v>
      </c>
      <c r="Z176" s="167">
        <f t="shared" si="106"/>
        <v>875.37899000000004</v>
      </c>
      <c r="AA176" s="167">
        <f t="shared" si="106"/>
        <v>875.37899000000004</v>
      </c>
      <c r="AB176" s="167">
        <f t="shared" si="106"/>
        <v>0</v>
      </c>
      <c r="AC176" s="167">
        <f t="shared" si="106"/>
        <v>0</v>
      </c>
      <c r="AD176" s="167">
        <f t="shared" si="106"/>
        <v>0</v>
      </c>
      <c r="AE176" s="167">
        <f t="shared" si="106"/>
        <v>0</v>
      </c>
      <c r="AF176" s="167">
        <f t="shared" si="106"/>
        <v>0</v>
      </c>
      <c r="AG176" s="167">
        <f t="shared" si="106"/>
        <v>0</v>
      </c>
      <c r="AH176" s="167">
        <f t="shared" si="106"/>
        <v>0</v>
      </c>
      <c r="AI176" s="167">
        <f t="shared" si="106"/>
        <v>0</v>
      </c>
      <c r="AJ176" s="167">
        <f t="shared" si="106"/>
        <v>1114.8</v>
      </c>
      <c r="AK176" s="167">
        <f t="shared" si="106"/>
        <v>1114.8</v>
      </c>
      <c r="AL176" s="167">
        <f t="shared" si="106"/>
        <v>0</v>
      </c>
      <c r="AM176" s="167">
        <f t="shared" si="106"/>
        <v>0</v>
      </c>
      <c r="AN176" s="167">
        <f t="shared" si="106"/>
        <v>0</v>
      </c>
      <c r="AO176" s="167">
        <f t="shared" si="106"/>
        <v>0</v>
      </c>
      <c r="AP176" s="167">
        <f t="shared" si="106"/>
        <v>0</v>
      </c>
      <c r="AQ176" s="167">
        <f t="shared" si="106"/>
        <v>0</v>
      </c>
      <c r="AR176" s="167">
        <f t="shared" si="106"/>
        <v>0</v>
      </c>
      <c r="AS176" s="167">
        <f t="shared" si="106"/>
        <v>0</v>
      </c>
      <c r="AT176" s="167">
        <f t="shared" si="106"/>
        <v>99.9</v>
      </c>
      <c r="AU176" s="167">
        <f t="shared" si="106"/>
        <v>99.9</v>
      </c>
      <c r="AV176" s="167">
        <f t="shared" si="106"/>
        <v>0</v>
      </c>
      <c r="AW176" s="167">
        <f t="shared" si="106"/>
        <v>0</v>
      </c>
      <c r="AX176" s="167">
        <f t="shared" si="106"/>
        <v>0</v>
      </c>
      <c r="AY176" s="167">
        <f t="shared" si="106"/>
        <v>91951.278399999996</v>
      </c>
      <c r="AZ176" s="167">
        <f t="shared" si="106"/>
        <v>8215.8337800000008</v>
      </c>
      <c r="BA176" s="167">
        <f t="shared" si="106"/>
        <v>0</v>
      </c>
      <c r="BB176" s="167"/>
      <c r="BC176" s="226"/>
    </row>
    <row r="177" spans="1:55" ht="15.6">
      <c r="A177" s="292"/>
      <c r="B177" s="293"/>
      <c r="C177" s="293"/>
      <c r="D177" s="229" t="s">
        <v>269</v>
      </c>
      <c r="E177" s="169">
        <f t="shared" si="105"/>
        <v>0</v>
      </c>
      <c r="F177" s="169">
        <f t="shared" si="102"/>
        <v>0</v>
      </c>
      <c r="G177" s="208"/>
      <c r="H177" s="167">
        <f t="shared" si="106"/>
        <v>0</v>
      </c>
      <c r="I177" s="167">
        <f t="shared" si="106"/>
        <v>0</v>
      </c>
      <c r="J177" s="167">
        <f t="shared" si="106"/>
        <v>0</v>
      </c>
      <c r="K177" s="167">
        <f t="shared" si="106"/>
        <v>0</v>
      </c>
      <c r="L177" s="167">
        <f t="shared" si="106"/>
        <v>0</v>
      </c>
      <c r="M177" s="167">
        <f t="shared" si="106"/>
        <v>0</v>
      </c>
      <c r="N177" s="167">
        <f t="shared" si="106"/>
        <v>0</v>
      </c>
      <c r="O177" s="167">
        <f t="shared" si="106"/>
        <v>0</v>
      </c>
      <c r="P177" s="167">
        <f t="shared" si="106"/>
        <v>0</v>
      </c>
      <c r="Q177" s="167">
        <f t="shared" si="106"/>
        <v>0</v>
      </c>
      <c r="R177" s="167">
        <f t="shared" si="106"/>
        <v>0</v>
      </c>
      <c r="S177" s="167">
        <f t="shared" si="106"/>
        <v>0</v>
      </c>
      <c r="T177" s="167">
        <f t="shared" si="106"/>
        <v>0</v>
      </c>
      <c r="U177" s="167">
        <f t="shared" si="106"/>
        <v>0</v>
      </c>
      <c r="V177" s="167">
        <f t="shared" si="106"/>
        <v>0</v>
      </c>
      <c r="W177" s="167">
        <f t="shared" si="106"/>
        <v>0</v>
      </c>
      <c r="X177" s="167">
        <f t="shared" si="106"/>
        <v>0</v>
      </c>
      <c r="Y177" s="167">
        <f t="shared" si="106"/>
        <v>0</v>
      </c>
      <c r="Z177" s="167">
        <f t="shared" si="106"/>
        <v>0</v>
      </c>
      <c r="AA177" s="167">
        <f t="shared" si="106"/>
        <v>0</v>
      </c>
      <c r="AB177" s="167">
        <f t="shared" si="106"/>
        <v>0</v>
      </c>
      <c r="AC177" s="167">
        <f t="shared" si="106"/>
        <v>0</v>
      </c>
      <c r="AD177" s="167">
        <f t="shared" si="106"/>
        <v>0</v>
      </c>
      <c r="AE177" s="167">
        <f t="shared" si="106"/>
        <v>0</v>
      </c>
      <c r="AF177" s="167">
        <f t="shared" si="106"/>
        <v>0</v>
      </c>
      <c r="AG177" s="167">
        <f t="shared" si="106"/>
        <v>0</v>
      </c>
      <c r="AH177" s="167">
        <f t="shared" si="106"/>
        <v>0</v>
      </c>
      <c r="AI177" s="167">
        <f t="shared" si="106"/>
        <v>0</v>
      </c>
      <c r="AJ177" s="167">
        <f t="shared" si="106"/>
        <v>0</v>
      </c>
      <c r="AK177" s="167">
        <f t="shared" si="106"/>
        <v>0</v>
      </c>
      <c r="AL177" s="167">
        <f t="shared" si="106"/>
        <v>0</v>
      </c>
      <c r="AM177" s="167">
        <f t="shared" si="106"/>
        <v>0</v>
      </c>
      <c r="AN177" s="167">
        <f t="shared" si="106"/>
        <v>0</v>
      </c>
      <c r="AO177" s="167">
        <f t="shared" si="106"/>
        <v>0</v>
      </c>
      <c r="AP177" s="167">
        <f t="shared" si="106"/>
        <v>0</v>
      </c>
      <c r="AQ177" s="167">
        <f t="shared" si="106"/>
        <v>0</v>
      </c>
      <c r="AR177" s="167">
        <f t="shared" si="106"/>
        <v>0</v>
      </c>
      <c r="AS177" s="167">
        <f t="shared" si="106"/>
        <v>0</v>
      </c>
      <c r="AT177" s="167">
        <f t="shared" si="106"/>
        <v>0</v>
      </c>
      <c r="AU177" s="167">
        <f t="shared" si="106"/>
        <v>0</v>
      </c>
      <c r="AV177" s="167">
        <f t="shared" si="106"/>
        <v>0</v>
      </c>
      <c r="AW177" s="167">
        <f t="shared" si="106"/>
        <v>0</v>
      </c>
      <c r="AX177" s="167">
        <f t="shared" si="106"/>
        <v>0</v>
      </c>
      <c r="AY177" s="167">
        <f t="shared" si="106"/>
        <v>0</v>
      </c>
      <c r="AZ177" s="167">
        <f t="shared" si="106"/>
        <v>0</v>
      </c>
      <c r="BA177" s="167">
        <f t="shared" si="106"/>
        <v>0</v>
      </c>
      <c r="BB177" s="167"/>
      <c r="BC177" s="226"/>
    </row>
    <row r="178" spans="1:55" ht="31.2">
      <c r="A178" s="292"/>
      <c r="B178" s="293"/>
      <c r="C178" s="293"/>
      <c r="D178" s="147" t="s">
        <v>43</v>
      </c>
      <c r="E178" s="169">
        <f t="shared" si="105"/>
        <v>0</v>
      </c>
      <c r="F178" s="169">
        <f t="shared" si="102"/>
        <v>0</v>
      </c>
      <c r="G178" s="208"/>
      <c r="H178" s="167">
        <f t="shared" si="106"/>
        <v>0</v>
      </c>
      <c r="I178" s="167">
        <f t="shared" si="106"/>
        <v>0</v>
      </c>
      <c r="J178" s="167">
        <f t="shared" si="106"/>
        <v>0</v>
      </c>
      <c r="K178" s="167">
        <f t="shared" si="106"/>
        <v>0</v>
      </c>
      <c r="L178" s="167">
        <f t="shared" si="106"/>
        <v>0</v>
      </c>
      <c r="M178" s="167">
        <f t="shared" si="106"/>
        <v>0</v>
      </c>
      <c r="N178" s="167">
        <f t="shared" si="106"/>
        <v>0</v>
      </c>
      <c r="O178" s="167">
        <f t="shared" si="106"/>
        <v>0</v>
      </c>
      <c r="P178" s="167">
        <f t="shared" si="106"/>
        <v>0</v>
      </c>
      <c r="Q178" s="167">
        <f t="shared" si="106"/>
        <v>0</v>
      </c>
      <c r="R178" s="167">
        <f t="shared" si="106"/>
        <v>0</v>
      </c>
      <c r="S178" s="167">
        <f t="shared" si="106"/>
        <v>0</v>
      </c>
      <c r="T178" s="167">
        <f t="shared" si="106"/>
        <v>0</v>
      </c>
      <c r="U178" s="167">
        <f t="shared" si="106"/>
        <v>0</v>
      </c>
      <c r="V178" s="167">
        <f t="shared" si="106"/>
        <v>0</v>
      </c>
      <c r="W178" s="167">
        <f t="shared" si="106"/>
        <v>0</v>
      </c>
      <c r="X178" s="167">
        <f t="shared" si="106"/>
        <v>0</v>
      </c>
      <c r="Y178" s="167">
        <f t="shared" si="106"/>
        <v>0</v>
      </c>
      <c r="Z178" s="167">
        <f t="shared" si="106"/>
        <v>0</v>
      </c>
      <c r="AA178" s="167">
        <f t="shared" si="106"/>
        <v>0</v>
      </c>
      <c r="AB178" s="167">
        <f t="shared" si="106"/>
        <v>0</v>
      </c>
      <c r="AC178" s="167">
        <f t="shared" si="106"/>
        <v>0</v>
      </c>
      <c r="AD178" s="167">
        <f t="shared" si="106"/>
        <v>0</v>
      </c>
      <c r="AE178" s="167">
        <f t="shared" si="106"/>
        <v>0</v>
      </c>
      <c r="AF178" s="167">
        <f t="shared" si="106"/>
        <v>0</v>
      </c>
      <c r="AG178" s="167">
        <f t="shared" ref="AG178:BA178" si="108">AG38</f>
        <v>0</v>
      </c>
      <c r="AH178" s="167">
        <f t="shared" si="108"/>
        <v>0</v>
      </c>
      <c r="AI178" s="167">
        <f t="shared" si="108"/>
        <v>0</v>
      </c>
      <c r="AJ178" s="167">
        <f t="shared" si="108"/>
        <v>0</v>
      </c>
      <c r="AK178" s="167">
        <f t="shared" si="108"/>
        <v>0</v>
      </c>
      <c r="AL178" s="167">
        <f t="shared" si="108"/>
        <v>0</v>
      </c>
      <c r="AM178" s="167">
        <f t="shared" si="108"/>
        <v>0</v>
      </c>
      <c r="AN178" s="167">
        <f t="shared" si="108"/>
        <v>0</v>
      </c>
      <c r="AO178" s="167">
        <f t="shared" si="108"/>
        <v>0</v>
      </c>
      <c r="AP178" s="167">
        <f t="shared" si="108"/>
        <v>0</v>
      </c>
      <c r="AQ178" s="167">
        <f t="shared" si="108"/>
        <v>0</v>
      </c>
      <c r="AR178" s="167">
        <f t="shared" si="108"/>
        <v>0</v>
      </c>
      <c r="AS178" s="167">
        <f t="shared" si="108"/>
        <v>0</v>
      </c>
      <c r="AT178" s="167">
        <f t="shared" si="108"/>
        <v>0</v>
      </c>
      <c r="AU178" s="167">
        <f t="shared" si="108"/>
        <v>0</v>
      </c>
      <c r="AV178" s="167">
        <f t="shared" si="108"/>
        <v>0</v>
      </c>
      <c r="AW178" s="167">
        <f t="shared" si="108"/>
        <v>0</v>
      </c>
      <c r="AX178" s="167">
        <f t="shared" si="108"/>
        <v>0</v>
      </c>
      <c r="AY178" s="167">
        <f t="shared" si="108"/>
        <v>0</v>
      </c>
      <c r="AZ178" s="167">
        <f t="shared" si="108"/>
        <v>0</v>
      </c>
      <c r="BA178" s="167">
        <f t="shared" si="108"/>
        <v>0</v>
      </c>
      <c r="BB178" s="167"/>
      <c r="BC178" s="226"/>
    </row>
    <row r="179" spans="1:55" ht="15.6">
      <c r="A179" s="275" t="s">
        <v>283</v>
      </c>
      <c r="B179" s="276" t="s">
        <v>327</v>
      </c>
      <c r="C179" s="276" t="s">
        <v>299</v>
      </c>
      <c r="D179" s="153" t="s">
        <v>41</v>
      </c>
      <c r="E179" s="167">
        <f>H179+K179+N179+Q179+T179+W179+Z179+AE179+AJ179+AO179+AT179+AY179</f>
        <v>72713.871480000002</v>
      </c>
      <c r="F179" s="167">
        <f t="shared" si="102"/>
        <v>67778.219020000004</v>
      </c>
      <c r="G179" s="167">
        <f t="shared" ref="G179:G182" si="109">F179*100/E179</f>
        <v>93.2122271039336</v>
      </c>
      <c r="H179" s="167">
        <f>SUM(H180:H182)</f>
        <v>0</v>
      </c>
      <c r="I179" s="167">
        <f t="shared" ref="I179:BA179" si="110">SUM(I180:I182)</f>
        <v>0</v>
      </c>
      <c r="J179" s="167">
        <f t="shared" si="110"/>
        <v>0</v>
      </c>
      <c r="K179" s="167">
        <f t="shared" si="110"/>
        <v>0</v>
      </c>
      <c r="L179" s="167">
        <f t="shared" si="110"/>
        <v>0</v>
      </c>
      <c r="M179" s="167">
        <f t="shared" si="110"/>
        <v>0</v>
      </c>
      <c r="N179" s="167">
        <f t="shared" si="110"/>
        <v>0</v>
      </c>
      <c r="O179" s="167">
        <f t="shared" si="110"/>
        <v>0</v>
      </c>
      <c r="P179" s="167">
        <f t="shared" si="110"/>
        <v>0</v>
      </c>
      <c r="Q179" s="167">
        <f t="shared" si="110"/>
        <v>0</v>
      </c>
      <c r="R179" s="167">
        <f t="shared" si="110"/>
        <v>0</v>
      </c>
      <c r="S179" s="167">
        <f t="shared" si="110"/>
        <v>0</v>
      </c>
      <c r="T179" s="167">
        <f t="shared" si="110"/>
        <v>78.394549999999995</v>
      </c>
      <c r="U179" s="167">
        <f t="shared" si="110"/>
        <v>78.394549999999995</v>
      </c>
      <c r="V179" s="167">
        <f t="shared" si="110"/>
        <v>0</v>
      </c>
      <c r="W179" s="167">
        <f t="shared" si="110"/>
        <v>80.400000000000006</v>
      </c>
      <c r="X179" s="167">
        <f t="shared" si="110"/>
        <v>80.400000000000006</v>
      </c>
      <c r="Y179" s="167">
        <f t="shared" si="110"/>
        <v>0</v>
      </c>
      <c r="Z179" s="167">
        <f t="shared" si="110"/>
        <v>12585.102340000001</v>
      </c>
      <c r="AA179" s="167">
        <f t="shared" si="110"/>
        <v>12585.102340000001</v>
      </c>
      <c r="AB179" s="167">
        <f t="shared" si="110"/>
        <v>0</v>
      </c>
      <c r="AC179" s="167">
        <f t="shared" si="110"/>
        <v>0</v>
      </c>
      <c r="AD179" s="167">
        <f t="shared" si="110"/>
        <v>0</v>
      </c>
      <c r="AE179" s="167">
        <f t="shared" si="110"/>
        <v>24108.184829999998</v>
      </c>
      <c r="AF179" s="167">
        <f t="shared" si="110"/>
        <v>24108.184829999998</v>
      </c>
      <c r="AG179" s="167">
        <f t="shared" si="110"/>
        <v>0</v>
      </c>
      <c r="AH179" s="167">
        <f t="shared" si="110"/>
        <v>0</v>
      </c>
      <c r="AI179" s="167">
        <f t="shared" si="110"/>
        <v>0</v>
      </c>
      <c r="AJ179" s="167">
        <f>SUM(AJ180:AJ182)</f>
        <v>16061.932049999999</v>
      </c>
      <c r="AK179" s="167">
        <f t="shared" si="110"/>
        <v>16061.932049999999</v>
      </c>
      <c r="AL179" s="167">
        <f t="shared" si="110"/>
        <v>0</v>
      </c>
      <c r="AM179" s="167">
        <f t="shared" si="110"/>
        <v>0</v>
      </c>
      <c r="AN179" s="167">
        <f t="shared" si="110"/>
        <v>0</v>
      </c>
      <c r="AO179" s="167">
        <f t="shared" si="110"/>
        <v>9360.3210099999997</v>
      </c>
      <c r="AP179" s="167">
        <f t="shared" si="110"/>
        <v>9360.3210099999997</v>
      </c>
      <c r="AQ179" s="167">
        <f t="shared" si="110"/>
        <v>0</v>
      </c>
      <c r="AR179" s="167">
        <f t="shared" si="110"/>
        <v>0</v>
      </c>
      <c r="AS179" s="167">
        <f t="shared" si="110"/>
        <v>0</v>
      </c>
      <c r="AT179" s="167">
        <f t="shared" si="110"/>
        <v>557.4754999999999</v>
      </c>
      <c r="AU179" s="167">
        <f t="shared" si="110"/>
        <v>557.4754999999999</v>
      </c>
      <c r="AV179" s="167">
        <f t="shared" si="110"/>
        <v>0</v>
      </c>
      <c r="AW179" s="167">
        <f t="shared" si="110"/>
        <v>0</v>
      </c>
      <c r="AX179" s="167">
        <f t="shared" si="110"/>
        <v>0</v>
      </c>
      <c r="AY179" s="167">
        <f t="shared" si="110"/>
        <v>9882.0612000000001</v>
      </c>
      <c r="AZ179" s="167">
        <f t="shared" si="110"/>
        <v>4946.4087399999999</v>
      </c>
      <c r="BA179" s="167">
        <f t="shared" si="110"/>
        <v>0</v>
      </c>
      <c r="BB179" s="278" t="s">
        <v>432</v>
      </c>
      <c r="BC179" s="226"/>
    </row>
    <row r="180" spans="1:55" ht="31.2">
      <c r="A180" s="275"/>
      <c r="B180" s="276"/>
      <c r="C180" s="276"/>
      <c r="D180" s="151" t="s">
        <v>37</v>
      </c>
      <c r="E180" s="167">
        <f t="shared" ref="E180:F195" si="111">H180+K180+N180+Q180+T180+W180+Z180+AE180+AJ180+AO180+AT180+AY180</f>
        <v>0</v>
      </c>
      <c r="F180" s="167">
        <f t="shared" si="102"/>
        <v>0</v>
      </c>
      <c r="G180" s="167"/>
      <c r="H180" s="167">
        <f>H187+H194+H201+H208+H215+H222+H229+H236+H243+H250+H257+H264+H271+H278+H285+H292+H299+H306+H313+H320+H327+H334+H341+H348+H355+H362+H369+H376+H383+H390+H397+H404+H411+H418</f>
        <v>0</v>
      </c>
      <c r="I180" s="167">
        <f t="shared" ref="I180:AI180" si="112">I187+I194+I201+I208+I215+I222+I229+I236+I243+I250+I257+I264+I271+I278+I285+I292+I299+I306+I313+I320+I327+I334+I341+I348+I355+I362+I369+I376+I383+I390+I397+I404+I411+I418</f>
        <v>0</v>
      </c>
      <c r="J180" s="167">
        <f t="shared" si="112"/>
        <v>0</v>
      </c>
      <c r="K180" s="167">
        <f t="shared" si="112"/>
        <v>0</v>
      </c>
      <c r="L180" s="167">
        <f t="shared" si="112"/>
        <v>0</v>
      </c>
      <c r="M180" s="167">
        <f t="shared" si="112"/>
        <v>0</v>
      </c>
      <c r="N180" s="167">
        <f t="shared" si="112"/>
        <v>0</v>
      </c>
      <c r="O180" s="167">
        <f t="shared" si="112"/>
        <v>0</v>
      </c>
      <c r="P180" s="167">
        <f t="shared" si="112"/>
        <v>0</v>
      </c>
      <c r="Q180" s="167">
        <f t="shared" si="112"/>
        <v>0</v>
      </c>
      <c r="R180" s="167">
        <f t="shared" si="112"/>
        <v>0</v>
      </c>
      <c r="S180" s="167">
        <f t="shared" si="112"/>
        <v>0</v>
      </c>
      <c r="T180" s="167">
        <f t="shared" si="112"/>
        <v>0</v>
      </c>
      <c r="U180" s="167">
        <f t="shared" si="112"/>
        <v>0</v>
      </c>
      <c r="V180" s="167">
        <f t="shared" si="112"/>
        <v>0</v>
      </c>
      <c r="W180" s="167">
        <f t="shared" si="112"/>
        <v>0</v>
      </c>
      <c r="X180" s="167">
        <f t="shared" si="112"/>
        <v>0</v>
      </c>
      <c r="Y180" s="167">
        <f t="shared" si="112"/>
        <v>0</v>
      </c>
      <c r="Z180" s="167">
        <f t="shared" si="112"/>
        <v>0</v>
      </c>
      <c r="AA180" s="167">
        <f t="shared" si="112"/>
        <v>0</v>
      </c>
      <c r="AB180" s="167">
        <f t="shared" si="112"/>
        <v>0</v>
      </c>
      <c r="AC180" s="167">
        <f t="shared" si="112"/>
        <v>0</v>
      </c>
      <c r="AD180" s="167">
        <f t="shared" si="112"/>
        <v>0</v>
      </c>
      <c r="AE180" s="167">
        <f t="shared" si="112"/>
        <v>0</v>
      </c>
      <c r="AF180" s="167">
        <f t="shared" si="112"/>
        <v>0</v>
      </c>
      <c r="AG180" s="167">
        <f t="shared" si="112"/>
        <v>0</v>
      </c>
      <c r="AH180" s="167">
        <f t="shared" si="112"/>
        <v>0</v>
      </c>
      <c r="AI180" s="167">
        <f t="shared" si="112"/>
        <v>0</v>
      </c>
      <c r="AJ180" s="167">
        <f>AJ187+AJ194+AJ201+AJ208+AJ215+AJ222+AJ229+AJ236+AJ243+AJ250+AJ257+AJ264+AJ271+AJ278+AJ285+AJ292+AJ299+AJ306+AJ313+AJ320+AJ327+AJ334+AJ341+AJ348+AJ355+AJ362+AJ369+AJ376+AJ383+AJ390+AJ397+AJ404+AJ411+AJ418+AJ425+AJ432</f>
        <v>0</v>
      </c>
      <c r="AK180" s="167">
        <f t="shared" ref="AK180:BA180" si="113">AK187+AK194+AK201+AK208+AK215+AK222+AK229+AK236+AK243+AK250+AK257+AK264+AK271+AK278+AK285+AK292+AK299+AK306+AK313+AK320+AK327+AK334+AK341+AK348+AK355+AK362+AK369+AK376+AK383+AK390+AK397+AK404+AK411+AK418+AK425+AK432</f>
        <v>0</v>
      </c>
      <c r="AL180" s="167">
        <f t="shared" si="113"/>
        <v>0</v>
      </c>
      <c r="AM180" s="167">
        <f t="shared" si="113"/>
        <v>0</v>
      </c>
      <c r="AN180" s="167">
        <f t="shared" si="113"/>
        <v>0</v>
      </c>
      <c r="AO180" s="167">
        <f t="shared" si="113"/>
        <v>0</v>
      </c>
      <c r="AP180" s="167">
        <f t="shared" si="113"/>
        <v>0</v>
      </c>
      <c r="AQ180" s="167">
        <f t="shared" si="113"/>
        <v>0</v>
      </c>
      <c r="AR180" s="167">
        <f t="shared" si="113"/>
        <v>0</v>
      </c>
      <c r="AS180" s="167">
        <f t="shared" si="113"/>
        <v>0</v>
      </c>
      <c r="AT180" s="167">
        <f t="shared" si="113"/>
        <v>0</v>
      </c>
      <c r="AU180" s="167">
        <f t="shared" si="113"/>
        <v>0</v>
      </c>
      <c r="AV180" s="167">
        <f t="shared" si="113"/>
        <v>0</v>
      </c>
      <c r="AW180" s="167">
        <f t="shared" si="113"/>
        <v>0</v>
      </c>
      <c r="AX180" s="167">
        <f t="shared" si="113"/>
        <v>0</v>
      </c>
      <c r="AY180" s="167">
        <f t="shared" si="113"/>
        <v>0</v>
      </c>
      <c r="AZ180" s="167">
        <f t="shared" si="113"/>
        <v>0</v>
      </c>
      <c r="BA180" s="167">
        <f t="shared" si="113"/>
        <v>0</v>
      </c>
      <c r="BB180" s="279"/>
      <c r="BC180" s="226"/>
    </row>
    <row r="181" spans="1:55" ht="31.2">
      <c r="A181" s="275"/>
      <c r="B181" s="276"/>
      <c r="C181" s="276"/>
      <c r="D181" s="176" t="s">
        <v>2</v>
      </c>
      <c r="E181" s="167">
        <f>H181+K181+N181+Q181+T181+W181+Z181+AE181+AJ181+AO181+AT181+AY181</f>
        <v>52628.100000000006</v>
      </c>
      <c r="F181" s="167">
        <f t="shared" si="102"/>
        <v>52628.100000000006</v>
      </c>
      <c r="G181" s="167">
        <f t="shared" si="109"/>
        <v>100</v>
      </c>
      <c r="H181" s="167">
        <f t="shared" ref="H181:AI183" si="114">H188+H195+H202+H209+H216+H223+H230+H237+H244+H251+H258+H265+H272+H279+H286+H293+H300+H307+H314+H321+H328+H335+H342+H349+H356+H363+H370+H377+H384+H391+H398+H405+H412+H419</f>
        <v>0</v>
      </c>
      <c r="I181" s="167">
        <f t="shared" si="114"/>
        <v>0</v>
      </c>
      <c r="J181" s="167">
        <f t="shared" si="114"/>
        <v>0</v>
      </c>
      <c r="K181" s="167">
        <f t="shared" si="114"/>
        <v>0</v>
      </c>
      <c r="L181" s="167">
        <f t="shared" si="114"/>
        <v>0</v>
      </c>
      <c r="M181" s="167">
        <f t="shared" si="114"/>
        <v>0</v>
      </c>
      <c r="N181" s="167">
        <f t="shared" si="114"/>
        <v>0</v>
      </c>
      <c r="O181" s="167">
        <f t="shared" si="114"/>
        <v>0</v>
      </c>
      <c r="P181" s="167">
        <f t="shared" si="114"/>
        <v>0</v>
      </c>
      <c r="Q181" s="167">
        <f t="shared" si="114"/>
        <v>0</v>
      </c>
      <c r="R181" s="167">
        <f t="shared" si="114"/>
        <v>0</v>
      </c>
      <c r="S181" s="167">
        <f t="shared" si="114"/>
        <v>0</v>
      </c>
      <c r="T181" s="167">
        <f t="shared" si="114"/>
        <v>0</v>
      </c>
      <c r="U181" s="167">
        <f t="shared" si="114"/>
        <v>0</v>
      </c>
      <c r="V181" s="167">
        <f t="shared" si="114"/>
        <v>0</v>
      </c>
      <c r="W181" s="167">
        <f t="shared" si="114"/>
        <v>0</v>
      </c>
      <c r="X181" s="167">
        <f t="shared" si="114"/>
        <v>0</v>
      </c>
      <c r="Y181" s="167">
        <f t="shared" si="114"/>
        <v>0</v>
      </c>
      <c r="Z181" s="167">
        <f t="shared" si="114"/>
        <v>10868.452010000001</v>
      </c>
      <c r="AA181" s="167">
        <f t="shared" si="114"/>
        <v>10868.452010000001</v>
      </c>
      <c r="AB181" s="167">
        <f t="shared" si="114"/>
        <v>0</v>
      </c>
      <c r="AC181" s="167">
        <f t="shared" si="114"/>
        <v>0</v>
      </c>
      <c r="AD181" s="167">
        <f t="shared" si="114"/>
        <v>0</v>
      </c>
      <c r="AE181" s="167">
        <f t="shared" si="114"/>
        <v>15535.525240000001</v>
      </c>
      <c r="AF181" s="167">
        <f t="shared" si="114"/>
        <v>15535.525240000001</v>
      </c>
      <c r="AG181" s="167">
        <f t="shared" si="114"/>
        <v>0</v>
      </c>
      <c r="AH181" s="167">
        <f t="shared" si="114"/>
        <v>0</v>
      </c>
      <c r="AI181" s="167">
        <f t="shared" si="114"/>
        <v>0</v>
      </c>
      <c r="AJ181" s="167">
        <f t="shared" ref="AJ181:BA183" si="115">AJ188+AJ195+AJ202+AJ209+AJ216+AJ223+AJ230+AJ237+AJ244+AJ251+AJ258+AJ265+AJ272+AJ279+AJ286+AJ293+AJ300+AJ307+AJ314+AJ321+AJ328+AJ335+AJ342+AJ349+AJ356+AJ363+AJ370+AJ377+AJ384+AJ391+AJ398+AJ405+AJ412+AJ419+AJ426+AJ433</f>
        <v>14401.06612</v>
      </c>
      <c r="AK181" s="167">
        <f t="shared" si="115"/>
        <v>14401.06612</v>
      </c>
      <c r="AL181" s="167">
        <f t="shared" si="115"/>
        <v>0</v>
      </c>
      <c r="AM181" s="167">
        <f t="shared" si="115"/>
        <v>0</v>
      </c>
      <c r="AN181" s="167">
        <f t="shared" si="115"/>
        <v>0</v>
      </c>
      <c r="AO181" s="167">
        <f t="shared" si="115"/>
        <v>9323.3762299999999</v>
      </c>
      <c r="AP181" s="167">
        <f t="shared" si="115"/>
        <v>9323.3762299999999</v>
      </c>
      <c r="AQ181" s="167">
        <f t="shared" si="115"/>
        <v>0</v>
      </c>
      <c r="AR181" s="167">
        <f t="shared" si="115"/>
        <v>0</v>
      </c>
      <c r="AS181" s="167">
        <f t="shared" si="115"/>
        <v>0</v>
      </c>
      <c r="AT181" s="167">
        <f t="shared" si="115"/>
        <v>195.84035999999992</v>
      </c>
      <c r="AU181" s="167">
        <f t="shared" si="115"/>
        <v>195.84035999999992</v>
      </c>
      <c r="AV181" s="167">
        <f t="shared" si="115"/>
        <v>0</v>
      </c>
      <c r="AW181" s="167">
        <f t="shared" si="115"/>
        <v>0</v>
      </c>
      <c r="AX181" s="167">
        <f t="shared" si="115"/>
        <v>0</v>
      </c>
      <c r="AY181" s="167">
        <f t="shared" si="115"/>
        <v>2303.84004</v>
      </c>
      <c r="AZ181" s="167">
        <f t="shared" si="115"/>
        <v>2303.84004</v>
      </c>
      <c r="BA181" s="167">
        <f t="shared" si="115"/>
        <v>0</v>
      </c>
      <c r="BB181" s="279"/>
      <c r="BC181" s="226"/>
    </row>
    <row r="182" spans="1:55" ht="15.6">
      <c r="A182" s="275"/>
      <c r="B182" s="276"/>
      <c r="C182" s="276"/>
      <c r="D182" s="225" t="s">
        <v>268</v>
      </c>
      <c r="E182" s="167">
        <f t="shared" si="111"/>
        <v>20085.771479999999</v>
      </c>
      <c r="F182" s="167">
        <f t="shared" si="102"/>
        <v>15150.119019999998</v>
      </c>
      <c r="G182" s="167">
        <f t="shared" si="109"/>
        <v>75.427120312931081</v>
      </c>
      <c r="H182" s="167">
        <f t="shared" si="114"/>
        <v>0</v>
      </c>
      <c r="I182" s="167">
        <f t="shared" si="114"/>
        <v>0</v>
      </c>
      <c r="J182" s="167">
        <f t="shared" si="114"/>
        <v>0</v>
      </c>
      <c r="K182" s="167">
        <f t="shared" si="114"/>
        <v>0</v>
      </c>
      <c r="L182" s="167">
        <f t="shared" si="114"/>
        <v>0</v>
      </c>
      <c r="M182" s="167">
        <f t="shared" si="114"/>
        <v>0</v>
      </c>
      <c r="N182" s="167">
        <f t="shared" si="114"/>
        <v>0</v>
      </c>
      <c r="O182" s="167">
        <f t="shared" si="114"/>
        <v>0</v>
      </c>
      <c r="P182" s="167">
        <f t="shared" si="114"/>
        <v>0</v>
      </c>
      <c r="Q182" s="167">
        <f t="shared" si="114"/>
        <v>0</v>
      </c>
      <c r="R182" s="167">
        <f t="shared" si="114"/>
        <v>0</v>
      </c>
      <c r="S182" s="167">
        <f t="shared" si="114"/>
        <v>0</v>
      </c>
      <c r="T182" s="167">
        <f t="shared" si="114"/>
        <v>78.394549999999995</v>
      </c>
      <c r="U182" s="167">
        <f t="shared" si="114"/>
        <v>78.394549999999995</v>
      </c>
      <c r="V182" s="167">
        <f t="shared" si="114"/>
        <v>0</v>
      </c>
      <c r="W182" s="167">
        <f t="shared" si="114"/>
        <v>80.400000000000006</v>
      </c>
      <c r="X182" s="167">
        <f t="shared" si="114"/>
        <v>80.400000000000006</v>
      </c>
      <c r="Y182" s="167">
        <f t="shared" si="114"/>
        <v>0</v>
      </c>
      <c r="Z182" s="167">
        <f t="shared" si="114"/>
        <v>1716.6503299999999</v>
      </c>
      <c r="AA182" s="167">
        <f t="shared" si="114"/>
        <v>1716.6503299999999</v>
      </c>
      <c r="AB182" s="167">
        <f t="shared" si="114"/>
        <v>0</v>
      </c>
      <c r="AC182" s="167">
        <f t="shared" si="114"/>
        <v>0</v>
      </c>
      <c r="AD182" s="167">
        <f t="shared" si="114"/>
        <v>0</v>
      </c>
      <c r="AE182" s="167">
        <f t="shared" si="114"/>
        <v>8572.6595899999975</v>
      </c>
      <c r="AF182" s="167">
        <f t="shared" si="114"/>
        <v>8572.6595899999975</v>
      </c>
      <c r="AG182" s="167">
        <f t="shared" si="114"/>
        <v>0</v>
      </c>
      <c r="AH182" s="167">
        <f t="shared" si="114"/>
        <v>0</v>
      </c>
      <c r="AI182" s="167">
        <f t="shared" si="114"/>
        <v>0</v>
      </c>
      <c r="AJ182" s="167">
        <f t="shared" si="115"/>
        <v>1660.8659300000002</v>
      </c>
      <c r="AK182" s="167">
        <f t="shared" si="115"/>
        <v>1660.8659300000002</v>
      </c>
      <c r="AL182" s="167">
        <f t="shared" si="115"/>
        <v>0</v>
      </c>
      <c r="AM182" s="167">
        <f t="shared" si="115"/>
        <v>0</v>
      </c>
      <c r="AN182" s="167">
        <f t="shared" si="115"/>
        <v>0</v>
      </c>
      <c r="AO182" s="167">
        <f t="shared" si="115"/>
        <v>36.944780000000002</v>
      </c>
      <c r="AP182" s="167">
        <f t="shared" si="115"/>
        <v>36.944780000000002</v>
      </c>
      <c r="AQ182" s="167">
        <f t="shared" si="115"/>
        <v>0</v>
      </c>
      <c r="AR182" s="167">
        <f t="shared" si="115"/>
        <v>0</v>
      </c>
      <c r="AS182" s="167">
        <f t="shared" si="115"/>
        <v>0</v>
      </c>
      <c r="AT182" s="167">
        <f t="shared" si="115"/>
        <v>361.63513999999998</v>
      </c>
      <c r="AU182" s="167">
        <f t="shared" si="115"/>
        <v>361.63513999999998</v>
      </c>
      <c r="AV182" s="167">
        <f t="shared" si="115"/>
        <v>0</v>
      </c>
      <c r="AW182" s="167">
        <f t="shared" si="115"/>
        <v>0</v>
      </c>
      <c r="AX182" s="167">
        <f t="shared" si="115"/>
        <v>0</v>
      </c>
      <c r="AY182" s="167">
        <f t="shared" si="115"/>
        <v>7578.2211600000001</v>
      </c>
      <c r="AZ182" s="167">
        <f t="shared" si="115"/>
        <v>2642.5686999999998</v>
      </c>
      <c r="BA182" s="167">
        <f t="shared" si="115"/>
        <v>0</v>
      </c>
      <c r="BB182" s="279"/>
      <c r="BC182" s="226"/>
    </row>
    <row r="183" spans="1:55" ht="78">
      <c r="A183" s="275"/>
      <c r="B183" s="276"/>
      <c r="C183" s="276"/>
      <c r="D183" s="225" t="s">
        <v>274</v>
      </c>
      <c r="E183" s="167">
        <f t="shared" si="111"/>
        <v>0</v>
      </c>
      <c r="F183" s="167">
        <f t="shared" si="102"/>
        <v>0</v>
      </c>
      <c r="G183" s="167"/>
      <c r="H183" s="167">
        <f t="shared" si="114"/>
        <v>0</v>
      </c>
      <c r="I183" s="167">
        <f t="shared" si="114"/>
        <v>0</v>
      </c>
      <c r="J183" s="167">
        <f t="shared" si="114"/>
        <v>0</v>
      </c>
      <c r="K183" s="167">
        <f t="shared" si="114"/>
        <v>0</v>
      </c>
      <c r="L183" s="167">
        <f t="shared" si="114"/>
        <v>0</v>
      </c>
      <c r="M183" s="167">
        <f t="shared" si="114"/>
        <v>0</v>
      </c>
      <c r="N183" s="167">
        <f t="shared" si="114"/>
        <v>0</v>
      </c>
      <c r="O183" s="167">
        <f t="shared" si="114"/>
        <v>0</v>
      </c>
      <c r="P183" s="167">
        <f t="shared" si="114"/>
        <v>0</v>
      </c>
      <c r="Q183" s="167">
        <f t="shared" si="114"/>
        <v>0</v>
      </c>
      <c r="R183" s="167">
        <f t="shared" si="114"/>
        <v>0</v>
      </c>
      <c r="S183" s="167">
        <f t="shared" si="114"/>
        <v>0</v>
      </c>
      <c r="T183" s="167">
        <f t="shared" si="114"/>
        <v>0</v>
      </c>
      <c r="U183" s="167">
        <f t="shared" si="114"/>
        <v>0</v>
      </c>
      <c r="V183" s="167">
        <f t="shared" si="114"/>
        <v>0</v>
      </c>
      <c r="W183" s="167">
        <f t="shared" si="114"/>
        <v>0</v>
      </c>
      <c r="X183" s="167">
        <f t="shared" si="114"/>
        <v>0</v>
      </c>
      <c r="Y183" s="167">
        <f t="shared" si="114"/>
        <v>0</v>
      </c>
      <c r="Z183" s="167">
        <f t="shared" si="114"/>
        <v>0</v>
      </c>
      <c r="AA183" s="167">
        <f t="shared" si="114"/>
        <v>0</v>
      </c>
      <c r="AB183" s="167">
        <f t="shared" si="114"/>
        <v>0</v>
      </c>
      <c r="AC183" s="167">
        <f t="shared" si="114"/>
        <v>0</v>
      </c>
      <c r="AD183" s="167">
        <f t="shared" si="114"/>
        <v>0</v>
      </c>
      <c r="AE183" s="167">
        <f t="shared" si="114"/>
        <v>0</v>
      </c>
      <c r="AF183" s="167">
        <f t="shared" si="114"/>
        <v>0</v>
      </c>
      <c r="AG183" s="167">
        <f t="shared" si="114"/>
        <v>0</v>
      </c>
      <c r="AH183" s="167">
        <f t="shared" si="114"/>
        <v>0</v>
      </c>
      <c r="AI183" s="167">
        <f t="shared" si="114"/>
        <v>0</v>
      </c>
      <c r="AJ183" s="167">
        <f t="shared" si="115"/>
        <v>0</v>
      </c>
      <c r="AK183" s="167">
        <f t="shared" si="115"/>
        <v>0</v>
      </c>
      <c r="AL183" s="167">
        <f t="shared" si="115"/>
        <v>0</v>
      </c>
      <c r="AM183" s="167">
        <f t="shared" si="115"/>
        <v>0</v>
      </c>
      <c r="AN183" s="167">
        <f t="shared" si="115"/>
        <v>0</v>
      </c>
      <c r="AO183" s="167">
        <f t="shared" si="115"/>
        <v>0</v>
      </c>
      <c r="AP183" s="167">
        <f t="shared" si="115"/>
        <v>0</v>
      </c>
      <c r="AQ183" s="167">
        <f t="shared" si="115"/>
        <v>0</v>
      </c>
      <c r="AR183" s="167">
        <f t="shared" si="115"/>
        <v>0</v>
      </c>
      <c r="AS183" s="167">
        <f t="shared" si="115"/>
        <v>0</v>
      </c>
      <c r="AT183" s="167">
        <f t="shared" si="115"/>
        <v>0</v>
      </c>
      <c r="AU183" s="167">
        <f t="shared" si="115"/>
        <v>0</v>
      </c>
      <c r="AV183" s="167">
        <f t="shared" si="115"/>
        <v>0</v>
      </c>
      <c r="AW183" s="167">
        <f t="shared" si="115"/>
        <v>0</v>
      </c>
      <c r="AX183" s="167">
        <f t="shared" si="115"/>
        <v>0</v>
      </c>
      <c r="AY183" s="167">
        <f t="shared" si="115"/>
        <v>0</v>
      </c>
      <c r="AZ183" s="167">
        <f t="shared" si="115"/>
        <v>0</v>
      </c>
      <c r="BA183" s="167">
        <f t="shared" si="115"/>
        <v>0</v>
      </c>
      <c r="BB183" s="279"/>
      <c r="BC183" s="226"/>
    </row>
    <row r="184" spans="1:55" ht="15.6">
      <c r="A184" s="275"/>
      <c r="B184" s="276"/>
      <c r="C184" s="276"/>
      <c r="D184" s="225" t="s">
        <v>269</v>
      </c>
      <c r="E184" s="167">
        <f t="shared" si="111"/>
        <v>0</v>
      </c>
      <c r="F184" s="167">
        <f t="shared" si="102"/>
        <v>0</v>
      </c>
      <c r="G184" s="167"/>
      <c r="H184" s="167">
        <f t="shared" ref="H184:BA185" si="116">H191+H198+H205+H212+H219+H226+H233+H240+H247+H254+H261+H268+H275+H282+H289+H296+H303+H310+H317+H324+H331+H338+H345+H352+H359+H366+H373+H380+H387</f>
        <v>0</v>
      </c>
      <c r="I184" s="167">
        <f t="shared" si="116"/>
        <v>0</v>
      </c>
      <c r="J184" s="167">
        <f t="shared" si="116"/>
        <v>0</v>
      </c>
      <c r="K184" s="167">
        <f t="shared" si="116"/>
        <v>0</v>
      </c>
      <c r="L184" s="167">
        <f t="shared" si="116"/>
        <v>0</v>
      </c>
      <c r="M184" s="167">
        <f t="shared" si="116"/>
        <v>0</v>
      </c>
      <c r="N184" s="167">
        <f t="shared" si="116"/>
        <v>0</v>
      </c>
      <c r="O184" s="167">
        <f t="shared" si="116"/>
        <v>0</v>
      </c>
      <c r="P184" s="167">
        <f t="shared" si="116"/>
        <v>0</v>
      </c>
      <c r="Q184" s="167">
        <f t="shared" si="116"/>
        <v>0</v>
      </c>
      <c r="R184" s="167">
        <f t="shared" si="116"/>
        <v>0</v>
      </c>
      <c r="S184" s="167">
        <f t="shared" si="116"/>
        <v>0</v>
      </c>
      <c r="T184" s="167">
        <f t="shared" si="116"/>
        <v>0</v>
      </c>
      <c r="U184" s="167">
        <f t="shared" si="116"/>
        <v>0</v>
      </c>
      <c r="V184" s="167">
        <f t="shared" si="116"/>
        <v>0</v>
      </c>
      <c r="W184" s="167">
        <f t="shared" si="116"/>
        <v>0</v>
      </c>
      <c r="X184" s="167">
        <f t="shared" si="116"/>
        <v>0</v>
      </c>
      <c r="Y184" s="167">
        <f t="shared" si="116"/>
        <v>0</v>
      </c>
      <c r="Z184" s="167">
        <f t="shared" si="116"/>
        <v>0</v>
      </c>
      <c r="AA184" s="167">
        <f t="shared" si="116"/>
        <v>0</v>
      </c>
      <c r="AB184" s="167">
        <f t="shared" si="116"/>
        <v>0</v>
      </c>
      <c r="AC184" s="167">
        <f t="shared" si="116"/>
        <v>0</v>
      </c>
      <c r="AD184" s="167">
        <f t="shared" si="116"/>
        <v>0</v>
      </c>
      <c r="AE184" s="167">
        <f t="shared" si="116"/>
        <v>0</v>
      </c>
      <c r="AF184" s="167">
        <f t="shared" si="116"/>
        <v>0</v>
      </c>
      <c r="AG184" s="167">
        <f t="shared" si="116"/>
        <v>0</v>
      </c>
      <c r="AH184" s="167">
        <f t="shared" si="116"/>
        <v>0</v>
      </c>
      <c r="AI184" s="167">
        <f t="shared" si="116"/>
        <v>0</v>
      </c>
      <c r="AJ184" s="167">
        <f t="shared" si="116"/>
        <v>0</v>
      </c>
      <c r="AK184" s="167">
        <f t="shared" si="116"/>
        <v>0</v>
      </c>
      <c r="AL184" s="167">
        <f t="shared" si="116"/>
        <v>0</v>
      </c>
      <c r="AM184" s="167">
        <f t="shared" si="116"/>
        <v>0</v>
      </c>
      <c r="AN184" s="167">
        <f t="shared" si="116"/>
        <v>0</v>
      </c>
      <c r="AO184" s="167">
        <f t="shared" si="116"/>
        <v>0</v>
      </c>
      <c r="AP184" s="167">
        <f t="shared" si="116"/>
        <v>0</v>
      </c>
      <c r="AQ184" s="167">
        <f t="shared" si="116"/>
        <v>0</v>
      </c>
      <c r="AR184" s="167">
        <f t="shared" si="116"/>
        <v>0</v>
      </c>
      <c r="AS184" s="167">
        <f t="shared" si="116"/>
        <v>0</v>
      </c>
      <c r="AT184" s="167">
        <f t="shared" si="116"/>
        <v>0</v>
      </c>
      <c r="AU184" s="167">
        <f t="shared" si="116"/>
        <v>0</v>
      </c>
      <c r="AV184" s="167">
        <f t="shared" si="116"/>
        <v>0</v>
      </c>
      <c r="AW184" s="167">
        <f t="shared" si="116"/>
        <v>0</v>
      </c>
      <c r="AX184" s="167">
        <f t="shared" si="116"/>
        <v>0</v>
      </c>
      <c r="AY184" s="167">
        <f t="shared" si="116"/>
        <v>0</v>
      </c>
      <c r="AZ184" s="167">
        <f t="shared" si="116"/>
        <v>0</v>
      </c>
      <c r="BA184" s="167">
        <f t="shared" si="116"/>
        <v>0</v>
      </c>
      <c r="BB184" s="279"/>
      <c r="BC184" s="226"/>
    </row>
    <row r="185" spans="1:55" ht="31.2">
      <c r="A185" s="275"/>
      <c r="B185" s="276"/>
      <c r="C185" s="276"/>
      <c r="D185" s="226" t="s">
        <v>43</v>
      </c>
      <c r="E185" s="167">
        <f t="shared" si="111"/>
        <v>0</v>
      </c>
      <c r="F185" s="167">
        <f t="shared" si="102"/>
        <v>0</v>
      </c>
      <c r="G185" s="167"/>
      <c r="H185" s="167">
        <f t="shared" si="116"/>
        <v>0</v>
      </c>
      <c r="I185" s="167">
        <f t="shared" si="116"/>
        <v>0</v>
      </c>
      <c r="J185" s="167">
        <f t="shared" si="116"/>
        <v>0</v>
      </c>
      <c r="K185" s="167">
        <f t="shared" si="116"/>
        <v>0</v>
      </c>
      <c r="L185" s="167">
        <f t="shared" si="116"/>
        <v>0</v>
      </c>
      <c r="M185" s="167">
        <f t="shared" si="116"/>
        <v>0</v>
      </c>
      <c r="N185" s="167">
        <f t="shared" si="116"/>
        <v>0</v>
      </c>
      <c r="O185" s="167">
        <f t="shared" si="116"/>
        <v>0</v>
      </c>
      <c r="P185" s="167">
        <f t="shared" si="116"/>
        <v>0</v>
      </c>
      <c r="Q185" s="167">
        <f t="shared" si="116"/>
        <v>0</v>
      </c>
      <c r="R185" s="167">
        <f t="shared" si="116"/>
        <v>0</v>
      </c>
      <c r="S185" s="167">
        <f t="shared" si="116"/>
        <v>0</v>
      </c>
      <c r="T185" s="167">
        <f t="shared" si="116"/>
        <v>0</v>
      </c>
      <c r="U185" s="167">
        <f t="shared" si="116"/>
        <v>0</v>
      </c>
      <c r="V185" s="167">
        <f t="shared" si="116"/>
        <v>0</v>
      </c>
      <c r="W185" s="167">
        <f t="shared" si="116"/>
        <v>0</v>
      </c>
      <c r="X185" s="167">
        <f t="shared" si="116"/>
        <v>0</v>
      </c>
      <c r="Y185" s="167">
        <f t="shared" si="116"/>
        <v>0</v>
      </c>
      <c r="Z185" s="167">
        <f t="shared" si="116"/>
        <v>0</v>
      </c>
      <c r="AA185" s="167">
        <f t="shared" si="116"/>
        <v>0</v>
      </c>
      <c r="AB185" s="167">
        <f t="shared" si="116"/>
        <v>0</v>
      </c>
      <c r="AC185" s="167">
        <f t="shared" si="116"/>
        <v>0</v>
      </c>
      <c r="AD185" s="167">
        <f t="shared" si="116"/>
        <v>0</v>
      </c>
      <c r="AE185" s="167">
        <f t="shared" si="116"/>
        <v>0</v>
      </c>
      <c r="AF185" s="167">
        <f t="shared" si="116"/>
        <v>0</v>
      </c>
      <c r="AG185" s="167">
        <f t="shared" si="116"/>
        <v>0</v>
      </c>
      <c r="AH185" s="167">
        <f t="shared" si="116"/>
        <v>0</v>
      </c>
      <c r="AI185" s="167">
        <f t="shared" si="116"/>
        <v>0</v>
      </c>
      <c r="AJ185" s="167">
        <f t="shared" si="116"/>
        <v>0</v>
      </c>
      <c r="AK185" s="167">
        <f t="shared" si="116"/>
        <v>0</v>
      </c>
      <c r="AL185" s="167">
        <f t="shared" si="116"/>
        <v>0</v>
      </c>
      <c r="AM185" s="167">
        <f t="shared" si="116"/>
        <v>0</v>
      </c>
      <c r="AN185" s="167">
        <f t="shared" si="116"/>
        <v>0</v>
      </c>
      <c r="AO185" s="167">
        <f t="shared" si="116"/>
        <v>0</v>
      </c>
      <c r="AP185" s="167">
        <f t="shared" si="116"/>
        <v>0</v>
      </c>
      <c r="AQ185" s="167">
        <f t="shared" si="116"/>
        <v>0</v>
      </c>
      <c r="AR185" s="167">
        <f t="shared" si="116"/>
        <v>0</v>
      </c>
      <c r="AS185" s="167">
        <f t="shared" si="116"/>
        <v>0</v>
      </c>
      <c r="AT185" s="167">
        <f t="shared" si="116"/>
        <v>0</v>
      </c>
      <c r="AU185" s="167">
        <f t="shared" si="116"/>
        <v>0</v>
      </c>
      <c r="AV185" s="167">
        <f t="shared" si="116"/>
        <v>0</v>
      </c>
      <c r="AW185" s="167">
        <f t="shared" si="116"/>
        <v>0</v>
      </c>
      <c r="AX185" s="167">
        <f t="shared" si="116"/>
        <v>0</v>
      </c>
      <c r="AY185" s="167">
        <f t="shared" si="116"/>
        <v>0</v>
      </c>
      <c r="AZ185" s="167">
        <f t="shared" si="116"/>
        <v>0</v>
      </c>
      <c r="BA185" s="167">
        <f t="shared" si="116"/>
        <v>0</v>
      </c>
      <c r="BB185" s="280"/>
      <c r="BC185" s="226"/>
    </row>
    <row r="186" spans="1:55" ht="15.6">
      <c r="A186" s="275" t="s">
        <v>339</v>
      </c>
      <c r="B186" s="276" t="s">
        <v>454</v>
      </c>
      <c r="C186" s="276" t="s">
        <v>299</v>
      </c>
      <c r="D186" s="153" t="s">
        <v>41</v>
      </c>
      <c r="E186" s="167">
        <f t="shared" si="111"/>
        <v>2325.5940000000001</v>
      </c>
      <c r="F186" s="167">
        <f t="shared" si="111"/>
        <v>2325.5940000000001</v>
      </c>
      <c r="G186" s="167">
        <f t="shared" ref="G186" si="117">F186*100/E186</f>
        <v>100</v>
      </c>
      <c r="H186" s="167">
        <f>SUM(H187:H189)</f>
        <v>0</v>
      </c>
      <c r="I186" s="167">
        <f t="shared" ref="I186:BA186" si="118">SUM(I187:I189)</f>
        <v>0</v>
      </c>
      <c r="J186" s="167">
        <f t="shared" si="118"/>
        <v>0</v>
      </c>
      <c r="K186" s="167">
        <f t="shared" si="118"/>
        <v>0</v>
      </c>
      <c r="L186" s="167">
        <f t="shared" si="118"/>
        <v>0</v>
      </c>
      <c r="M186" s="167">
        <f t="shared" si="118"/>
        <v>0</v>
      </c>
      <c r="N186" s="167">
        <f t="shared" si="118"/>
        <v>0</v>
      </c>
      <c r="O186" s="167">
        <f t="shared" si="118"/>
        <v>0</v>
      </c>
      <c r="P186" s="167">
        <f t="shared" si="118"/>
        <v>0</v>
      </c>
      <c r="Q186" s="167">
        <f t="shared" si="118"/>
        <v>0</v>
      </c>
      <c r="R186" s="167">
        <f t="shared" si="118"/>
        <v>0</v>
      </c>
      <c r="S186" s="167">
        <f t="shared" si="118"/>
        <v>0</v>
      </c>
      <c r="T186" s="167">
        <f t="shared" si="118"/>
        <v>0</v>
      </c>
      <c r="U186" s="167">
        <f t="shared" si="118"/>
        <v>0</v>
      </c>
      <c r="V186" s="167">
        <f t="shared" si="118"/>
        <v>0</v>
      </c>
      <c r="W186" s="167">
        <f t="shared" si="118"/>
        <v>0</v>
      </c>
      <c r="X186" s="167">
        <f t="shared" si="118"/>
        <v>0</v>
      </c>
      <c r="Y186" s="167">
        <f t="shared" si="118"/>
        <v>0</v>
      </c>
      <c r="Z186" s="167">
        <f t="shared" si="118"/>
        <v>116.27970000000001</v>
      </c>
      <c r="AA186" s="167">
        <f t="shared" si="118"/>
        <v>116.27970000000001</v>
      </c>
      <c r="AB186" s="167">
        <f t="shared" si="118"/>
        <v>0</v>
      </c>
      <c r="AC186" s="167">
        <f t="shared" si="118"/>
        <v>0</v>
      </c>
      <c r="AD186" s="167">
        <f t="shared" si="118"/>
        <v>0</v>
      </c>
      <c r="AE186" s="167">
        <f t="shared" si="118"/>
        <v>2209.3143</v>
      </c>
      <c r="AF186" s="167">
        <f t="shared" si="118"/>
        <v>2209.3143</v>
      </c>
      <c r="AG186" s="167">
        <f t="shared" si="118"/>
        <v>0</v>
      </c>
      <c r="AH186" s="167">
        <f t="shared" si="118"/>
        <v>0</v>
      </c>
      <c r="AI186" s="167">
        <f t="shared" si="118"/>
        <v>0</v>
      </c>
      <c r="AJ186" s="167">
        <f t="shared" si="118"/>
        <v>0</v>
      </c>
      <c r="AK186" s="167">
        <f t="shared" si="118"/>
        <v>0</v>
      </c>
      <c r="AL186" s="167">
        <f t="shared" si="118"/>
        <v>0</v>
      </c>
      <c r="AM186" s="167">
        <f t="shared" si="118"/>
        <v>0</v>
      </c>
      <c r="AN186" s="167">
        <f t="shared" si="118"/>
        <v>0</v>
      </c>
      <c r="AO186" s="167">
        <f t="shared" si="118"/>
        <v>0</v>
      </c>
      <c r="AP186" s="167">
        <f t="shared" si="118"/>
        <v>0</v>
      </c>
      <c r="AQ186" s="167">
        <f t="shared" si="118"/>
        <v>0</v>
      </c>
      <c r="AR186" s="167">
        <f t="shared" si="118"/>
        <v>0</v>
      </c>
      <c r="AS186" s="167">
        <f t="shared" si="118"/>
        <v>0</v>
      </c>
      <c r="AT186" s="167">
        <f t="shared" si="118"/>
        <v>0</v>
      </c>
      <c r="AU186" s="167">
        <f t="shared" si="118"/>
        <v>0</v>
      </c>
      <c r="AV186" s="167">
        <f t="shared" si="118"/>
        <v>0</v>
      </c>
      <c r="AW186" s="167">
        <f t="shared" si="118"/>
        <v>0</v>
      </c>
      <c r="AX186" s="167">
        <f t="shared" si="118"/>
        <v>0</v>
      </c>
      <c r="AY186" s="167">
        <f t="shared" si="118"/>
        <v>0</v>
      </c>
      <c r="AZ186" s="167">
        <f t="shared" si="118"/>
        <v>0</v>
      </c>
      <c r="BA186" s="167">
        <f t="shared" si="118"/>
        <v>0</v>
      </c>
      <c r="BB186" s="167"/>
      <c r="BC186" s="226"/>
    </row>
    <row r="187" spans="1:55" ht="31.2">
      <c r="A187" s="275"/>
      <c r="B187" s="276"/>
      <c r="C187" s="276"/>
      <c r="D187" s="151" t="s">
        <v>37</v>
      </c>
      <c r="E187" s="167">
        <f t="shared" si="111"/>
        <v>0</v>
      </c>
      <c r="F187" s="167">
        <f t="shared" si="111"/>
        <v>0</v>
      </c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226"/>
    </row>
    <row r="188" spans="1:55" ht="31.2">
      <c r="A188" s="275"/>
      <c r="B188" s="276"/>
      <c r="C188" s="276"/>
      <c r="D188" s="176" t="s">
        <v>2</v>
      </c>
      <c r="E188" s="167">
        <f t="shared" si="111"/>
        <v>2209.3143</v>
      </c>
      <c r="F188" s="167">
        <f t="shared" si="111"/>
        <v>2209.3143</v>
      </c>
      <c r="G188" s="167">
        <f t="shared" ref="G188:G189" si="119">F188*100/E188</f>
        <v>100</v>
      </c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>
        <v>2209.3143</v>
      </c>
      <c r="AF188" s="167">
        <v>2209.3143</v>
      </c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226"/>
    </row>
    <row r="189" spans="1:55" ht="15.6">
      <c r="A189" s="275"/>
      <c r="B189" s="276"/>
      <c r="C189" s="276"/>
      <c r="D189" s="225" t="s">
        <v>268</v>
      </c>
      <c r="E189" s="167">
        <f t="shared" si="111"/>
        <v>116.27970000000001</v>
      </c>
      <c r="F189" s="167">
        <f t="shared" si="111"/>
        <v>116.27970000000001</v>
      </c>
      <c r="G189" s="167">
        <f t="shared" si="119"/>
        <v>100</v>
      </c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>
        <v>116.27970000000001</v>
      </c>
      <c r="AA189" s="167">
        <v>116.27970000000001</v>
      </c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226"/>
    </row>
    <row r="190" spans="1:55" ht="78">
      <c r="A190" s="275"/>
      <c r="B190" s="276"/>
      <c r="C190" s="276"/>
      <c r="D190" s="225" t="s">
        <v>274</v>
      </c>
      <c r="E190" s="167">
        <f t="shared" si="111"/>
        <v>0</v>
      </c>
      <c r="F190" s="167">
        <f t="shared" si="111"/>
        <v>0</v>
      </c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226"/>
    </row>
    <row r="191" spans="1:55" ht="15.6">
      <c r="A191" s="275"/>
      <c r="B191" s="276"/>
      <c r="C191" s="276"/>
      <c r="D191" s="225" t="s">
        <v>269</v>
      </c>
      <c r="E191" s="167">
        <f t="shared" si="111"/>
        <v>0</v>
      </c>
      <c r="F191" s="167">
        <f t="shared" si="111"/>
        <v>0</v>
      </c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226"/>
    </row>
    <row r="192" spans="1:55" ht="31.2">
      <c r="A192" s="275"/>
      <c r="B192" s="276"/>
      <c r="C192" s="276"/>
      <c r="D192" s="226" t="s">
        <v>43</v>
      </c>
      <c r="E192" s="167">
        <f t="shared" si="111"/>
        <v>0</v>
      </c>
      <c r="F192" s="167">
        <f t="shared" si="111"/>
        <v>0</v>
      </c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226"/>
    </row>
    <row r="193" spans="1:55" ht="15.6">
      <c r="A193" s="275" t="s">
        <v>453</v>
      </c>
      <c r="B193" s="276" t="s">
        <v>455</v>
      </c>
      <c r="C193" s="276" t="s">
        <v>299</v>
      </c>
      <c r="D193" s="153" t="s">
        <v>41</v>
      </c>
      <c r="E193" s="167">
        <f t="shared" si="111"/>
        <v>1830.5160000000001</v>
      </c>
      <c r="F193" s="167">
        <f t="shared" si="111"/>
        <v>1830.5160000000001</v>
      </c>
      <c r="G193" s="167">
        <f t="shared" ref="G193" si="120">F193*100/E193</f>
        <v>100</v>
      </c>
      <c r="H193" s="167">
        <f>H194+H195+H196+H198+H199</f>
        <v>0</v>
      </c>
      <c r="I193" s="167">
        <f t="shared" ref="I193:BA193" si="121">I194+I195+I196+I198+I199</f>
        <v>0</v>
      </c>
      <c r="J193" s="167">
        <f t="shared" si="121"/>
        <v>0</v>
      </c>
      <c r="K193" s="167">
        <f t="shared" si="121"/>
        <v>0</v>
      </c>
      <c r="L193" s="167">
        <f t="shared" si="121"/>
        <v>0</v>
      </c>
      <c r="M193" s="167">
        <f t="shared" si="121"/>
        <v>0</v>
      </c>
      <c r="N193" s="167">
        <f t="shared" si="121"/>
        <v>0</v>
      </c>
      <c r="O193" s="167">
        <f t="shared" si="121"/>
        <v>0</v>
      </c>
      <c r="P193" s="167">
        <f t="shared" si="121"/>
        <v>0</v>
      </c>
      <c r="Q193" s="167">
        <f t="shared" si="121"/>
        <v>0</v>
      </c>
      <c r="R193" s="167">
        <f t="shared" si="121"/>
        <v>0</v>
      </c>
      <c r="S193" s="167">
        <f t="shared" si="121"/>
        <v>0</v>
      </c>
      <c r="T193" s="167">
        <f t="shared" si="121"/>
        <v>0</v>
      </c>
      <c r="U193" s="167">
        <f t="shared" si="121"/>
        <v>0</v>
      </c>
      <c r="V193" s="167">
        <f t="shared" si="121"/>
        <v>0</v>
      </c>
      <c r="W193" s="167">
        <f t="shared" si="121"/>
        <v>0</v>
      </c>
      <c r="X193" s="167">
        <f t="shared" si="121"/>
        <v>0</v>
      </c>
      <c r="Y193" s="167">
        <f t="shared" si="121"/>
        <v>0</v>
      </c>
      <c r="Z193" s="167">
        <f t="shared" si="121"/>
        <v>1830.5160000000001</v>
      </c>
      <c r="AA193" s="167">
        <f t="shared" si="121"/>
        <v>1830.5160000000001</v>
      </c>
      <c r="AB193" s="167">
        <f t="shared" si="121"/>
        <v>0</v>
      </c>
      <c r="AC193" s="167">
        <f t="shared" si="121"/>
        <v>0</v>
      </c>
      <c r="AD193" s="167">
        <f t="shared" si="121"/>
        <v>0</v>
      </c>
      <c r="AE193" s="167">
        <f t="shared" si="121"/>
        <v>0</v>
      </c>
      <c r="AF193" s="167">
        <f t="shared" si="121"/>
        <v>0</v>
      </c>
      <c r="AG193" s="167">
        <f t="shared" si="121"/>
        <v>0</v>
      </c>
      <c r="AH193" s="167">
        <f t="shared" si="121"/>
        <v>0</v>
      </c>
      <c r="AI193" s="167">
        <f t="shared" si="121"/>
        <v>0</v>
      </c>
      <c r="AJ193" s="167">
        <f t="shared" si="121"/>
        <v>0</v>
      </c>
      <c r="AK193" s="167">
        <f t="shared" si="121"/>
        <v>0</v>
      </c>
      <c r="AL193" s="167">
        <f t="shared" si="121"/>
        <v>0</v>
      </c>
      <c r="AM193" s="167">
        <f t="shared" si="121"/>
        <v>0</v>
      </c>
      <c r="AN193" s="167">
        <f t="shared" si="121"/>
        <v>0</v>
      </c>
      <c r="AO193" s="167">
        <f t="shared" si="121"/>
        <v>0</v>
      </c>
      <c r="AP193" s="167">
        <f t="shared" si="121"/>
        <v>0</v>
      </c>
      <c r="AQ193" s="167">
        <f t="shared" si="121"/>
        <v>0</v>
      </c>
      <c r="AR193" s="167">
        <f t="shared" si="121"/>
        <v>0</v>
      </c>
      <c r="AS193" s="167">
        <f t="shared" si="121"/>
        <v>0</v>
      </c>
      <c r="AT193" s="167">
        <f t="shared" si="121"/>
        <v>0</v>
      </c>
      <c r="AU193" s="167">
        <f t="shared" si="121"/>
        <v>0</v>
      </c>
      <c r="AV193" s="167">
        <f t="shared" si="121"/>
        <v>0</v>
      </c>
      <c r="AW193" s="167">
        <f t="shared" si="121"/>
        <v>0</v>
      </c>
      <c r="AX193" s="167">
        <f t="shared" si="121"/>
        <v>0</v>
      </c>
      <c r="AY193" s="167">
        <f t="shared" si="121"/>
        <v>0</v>
      </c>
      <c r="AZ193" s="167">
        <f t="shared" si="121"/>
        <v>0</v>
      </c>
      <c r="BA193" s="167">
        <f t="shared" si="121"/>
        <v>0</v>
      </c>
      <c r="BB193" s="167"/>
      <c r="BC193" s="226"/>
    </row>
    <row r="194" spans="1:55" ht="31.2">
      <c r="A194" s="275"/>
      <c r="B194" s="276"/>
      <c r="C194" s="276"/>
      <c r="D194" s="151" t="s">
        <v>37</v>
      </c>
      <c r="E194" s="167">
        <f t="shared" si="111"/>
        <v>0</v>
      </c>
      <c r="F194" s="167">
        <f t="shared" si="111"/>
        <v>0</v>
      </c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226"/>
    </row>
    <row r="195" spans="1:55" ht="31.2">
      <c r="A195" s="275"/>
      <c r="B195" s="276"/>
      <c r="C195" s="276"/>
      <c r="D195" s="176" t="s">
        <v>2</v>
      </c>
      <c r="E195" s="167">
        <f t="shared" si="111"/>
        <v>1738.9902</v>
      </c>
      <c r="F195" s="167">
        <f t="shared" si="111"/>
        <v>1738.9902</v>
      </c>
      <c r="G195" s="167">
        <f t="shared" ref="G195:G196" si="122">F195*100/E195</f>
        <v>100</v>
      </c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>
        <v>1738.9902</v>
      </c>
      <c r="AA195" s="167">
        <v>1738.9902</v>
      </c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226"/>
    </row>
    <row r="196" spans="1:55" ht="15.6">
      <c r="A196" s="275"/>
      <c r="B196" s="276"/>
      <c r="C196" s="276"/>
      <c r="D196" s="225" t="s">
        <v>268</v>
      </c>
      <c r="E196" s="167">
        <f t="shared" ref="E196:F198" si="123">H196+K196+N196+Q196+T196+W196+Z196+AE196+AJ196+AO196+AT196+AY196</f>
        <v>91.525800000000004</v>
      </c>
      <c r="F196" s="167">
        <f t="shared" si="123"/>
        <v>91.525800000000004</v>
      </c>
      <c r="G196" s="167">
        <f t="shared" si="122"/>
        <v>100</v>
      </c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>
        <v>91.525800000000004</v>
      </c>
      <c r="AA196" s="167">
        <v>91.525800000000004</v>
      </c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226"/>
    </row>
    <row r="197" spans="1:55" ht="78">
      <c r="A197" s="275"/>
      <c r="B197" s="276"/>
      <c r="C197" s="276"/>
      <c r="D197" s="225" t="s">
        <v>274</v>
      </c>
      <c r="E197" s="167">
        <f t="shared" si="123"/>
        <v>0</v>
      </c>
      <c r="F197" s="167">
        <f t="shared" si="123"/>
        <v>0</v>
      </c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226"/>
    </row>
    <row r="198" spans="1:55" ht="15.6">
      <c r="A198" s="275"/>
      <c r="B198" s="276"/>
      <c r="C198" s="276"/>
      <c r="D198" s="225" t="s">
        <v>269</v>
      </c>
      <c r="E198" s="167">
        <f t="shared" si="123"/>
        <v>0</v>
      </c>
      <c r="F198" s="167">
        <f t="shared" si="123"/>
        <v>0</v>
      </c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226"/>
    </row>
    <row r="199" spans="1:55" ht="31.2">
      <c r="A199" s="275"/>
      <c r="B199" s="276"/>
      <c r="C199" s="276"/>
      <c r="D199" s="226" t="s">
        <v>43</v>
      </c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226"/>
    </row>
    <row r="200" spans="1:55" ht="15.6">
      <c r="A200" s="275" t="s">
        <v>483</v>
      </c>
      <c r="B200" s="276" t="s">
        <v>456</v>
      </c>
      <c r="C200" s="276" t="s">
        <v>299</v>
      </c>
      <c r="D200" s="153" t="s">
        <v>41</v>
      </c>
      <c r="E200" s="167">
        <f t="shared" ref="E200:F215" si="124">H200+K200+N200+Q200+T200+W200+Z200+AE200+AJ200+AO200+AT200+AY200</f>
        <v>1035.3630000000001</v>
      </c>
      <c r="F200" s="167">
        <f t="shared" si="124"/>
        <v>1035.3630000000001</v>
      </c>
      <c r="G200" s="167">
        <f t="shared" ref="G200" si="125">F200*100/E200</f>
        <v>100</v>
      </c>
      <c r="H200" s="167">
        <f>H201+H202+H203+H205+H206</f>
        <v>0</v>
      </c>
      <c r="I200" s="167">
        <f t="shared" ref="I200:BA200" si="126">I201+I202+I203+I205+I206</f>
        <v>0</v>
      </c>
      <c r="J200" s="167">
        <f t="shared" si="126"/>
        <v>0</v>
      </c>
      <c r="K200" s="167">
        <f t="shared" si="126"/>
        <v>0</v>
      </c>
      <c r="L200" s="167">
        <f t="shared" si="126"/>
        <v>0</v>
      </c>
      <c r="M200" s="167">
        <f t="shared" si="126"/>
        <v>0</v>
      </c>
      <c r="N200" s="167">
        <f t="shared" si="126"/>
        <v>0</v>
      </c>
      <c r="O200" s="167">
        <f t="shared" si="126"/>
        <v>0</v>
      </c>
      <c r="P200" s="167">
        <f t="shared" si="126"/>
        <v>0</v>
      </c>
      <c r="Q200" s="167">
        <f t="shared" si="126"/>
        <v>0</v>
      </c>
      <c r="R200" s="167">
        <f t="shared" si="126"/>
        <v>0</v>
      </c>
      <c r="S200" s="167">
        <f t="shared" si="126"/>
        <v>0</v>
      </c>
      <c r="T200" s="167">
        <f t="shared" si="126"/>
        <v>0</v>
      </c>
      <c r="U200" s="167">
        <f t="shared" si="126"/>
        <v>0</v>
      </c>
      <c r="V200" s="167">
        <f t="shared" si="126"/>
        <v>0</v>
      </c>
      <c r="W200" s="167">
        <f t="shared" si="126"/>
        <v>0</v>
      </c>
      <c r="X200" s="167">
        <f t="shared" si="126"/>
        <v>0</v>
      </c>
      <c r="Y200" s="167">
        <f t="shared" si="126"/>
        <v>0</v>
      </c>
      <c r="Z200" s="167">
        <f t="shared" si="126"/>
        <v>1035.3630000000001</v>
      </c>
      <c r="AA200" s="167">
        <f t="shared" si="126"/>
        <v>1035.3630000000001</v>
      </c>
      <c r="AB200" s="167">
        <f t="shared" si="126"/>
        <v>0</v>
      </c>
      <c r="AC200" s="167">
        <f t="shared" si="126"/>
        <v>0</v>
      </c>
      <c r="AD200" s="167">
        <f t="shared" si="126"/>
        <v>0</v>
      </c>
      <c r="AE200" s="167">
        <f t="shared" si="126"/>
        <v>0</v>
      </c>
      <c r="AF200" s="167">
        <f t="shared" si="126"/>
        <v>0</v>
      </c>
      <c r="AG200" s="167">
        <f t="shared" si="126"/>
        <v>0</v>
      </c>
      <c r="AH200" s="167">
        <f t="shared" si="126"/>
        <v>0</v>
      </c>
      <c r="AI200" s="167">
        <f t="shared" si="126"/>
        <v>0</v>
      </c>
      <c r="AJ200" s="167">
        <f t="shared" si="126"/>
        <v>0</v>
      </c>
      <c r="AK200" s="167">
        <f t="shared" si="126"/>
        <v>0</v>
      </c>
      <c r="AL200" s="167">
        <f t="shared" si="126"/>
        <v>0</v>
      </c>
      <c r="AM200" s="167">
        <f t="shared" si="126"/>
        <v>0</v>
      </c>
      <c r="AN200" s="167">
        <f t="shared" si="126"/>
        <v>0</v>
      </c>
      <c r="AO200" s="167">
        <f t="shared" si="126"/>
        <v>0</v>
      </c>
      <c r="AP200" s="167">
        <f t="shared" si="126"/>
        <v>0</v>
      </c>
      <c r="AQ200" s="167">
        <f t="shared" si="126"/>
        <v>0</v>
      </c>
      <c r="AR200" s="167">
        <f t="shared" si="126"/>
        <v>0</v>
      </c>
      <c r="AS200" s="167">
        <f t="shared" si="126"/>
        <v>0</v>
      </c>
      <c r="AT200" s="167">
        <f t="shared" si="126"/>
        <v>0</v>
      </c>
      <c r="AU200" s="167">
        <f t="shared" si="126"/>
        <v>0</v>
      </c>
      <c r="AV200" s="167">
        <f t="shared" si="126"/>
        <v>0</v>
      </c>
      <c r="AW200" s="167">
        <f t="shared" si="126"/>
        <v>0</v>
      </c>
      <c r="AX200" s="167">
        <f t="shared" si="126"/>
        <v>0</v>
      </c>
      <c r="AY200" s="167">
        <f t="shared" si="126"/>
        <v>0</v>
      </c>
      <c r="AZ200" s="167">
        <f t="shared" si="126"/>
        <v>0</v>
      </c>
      <c r="BA200" s="167">
        <f t="shared" si="126"/>
        <v>0</v>
      </c>
      <c r="BB200" s="167"/>
      <c r="BC200" s="226"/>
    </row>
    <row r="201" spans="1:55" ht="31.2">
      <c r="A201" s="275"/>
      <c r="B201" s="276"/>
      <c r="C201" s="276"/>
      <c r="D201" s="151" t="s">
        <v>37</v>
      </c>
      <c r="E201" s="167">
        <f t="shared" si="124"/>
        <v>0</v>
      </c>
      <c r="F201" s="167">
        <f t="shared" si="124"/>
        <v>0</v>
      </c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81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226"/>
    </row>
    <row r="202" spans="1:55" ht="31.2">
      <c r="A202" s="275"/>
      <c r="B202" s="276"/>
      <c r="C202" s="276"/>
      <c r="D202" s="176" t="s">
        <v>2</v>
      </c>
      <c r="E202" s="167">
        <f t="shared" si="124"/>
        <v>983.59484999999995</v>
      </c>
      <c r="F202" s="167">
        <f t="shared" si="124"/>
        <v>983.59484999999995</v>
      </c>
      <c r="G202" s="167">
        <f t="shared" ref="G202:G203" si="127">F202*100/E202</f>
        <v>100</v>
      </c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81"/>
      <c r="X202" s="167"/>
      <c r="Y202" s="167"/>
      <c r="Z202" s="167">
        <v>983.59484999999995</v>
      </c>
      <c r="AA202" s="167">
        <v>983.59484999999995</v>
      </c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226"/>
    </row>
    <row r="203" spans="1:55" ht="15.6">
      <c r="A203" s="275"/>
      <c r="B203" s="276"/>
      <c r="C203" s="276"/>
      <c r="D203" s="225" t="s">
        <v>268</v>
      </c>
      <c r="E203" s="167">
        <f t="shared" si="124"/>
        <v>51.768149999999999</v>
      </c>
      <c r="F203" s="167">
        <f t="shared" si="124"/>
        <v>51.768149999999999</v>
      </c>
      <c r="G203" s="167">
        <f t="shared" si="127"/>
        <v>100</v>
      </c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81"/>
      <c r="X203" s="167"/>
      <c r="Y203" s="167"/>
      <c r="Z203" s="167">
        <v>51.768149999999999</v>
      </c>
      <c r="AA203" s="167">
        <v>51.768149999999999</v>
      </c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226"/>
    </row>
    <row r="204" spans="1:55" ht="78">
      <c r="A204" s="275"/>
      <c r="B204" s="276"/>
      <c r="C204" s="276"/>
      <c r="D204" s="225" t="s">
        <v>274</v>
      </c>
      <c r="E204" s="167">
        <f t="shared" si="124"/>
        <v>0</v>
      </c>
      <c r="F204" s="167">
        <f t="shared" si="124"/>
        <v>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81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226"/>
    </row>
    <row r="205" spans="1:55" ht="15.6">
      <c r="A205" s="275"/>
      <c r="B205" s="276"/>
      <c r="C205" s="276"/>
      <c r="D205" s="225" t="s">
        <v>269</v>
      </c>
      <c r="E205" s="167">
        <f t="shared" si="124"/>
        <v>0</v>
      </c>
      <c r="F205" s="167">
        <f t="shared" si="124"/>
        <v>0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81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226"/>
    </row>
    <row r="206" spans="1:55" ht="31.2">
      <c r="A206" s="275"/>
      <c r="B206" s="276"/>
      <c r="C206" s="276"/>
      <c r="D206" s="226" t="s">
        <v>43</v>
      </c>
      <c r="E206" s="167">
        <f t="shared" si="124"/>
        <v>0</v>
      </c>
      <c r="F206" s="167">
        <f t="shared" si="124"/>
        <v>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81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226"/>
    </row>
    <row r="207" spans="1:55" ht="15.6">
      <c r="A207" s="275" t="s">
        <v>484</v>
      </c>
      <c r="B207" s="276" t="s">
        <v>457</v>
      </c>
      <c r="C207" s="276" t="s">
        <v>299</v>
      </c>
      <c r="D207" s="153" t="s">
        <v>41</v>
      </c>
      <c r="E207" s="167">
        <f t="shared" si="124"/>
        <v>1608</v>
      </c>
      <c r="F207" s="167">
        <f t="shared" si="124"/>
        <v>1608</v>
      </c>
      <c r="G207" s="167">
        <f t="shared" ref="G207" si="128">F207*100/E207</f>
        <v>100</v>
      </c>
      <c r="H207" s="167">
        <f>H208+H209+H210+H212+H213</f>
        <v>0</v>
      </c>
      <c r="I207" s="167">
        <f t="shared" ref="I207:BA207" si="129">I208+I209+I210+I212+I213</f>
        <v>0</v>
      </c>
      <c r="J207" s="167">
        <f t="shared" si="129"/>
        <v>0</v>
      </c>
      <c r="K207" s="167">
        <f t="shared" si="129"/>
        <v>0</v>
      </c>
      <c r="L207" s="167">
        <f t="shared" si="129"/>
        <v>0</v>
      </c>
      <c r="M207" s="167">
        <f t="shared" si="129"/>
        <v>0</v>
      </c>
      <c r="N207" s="167">
        <f t="shared" si="129"/>
        <v>0</v>
      </c>
      <c r="O207" s="167">
        <f t="shared" si="129"/>
        <v>0</v>
      </c>
      <c r="P207" s="167">
        <f t="shared" si="129"/>
        <v>0</v>
      </c>
      <c r="Q207" s="167">
        <f t="shared" si="129"/>
        <v>0</v>
      </c>
      <c r="R207" s="167">
        <f t="shared" si="129"/>
        <v>0</v>
      </c>
      <c r="S207" s="167">
        <f t="shared" si="129"/>
        <v>0</v>
      </c>
      <c r="T207" s="167">
        <f t="shared" si="129"/>
        <v>0</v>
      </c>
      <c r="U207" s="167">
        <f t="shared" si="129"/>
        <v>0</v>
      </c>
      <c r="V207" s="167">
        <f t="shared" si="129"/>
        <v>0</v>
      </c>
      <c r="W207" s="167">
        <f t="shared" si="129"/>
        <v>80.400000000000006</v>
      </c>
      <c r="X207" s="167">
        <f t="shared" si="129"/>
        <v>80.400000000000006</v>
      </c>
      <c r="Y207" s="167">
        <f t="shared" si="129"/>
        <v>0</v>
      </c>
      <c r="Z207" s="167">
        <f t="shared" si="129"/>
        <v>1527.6</v>
      </c>
      <c r="AA207" s="167">
        <f t="shared" si="129"/>
        <v>1527.6</v>
      </c>
      <c r="AB207" s="167">
        <f t="shared" si="129"/>
        <v>0</v>
      </c>
      <c r="AC207" s="167">
        <f t="shared" si="129"/>
        <v>0</v>
      </c>
      <c r="AD207" s="167">
        <f t="shared" si="129"/>
        <v>0</v>
      </c>
      <c r="AE207" s="167">
        <f t="shared" si="129"/>
        <v>0</v>
      </c>
      <c r="AF207" s="167">
        <f t="shared" si="129"/>
        <v>0</v>
      </c>
      <c r="AG207" s="167">
        <f t="shared" si="129"/>
        <v>0</v>
      </c>
      <c r="AH207" s="167">
        <f t="shared" si="129"/>
        <v>0</v>
      </c>
      <c r="AI207" s="167">
        <f t="shared" si="129"/>
        <v>0</v>
      </c>
      <c r="AJ207" s="167">
        <f t="shared" si="129"/>
        <v>0</v>
      </c>
      <c r="AK207" s="167">
        <f t="shared" si="129"/>
        <v>0</v>
      </c>
      <c r="AL207" s="167">
        <f t="shared" si="129"/>
        <v>0</v>
      </c>
      <c r="AM207" s="167">
        <f t="shared" si="129"/>
        <v>0</v>
      </c>
      <c r="AN207" s="167">
        <f t="shared" si="129"/>
        <v>0</v>
      </c>
      <c r="AO207" s="167">
        <f t="shared" si="129"/>
        <v>0</v>
      </c>
      <c r="AP207" s="167">
        <f t="shared" si="129"/>
        <v>0</v>
      </c>
      <c r="AQ207" s="167">
        <f t="shared" si="129"/>
        <v>0</v>
      </c>
      <c r="AR207" s="167">
        <f t="shared" si="129"/>
        <v>0</v>
      </c>
      <c r="AS207" s="167">
        <f t="shared" si="129"/>
        <v>0</v>
      </c>
      <c r="AT207" s="167">
        <f t="shared" si="129"/>
        <v>0</v>
      </c>
      <c r="AU207" s="167">
        <f t="shared" si="129"/>
        <v>0</v>
      </c>
      <c r="AV207" s="167">
        <f t="shared" si="129"/>
        <v>0</v>
      </c>
      <c r="AW207" s="167">
        <f t="shared" si="129"/>
        <v>0</v>
      </c>
      <c r="AX207" s="167">
        <f t="shared" si="129"/>
        <v>0</v>
      </c>
      <c r="AY207" s="167">
        <f t="shared" si="129"/>
        <v>0</v>
      </c>
      <c r="AZ207" s="167">
        <f t="shared" si="129"/>
        <v>0</v>
      </c>
      <c r="BA207" s="167">
        <f t="shared" si="129"/>
        <v>0</v>
      </c>
      <c r="BB207" s="167"/>
      <c r="BC207" s="226"/>
    </row>
    <row r="208" spans="1:55" ht="31.2">
      <c r="A208" s="275"/>
      <c r="B208" s="276"/>
      <c r="C208" s="276"/>
      <c r="D208" s="151" t="s">
        <v>37</v>
      </c>
      <c r="E208" s="167">
        <f t="shared" si="124"/>
        <v>0</v>
      </c>
      <c r="F208" s="167">
        <f t="shared" si="124"/>
        <v>0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226"/>
    </row>
    <row r="209" spans="1:55" ht="31.2">
      <c r="A209" s="275"/>
      <c r="B209" s="276"/>
      <c r="C209" s="276"/>
      <c r="D209" s="176" t="s">
        <v>2</v>
      </c>
      <c r="E209" s="167">
        <f t="shared" si="124"/>
        <v>1527.6</v>
      </c>
      <c r="F209" s="167">
        <f t="shared" si="124"/>
        <v>1527.6</v>
      </c>
      <c r="G209" s="167">
        <f t="shared" ref="G209:G210" si="130">F209*100/E209</f>
        <v>100</v>
      </c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>
        <v>1527.6</v>
      </c>
      <c r="AA209" s="167">
        <v>1527.6</v>
      </c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226"/>
    </row>
    <row r="210" spans="1:55" ht="15.6">
      <c r="A210" s="275"/>
      <c r="B210" s="276"/>
      <c r="C210" s="276"/>
      <c r="D210" s="225" t="s">
        <v>268</v>
      </c>
      <c r="E210" s="167">
        <f t="shared" si="124"/>
        <v>80.400000000000006</v>
      </c>
      <c r="F210" s="167">
        <f t="shared" si="124"/>
        <v>80.400000000000006</v>
      </c>
      <c r="G210" s="167">
        <f t="shared" si="130"/>
        <v>100</v>
      </c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>
        <v>80.400000000000006</v>
      </c>
      <c r="X210" s="167">
        <v>80.400000000000006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226"/>
    </row>
    <row r="211" spans="1:55" ht="78">
      <c r="A211" s="275"/>
      <c r="B211" s="276"/>
      <c r="C211" s="276"/>
      <c r="D211" s="225" t="s">
        <v>274</v>
      </c>
      <c r="E211" s="167">
        <f t="shared" si="124"/>
        <v>0</v>
      </c>
      <c r="F211" s="167">
        <f t="shared" si="124"/>
        <v>0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226"/>
    </row>
    <row r="212" spans="1:55" ht="15.6">
      <c r="A212" s="275"/>
      <c r="B212" s="276"/>
      <c r="C212" s="276"/>
      <c r="D212" s="225" t="s">
        <v>269</v>
      </c>
      <c r="E212" s="167">
        <f t="shared" si="124"/>
        <v>0</v>
      </c>
      <c r="F212" s="167">
        <f t="shared" si="124"/>
        <v>0</v>
      </c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226"/>
    </row>
    <row r="213" spans="1:55" ht="31.2">
      <c r="A213" s="275"/>
      <c r="B213" s="276"/>
      <c r="C213" s="276"/>
      <c r="D213" s="226" t="s">
        <v>43</v>
      </c>
      <c r="E213" s="167">
        <f t="shared" si="124"/>
        <v>0</v>
      </c>
      <c r="F213" s="167">
        <f t="shared" si="124"/>
        <v>0</v>
      </c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226"/>
    </row>
    <row r="214" spans="1:55" ht="15.6">
      <c r="A214" s="275" t="s">
        <v>487</v>
      </c>
      <c r="B214" s="276" t="s">
        <v>458</v>
      </c>
      <c r="C214" s="276" t="s">
        <v>299</v>
      </c>
      <c r="D214" s="153" t="s">
        <v>41</v>
      </c>
      <c r="E214" s="167">
        <f t="shared" si="124"/>
        <v>1567.8910000000001</v>
      </c>
      <c r="F214" s="167">
        <f t="shared" si="124"/>
        <v>1567.8910000000001</v>
      </c>
      <c r="G214" s="167">
        <f t="shared" ref="G214" si="131">F214*100/E214</f>
        <v>100</v>
      </c>
      <c r="H214" s="167">
        <f>H215+H216+H217+H219+H220</f>
        <v>0</v>
      </c>
      <c r="I214" s="167">
        <f t="shared" ref="I214:BA214" si="132">I215+I216+I217+I219+I220</f>
        <v>0</v>
      </c>
      <c r="J214" s="167">
        <f t="shared" si="132"/>
        <v>0</v>
      </c>
      <c r="K214" s="167">
        <f t="shared" si="132"/>
        <v>0</v>
      </c>
      <c r="L214" s="167">
        <f t="shared" si="132"/>
        <v>0</v>
      </c>
      <c r="M214" s="167">
        <f t="shared" si="132"/>
        <v>0</v>
      </c>
      <c r="N214" s="167">
        <f t="shared" si="132"/>
        <v>0</v>
      </c>
      <c r="O214" s="167">
        <f t="shared" si="132"/>
        <v>0</v>
      </c>
      <c r="P214" s="167">
        <f t="shared" si="132"/>
        <v>0</v>
      </c>
      <c r="Q214" s="167">
        <f t="shared" si="132"/>
        <v>0</v>
      </c>
      <c r="R214" s="167">
        <f t="shared" si="132"/>
        <v>0</v>
      </c>
      <c r="S214" s="167">
        <f t="shared" si="132"/>
        <v>0</v>
      </c>
      <c r="T214" s="167">
        <f t="shared" si="132"/>
        <v>78.394549999999995</v>
      </c>
      <c r="U214" s="167">
        <f t="shared" si="132"/>
        <v>78.394549999999995</v>
      </c>
      <c r="V214" s="167">
        <f t="shared" si="132"/>
        <v>0</v>
      </c>
      <c r="W214" s="167">
        <f t="shared" si="132"/>
        <v>0</v>
      </c>
      <c r="X214" s="167">
        <f t="shared" si="132"/>
        <v>0</v>
      </c>
      <c r="Y214" s="167">
        <f t="shared" si="132"/>
        <v>0</v>
      </c>
      <c r="Z214" s="167">
        <f t="shared" si="132"/>
        <v>1489.4964500000001</v>
      </c>
      <c r="AA214" s="167">
        <f t="shared" si="132"/>
        <v>1489.4964500000001</v>
      </c>
      <c r="AB214" s="167">
        <f t="shared" si="132"/>
        <v>0</v>
      </c>
      <c r="AC214" s="167">
        <f t="shared" si="132"/>
        <v>0</v>
      </c>
      <c r="AD214" s="167">
        <f t="shared" si="132"/>
        <v>0</v>
      </c>
      <c r="AE214" s="167">
        <f t="shared" si="132"/>
        <v>0</v>
      </c>
      <c r="AF214" s="167">
        <f t="shared" si="132"/>
        <v>0</v>
      </c>
      <c r="AG214" s="167">
        <f t="shared" si="132"/>
        <v>0</v>
      </c>
      <c r="AH214" s="167">
        <f t="shared" si="132"/>
        <v>0</v>
      </c>
      <c r="AI214" s="167">
        <f t="shared" si="132"/>
        <v>0</v>
      </c>
      <c r="AJ214" s="167">
        <f t="shared" si="132"/>
        <v>0</v>
      </c>
      <c r="AK214" s="167">
        <f t="shared" si="132"/>
        <v>0</v>
      </c>
      <c r="AL214" s="167">
        <f t="shared" si="132"/>
        <v>0</v>
      </c>
      <c r="AM214" s="167">
        <f t="shared" si="132"/>
        <v>0</v>
      </c>
      <c r="AN214" s="167">
        <f t="shared" si="132"/>
        <v>0</v>
      </c>
      <c r="AO214" s="167">
        <f t="shared" si="132"/>
        <v>0</v>
      </c>
      <c r="AP214" s="167">
        <f t="shared" si="132"/>
        <v>0</v>
      </c>
      <c r="AQ214" s="167">
        <f t="shared" si="132"/>
        <v>0</v>
      </c>
      <c r="AR214" s="167">
        <f t="shared" si="132"/>
        <v>0</v>
      </c>
      <c r="AS214" s="167">
        <f t="shared" si="132"/>
        <v>0</v>
      </c>
      <c r="AT214" s="167">
        <f t="shared" si="132"/>
        <v>0</v>
      </c>
      <c r="AU214" s="167">
        <f t="shared" si="132"/>
        <v>0</v>
      </c>
      <c r="AV214" s="167">
        <f t="shared" si="132"/>
        <v>0</v>
      </c>
      <c r="AW214" s="167">
        <f t="shared" si="132"/>
        <v>0</v>
      </c>
      <c r="AX214" s="167">
        <f t="shared" si="132"/>
        <v>0</v>
      </c>
      <c r="AY214" s="167">
        <f t="shared" si="132"/>
        <v>0</v>
      </c>
      <c r="AZ214" s="167">
        <f t="shared" si="132"/>
        <v>0</v>
      </c>
      <c r="BA214" s="167">
        <f t="shared" si="132"/>
        <v>0</v>
      </c>
      <c r="BB214" s="167"/>
      <c r="BC214" s="226"/>
    </row>
    <row r="215" spans="1:55" ht="31.2">
      <c r="A215" s="275"/>
      <c r="B215" s="276"/>
      <c r="C215" s="276"/>
      <c r="D215" s="151" t="s">
        <v>37</v>
      </c>
      <c r="E215" s="167">
        <f t="shared" si="124"/>
        <v>0</v>
      </c>
      <c r="F215" s="167">
        <f t="shared" si="124"/>
        <v>0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226"/>
    </row>
    <row r="216" spans="1:55" ht="31.2">
      <c r="A216" s="275"/>
      <c r="B216" s="276"/>
      <c r="C216" s="276"/>
      <c r="D216" s="176" t="s">
        <v>2</v>
      </c>
      <c r="E216" s="167">
        <f t="shared" ref="E216:F231" si="133">H216+K216+N216+Q216+T216+W216+Z216+AE216+AJ216+AO216+AT216+AY216</f>
        <v>1489.4964500000001</v>
      </c>
      <c r="F216" s="167">
        <f t="shared" si="133"/>
        <v>1489.4964500000001</v>
      </c>
      <c r="G216" s="167">
        <f t="shared" ref="G216:G217" si="134">F216*100/E216</f>
        <v>100</v>
      </c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>
        <v>1489.4964500000001</v>
      </c>
      <c r="AA216" s="167">
        <v>1489.4964500000001</v>
      </c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226"/>
    </row>
    <row r="217" spans="1:55" ht="15.6">
      <c r="A217" s="275"/>
      <c r="B217" s="276"/>
      <c r="C217" s="276"/>
      <c r="D217" s="225" t="s">
        <v>268</v>
      </c>
      <c r="E217" s="167">
        <f t="shared" si="133"/>
        <v>78.394549999999995</v>
      </c>
      <c r="F217" s="167">
        <f t="shared" si="133"/>
        <v>78.394549999999995</v>
      </c>
      <c r="G217" s="167">
        <f t="shared" si="134"/>
        <v>100</v>
      </c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f>U217</f>
        <v>78.394549999999995</v>
      </c>
      <c r="U217" s="167">
        <v>78.394549999999995</v>
      </c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226"/>
    </row>
    <row r="218" spans="1:55" ht="78">
      <c r="A218" s="275"/>
      <c r="B218" s="276"/>
      <c r="C218" s="276"/>
      <c r="D218" s="225" t="s">
        <v>274</v>
      </c>
      <c r="E218" s="167">
        <f t="shared" si="133"/>
        <v>0</v>
      </c>
      <c r="F218" s="167">
        <f t="shared" si="133"/>
        <v>0</v>
      </c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226"/>
    </row>
    <row r="219" spans="1:55" ht="15.6">
      <c r="A219" s="275"/>
      <c r="B219" s="276"/>
      <c r="C219" s="276"/>
      <c r="D219" s="225" t="s">
        <v>269</v>
      </c>
      <c r="E219" s="167">
        <f t="shared" si="133"/>
        <v>0</v>
      </c>
      <c r="F219" s="167">
        <f t="shared" si="133"/>
        <v>0</v>
      </c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226"/>
    </row>
    <row r="220" spans="1:55" ht="31.2">
      <c r="A220" s="275"/>
      <c r="B220" s="276"/>
      <c r="C220" s="276"/>
      <c r="D220" s="226" t="s">
        <v>43</v>
      </c>
      <c r="E220" s="167">
        <f t="shared" si="133"/>
        <v>0</v>
      </c>
      <c r="F220" s="167">
        <f t="shared" si="133"/>
        <v>0</v>
      </c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226"/>
    </row>
    <row r="221" spans="1:55" ht="15.6">
      <c r="A221" s="275" t="s">
        <v>489</v>
      </c>
      <c r="B221" s="276" t="s">
        <v>459</v>
      </c>
      <c r="C221" s="276" t="s">
        <v>299</v>
      </c>
      <c r="D221" s="153" t="s">
        <v>41</v>
      </c>
      <c r="E221" s="167">
        <f t="shared" si="133"/>
        <v>1056.412</v>
      </c>
      <c r="F221" s="167">
        <f t="shared" si="133"/>
        <v>1056.412</v>
      </c>
      <c r="G221" s="167">
        <f t="shared" ref="G221" si="135">F221*100/E221</f>
        <v>100</v>
      </c>
      <c r="H221" s="167">
        <f>H222+H223+H224+H226+H227</f>
        <v>0</v>
      </c>
      <c r="I221" s="167">
        <f t="shared" ref="I221:BA221" si="136">I222+I223+I224+I226+I227</f>
        <v>0</v>
      </c>
      <c r="J221" s="167">
        <f t="shared" si="136"/>
        <v>0</v>
      </c>
      <c r="K221" s="167">
        <f t="shared" si="136"/>
        <v>0</v>
      </c>
      <c r="L221" s="167">
        <f t="shared" si="136"/>
        <v>0</v>
      </c>
      <c r="M221" s="167">
        <f t="shared" si="136"/>
        <v>0</v>
      </c>
      <c r="N221" s="167">
        <f t="shared" si="136"/>
        <v>0</v>
      </c>
      <c r="O221" s="167">
        <f t="shared" si="136"/>
        <v>0</v>
      </c>
      <c r="P221" s="167">
        <f t="shared" si="136"/>
        <v>0</v>
      </c>
      <c r="Q221" s="167">
        <f t="shared" si="136"/>
        <v>0</v>
      </c>
      <c r="R221" s="167">
        <f t="shared" si="136"/>
        <v>0</v>
      </c>
      <c r="S221" s="167">
        <f t="shared" si="136"/>
        <v>0</v>
      </c>
      <c r="T221" s="167">
        <f t="shared" si="136"/>
        <v>0</v>
      </c>
      <c r="U221" s="167">
        <f t="shared" si="136"/>
        <v>0</v>
      </c>
      <c r="V221" s="167">
        <f t="shared" si="136"/>
        <v>0</v>
      </c>
      <c r="W221" s="167">
        <f t="shared" si="136"/>
        <v>0</v>
      </c>
      <c r="X221" s="167">
        <f t="shared" si="136"/>
        <v>0</v>
      </c>
      <c r="Y221" s="167">
        <f t="shared" si="136"/>
        <v>0</v>
      </c>
      <c r="Z221" s="167">
        <f t="shared" si="136"/>
        <v>1056.412</v>
      </c>
      <c r="AA221" s="167">
        <f t="shared" si="136"/>
        <v>1056.412</v>
      </c>
      <c r="AB221" s="167">
        <f t="shared" si="136"/>
        <v>0</v>
      </c>
      <c r="AC221" s="167">
        <f t="shared" si="136"/>
        <v>0</v>
      </c>
      <c r="AD221" s="167">
        <f t="shared" si="136"/>
        <v>0</v>
      </c>
      <c r="AE221" s="167">
        <f t="shared" si="136"/>
        <v>0</v>
      </c>
      <c r="AF221" s="167">
        <f t="shared" si="136"/>
        <v>0</v>
      </c>
      <c r="AG221" s="167">
        <f t="shared" si="136"/>
        <v>0</v>
      </c>
      <c r="AH221" s="167">
        <f t="shared" si="136"/>
        <v>0</v>
      </c>
      <c r="AI221" s="167">
        <f t="shared" si="136"/>
        <v>0</v>
      </c>
      <c r="AJ221" s="167">
        <f t="shared" si="136"/>
        <v>0</v>
      </c>
      <c r="AK221" s="167">
        <f t="shared" si="136"/>
        <v>0</v>
      </c>
      <c r="AL221" s="167">
        <f t="shared" si="136"/>
        <v>0</v>
      </c>
      <c r="AM221" s="167">
        <f t="shared" si="136"/>
        <v>0</v>
      </c>
      <c r="AN221" s="167">
        <f t="shared" si="136"/>
        <v>0</v>
      </c>
      <c r="AO221" s="167">
        <f t="shared" si="136"/>
        <v>0</v>
      </c>
      <c r="AP221" s="167">
        <f t="shared" si="136"/>
        <v>0</v>
      </c>
      <c r="AQ221" s="167">
        <f t="shared" si="136"/>
        <v>0</v>
      </c>
      <c r="AR221" s="167">
        <f t="shared" si="136"/>
        <v>0</v>
      </c>
      <c r="AS221" s="167">
        <f t="shared" si="136"/>
        <v>0</v>
      </c>
      <c r="AT221" s="167">
        <f t="shared" si="136"/>
        <v>0</v>
      </c>
      <c r="AU221" s="167">
        <f t="shared" si="136"/>
        <v>0</v>
      </c>
      <c r="AV221" s="167">
        <f t="shared" si="136"/>
        <v>0</v>
      </c>
      <c r="AW221" s="167">
        <f t="shared" si="136"/>
        <v>0</v>
      </c>
      <c r="AX221" s="167">
        <f t="shared" si="136"/>
        <v>0</v>
      </c>
      <c r="AY221" s="167">
        <f t="shared" si="136"/>
        <v>0</v>
      </c>
      <c r="AZ221" s="167">
        <f t="shared" si="136"/>
        <v>0</v>
      </c>
      <c r="BA221" s="167">
        <f t="shared" si="136"/>
        <v>0</v>
      </c>
      <c r="BB221" s="167"/>
      <c r="BC221" s="226"/>
    </row>
    <row r="222" spans="1:55" ht="31.2">
      <c r="A222" s="275"/>
      <c r="B222" s="276"/>
      <c r="C222" s="276"/>
      <c r="D222" s="151" t="s">
        <v>37</v>
      </c>
      <c r="E222" s="167">
        <f t="shared" si="133"/>
        <v>0</v>
      </c>
      <c r="F222" s="167">
        <f t="shared" si="133"/>
        <v>0</v>
      </c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226"/>
    </row>
    <row r="223" spans="1:55" ht="31.2">
      <c r="A223" s="275"/>
      <c r="B223" s="276"/>
      <c r="C223" s="276"/>
      <c r="D223" s="176" t="s">
        <v>2</v>
      </c>
      <c r="E223" s="167">
        <f t="shared" si="133"/>
        <v>1003.5914</v>
      </c>
      <c r="F223" s="167">
        <f t="shared" si="133"/>
        <v>1003.5914</v>
      </c>
      <c r="G223" s="167">
        <f t="shared" ref="G223:G224" si="137">F223*100/E223</f>
        <v>100</v>
      </c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>
        <v>1003.5914</v>
      </c>
      <c r="AA223" s="167">
        <v>1003.5914</v>
      </c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226"/>
    </row>
    <row r="224" spans="1:55" ht="15.6">
      <c r="A224" s="275"/>
      <c r="B224" s="276"/>
      <c r="C224" s="276"/>
      <c r="D224" s="225" t="s">
        <v>268</v>
      </c>
      <c r="E224" s="167">
        <f t="shared" si="133"/>
        <v>52.820599999999999</v>
      </c>
      <c r="F224" s="167">
        <f t="shared" si="133"/>
        <v>52.820599999999999</v>
      </c>
      <c r="G224" s="167">
        <f t="shared" si="137"/>
        <v>99.999999999999986</v>
      </c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>
        <v>52.820599999999999</v>
      </c>
      <c r="AA224" s="167">
        <v>52.820599999999999</v>
      </c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226"/>
    </row>
    <row r="225" spans="1:55" ht="78">
      <c r="A225" s="275"/>
      <c r="B225" s="276"/>
      <c r="C225" s="276"/>
      <c r="D225" s="225" t="s">
        <v>274</v>
      </c>
      <c r="E225" s="167">
        <f t="shared" si="133"/>
        <v>0</v>
      </c>
      <c r="F225" s="167">
        <f t="shared" si="133"/>
        <v>0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226"/>
    </row>
    <row r="226" spans="1:55" ht="15.6">
      <c r="A226" s="275"/>
      <c r="B226" s="276"/>
      <c r="C226" s="276"/>
      <c r="D226" s="225" t="s">
        <v>269</v>
      </c>
      <c r="E226" s="167">
        <f t="shared" si="133"/>
        <v>0</v>
      </c>
      <c r="F226" s="167">
        <f t="shared" si="133"/>
        <v>0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226"/>
    </row>
    <row r="227" spans="1:55" ht="31.2">
      <c r="A227" s="275"/>
      <c r="B227" s="276"/>
      <c r="C227" s="276"/>
      <c r="D227" s="226" t="s">
        <v>43</v>
      </c>
      <c r="E227" s="167">
        <f t="shared" si="133"/>
        <v>0</v>
      </c>
      <c r="F227" s="167">
        <f t="shared" si="133"/>
        <v>0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226"/>
    </row>
    <row r="228" spans="1:55" ht="15.6">
      <c r="A228" s="275" t="s">
        <v>490</v>
      </c>
      <c r="B228" s="276" t="s">
        <v>460</v>
      </c>
      <c r="C228" s="276" t="s">
        <v>299</v>
      </c>
      <c r="D228" s="153" t="s">
        <v>41</v>
      </c>
      <c r="E228" s="167">
        <f t="shared" si="133"/>
        <v>4895.8580600000005</v>
      </c>
      <c r="F228" s="167">
        <f t="shared" si="133"/>
        <v>4895.8580600000005</v>
      </c>
      <c r="G228" s="167">
        <f t="shared" ref="G228" si="138">F228*100/E228</f>
        <v>100</v>
      </c>
      <c r="H228" s="167">
        <f>H229+H230+H231+H233+H234</f>
        <v>0</v>
      </c>
      <c r="I228" s="167">
        <f t="shared" ref="I228:BA228" si="139">I229+I230+I231+I233+I234</f>
        <v>0</v>
      </c>
      <c r="J228" s="167">
        <f t="shared" si="139"/>
        <v>0</v>
      </c>
      <c r="K228" s="167">
        <f t="shared" si="139"/>
        <v>0</v>
      </c>
      <c r="L228" s="167">
        <f t="shared" si="139"/>
        <v>0</v>
      </c>
      <c r="M228" s="167">
        <f t="shared" si="139"/>
        <v>0</v>
      </c>
      <c r="N228" s="167">
        <f t="shared" si="139"/>
        <v>0</v>
      </c>
      <c r="O228" s="167">
        <f t="shared" si="139"/>
        <v>0</v>
      </c>
      <c r="P228" s="167">
        <f t="shared" si="139"/>
        <v>0</v>
      </c>
      <c r="Q228" s="167">
        <f t="shared" si="139"/>
        <v>0</v>
      </c>
      <c r="R228" s="167">
        <f t="shared" si="139"/>
        <v>0</v>
      </c>
      <c r="S228" s="167">
        <f t="shared" si="139"/>
        <v>0</v>
      </c>
      <c r="T228" s="167">
        <f t="shared" si="139"/>
        <v>0</v>
      </c>
      <c r="U228" s="167">
        <f t="shared" si="139"/>
        <v>0</v>
      </c>
      <c r="V228" s="167">
        <f t="shared" si="139"/>
        <v>0</v>
      </c>
      <c r="W228" s="167">
        <f t="shared" si="139"/>
        <v>0</v>
      </c>
      <c r="X228" s="167">
        <f t="shared" si="139"/>
        <v>0</v>
      </c>
      <c r="Y228" s="167">
        <f t="shared" si="139"/>
        <v>0</v>
      </c>
      <c r="Z228" s="167">
        <f t="shared" si="139"/>
        <v>244.7929</v>
      </c>
      <c r="AA228" s="167">
        <f t="shared" si="139"/>
        <v>244.7929</v>
      </c>
      <c r="AB228" s="167">
        <f t="shared" si="139"/>
        <v>0</v>
      </c>
      <c r="AC228" s="167">
        <f t="shared" si="139"/>
        <v>0</v>
      </c>
      <c r="AD228" s="167">
        <f t="shared" si="139"/>
        <v>0</v>
      </c>
      <c r="AE228" s="167">
        <f t="shared" si="139"/>
        <v>4651.0651600000001</v>
      </c>
      <c r="AF228" s="167">
        <f t="shared" si="139"/>
        <v>4651.0651600000001</v>
      </c>
      <c r="AG228" s="167">
        <f t="shared" si="139"/>
        <v>0</v>
      </c>
      <c r="AH228" s="167">
        <f t="shared" si="139"/>
        <v>0</v>
      </c>
      <c r="AI228" s="167">
        <f t="shared" si="139"/>
        <v>0</v>
      </c>
      <c r="AJ228" s="167">
        <f t="shared" si="139"/>
        <v>0</v>
      </c>
      <c r="AK228" s="167">
        <f t="shared" si="139"/>
        <v>0</v>
      </c>
      <c r="AL228" s="167">
        <f t="shared" si="139"/>
        <v>0</v>
      </c>
      <c r="AM228" s="167">
        <f t="shared" si="139"/>
        <v>0</v>
      </c>
      <c r="AN228" s="167">
        <f t="shared" si="139"/>
        <v>0</v>
      </c>
      <c r="AO228" s="167">
        <f t="shared" si="139"/>
        <v>0</v>
      </c>
      <c r="AP228" s="167">
        <f t="shared" si="139"/>
        <v>0</v>
      </c>
      <c r="AQ228" s="167">
        <f t="shared" si="139"/>
        <v>0</v>
      </c>
      <c r="AR228" s="167">
        <f t="shared" si="139"/>
        <v>0</v>
      </c>
      <c r="AS228" s="167">
        <f t="shared" si="139"/>
        <v>0</v>
      </c>
      <c r="AT228" s="167">
        <f t="shared" si="139"/>
        <v>0</v>
      </c>
      <c r="AU228" s="167">
        <f t="shared" si="139"/>
        <v>0</v>
      </c>
      <c r="AV228" s="167">
        <f t="shared" si="139"/>
        <v>0</v>
      </c>
      <c r="AW228" s="167">
        <f t="shared" si="139"/>
        <v>0</v>
      </c>
      <c r="AX228" s="167">
        <f t="shared" si="139"/>
        <v>0</v>
      </c>
      <c r="AY228" s="167">
        <f t="shared" si="139"/>
        <v>0</v>
      </c>
      <c r="AZ228" s="167">
        <f t="shared" si="139"/>
        <v>0</v>
      </c>
      <c r="BA228" s="167">
        <f t="shared" si="139"/>
        <v>0</v>
      </c>
      <c r="BB228" s="167"/>
      <c r="BC228" s="226"/>
    </row>
    <row r="229" spans="1:55" ht="31.2">
      <c r="A229" s="275"/>
      <c r="B229" s="276"/>
      <c r="C229" s="276"/>
      <c r="D229" s="151" t="s">
        <v>37</v>
      </c>
      <c r="E229" s="167">
        <f t="shared" si="133"/>
        <v>0</v>
      </c>
      <c r="F229" s="167">
        <f t="shared" si="133"/>
        <v>0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226"/>
    </row>
    <row r="230" spans="1:55" ht="31.2">
      <c r="A230" s="275"/>
      <c r="B230" s="276"/>
      <c r="C230" s="276"/>
      <c r="D230" s="176" t="s">
        <v>2</v>
      </c>
      <c r="E230" s="167">
        <f t="shared" si="133"/>
        <v>4651.0651600000001</v>
      </c>
      <c r="F230" s="167">
        <f t="shared" si="133"/>
        <v>4651.0651600000001</v>
      </c>
      <c r="G230" s="167">
        <f t="shared" ref="G230:G231" si="140">F230*100/E230</f>
        <v>100</v>
      </c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>
        <v>4651.0651600000001</v>
      </c>
      <c r="AF230" s="167">
        <v>4651.0651600000001</v>
      </c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226"/>
    </row>
    <row r="231" spans="1:55" ht="15.6">
      <c r="A231" s="275"/>
      <c r="B231" s="276"/>
      <c r="C231" s="276"/>
      <c r="D231" s="225" t="s">
        <v>268</v>
      </c>
      <c r="E231" s="167">
        <f>H231+K231+N231+Q231+T231+W231+Z231+AE231+AJ231+AO231+AT231+AY231</f>
        <v>244.7929</v>
      </c>
      <c r="F231" s="167">
        <f t="shared" si="133"/>
        <v>244.7929</v>
      </c>
      <c r="G231" s="167">
        <f t="shared" si="140"/>
        <v>100</v>
      </c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>
        <v>244.7929</v>
      </c>
      <c r="AA231" s="167">
        <v>244.7929</v>
      </c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226"/>
    </row>
    <row r="232" spans="1:55" ht="78">
      <c r="A232" s="275"/>
      <c r="B232" s="276"/>
      <c r="C232" s="276"/>
      <c r="D232" s="225" t="s">
        <v>274</v>
      </c>
      <c r="E232" s="167">
        <f t="shared" ref="E232:F247" si="141">H232+K232+N232+Q232+T232+W232+Z232+AE232+AJ232+AO232+AT232+AY232</f>
        <v>0</v>
      </c>
      <c r="F232" s="167">
        <f t="shared" si="141"/>
        <v>0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226"/>
    </row>
    <row r="233" spans="1:55" ht="15.6">
      <c r="A233" s="275"/>
      <c r="B233" s="276"/>
      <c r="C233" s="276"/>
      <c r="D233" s="225" t="s">
        <v>269</v>
      </c>
      <c r="E233" s="167">
        <f t="shared" si="141"/>
        <v>0</v>
      </c>
      <c r="F233" s="167">
        <f t="shared" si="141"/>
        <v>0</v>
      </c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226"/>
    </row>
    <row r="234" spans="1:55" ht="31.2">
      <c r="A234" s="275"/>
      <c r="B234" s="276"/>
      <c r="C234" s="276"/>
      <c r="D234" s="226" t="s">
        <v>43</v>
      </c>
      <c r="E234" s="167">
        <f t="shared" si="141"/>
        <v>0</v>
      </c>
      <c r="F234" s="167">
        <f t="shared" si="141"/>
        <v>0</v>
      </c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226"/>
    </row>
    <row r="235" spans="1:55" ht="15.6">
      <c r="A235" s="275" t="s">
        <v>491</v>
      </c>
      <c r="B235" s="276" t="s">
        <v>461</v>
      </c>
      <c r="C235" s="276" t="s">
        <v>299</v>
      </c>
      <c r="D235" s="153" t="s">
        <v>41</v>
      </c>
      <c r="E235" s="167">
        <f t="shared" si="141"/>
        <v>2652.5940000000001</v>
      </c>
      <c r="F235" s="167">
        <f t="shared" si="141"/>
        <v>2652.5940000000001</v>
      </c>
      <c r="G235" s="167">
        <f t="shared" ref="G235" si="142">F235*100/E235</f>
        <v>100</v>
      </c>
      <c r="H235" s="167">
        <f>H236+H237+H238+H240+H241</f>
        <v>0</v>
      </c>
      <c r="I235" s="167">
        <f t="shared" ref="I235:BA235" si="143">I236+I237+I238+I240+I241</f>
        <v>0</v>
      </c>
      <c r="J235" s="167">
        <f t="shared" si="143"/>
        <v>0</v>
      </c>
      <c r="K235" s="167">
        <f t="shared" si="143"/>
        <v>0</v>
      </c>
      <c r="L235" s="167">
        <f t="shared" si="143"/>
        <v>0</v>
      </c>
      <c r="M235" s="167">
        <f t="shared" si="143"/>
        <v>0</v>
      </c>
      <c r="N235" s="167">
        <f t="shared" si="143"/>
        <v>0</v>
      </c>
      <c r="O235" s="167">
        <f t="shared" si="143"/>
        <v>0</v>
      </c>
      <c r="P235" s="167">
        <f t="shared" si="143"/>
        <v>0</v>
      </c>
      <c r="Q235" s="167">
        <f t="shared" si="143"/>
        <v>0</v>
      </c>
      <c r="R235" s="167">
        <f t="shared" si="143"/>
        <v>0</v>
      </c>
      <c r="S235" s="167">
        <f t="shared" si="143"/>
        <v>0</v>
      </c>
      <c r="T235" s="167">
        <f t="shared" si="143"/>
        <v>0</v>
      </c>
      <c r="U235" s="167">
        <f t="shared" si="143"/>
        <v>0</v>
      </c>
      <c r="V235" s="167">
        <f t="shared" si="143"/>
        <v>0</v>
      </c>
      <c r="W235" s="167">
        <f t="shared" si="143"/>
        <v>0</v>
      </c>
      <c r="X235" s="167">
        <f t="shared" si="143"/>
        <v>0</v>
      </c>
      <c r="Y235" s="167">
        <f t="shared" si="143"/>
        <v>0</v>
      </c>
      <c r="Z235" s="167">
        <f t="shared" si="143"/>
        <v>913.02459999999996</v>
      </c>
      <c r="AA235" s="167">
        <f t="shared" si="143"/>
        <v>913.02459999999996</v>
      </c>
      <c r="AB235" s="167">
        <f t="shared" si="143"/>
        <v>0</v>
      </c>
      <c r="AC235" s="167">
        <f t="shared" si="143"/>
        <v>0</v>
      </c>
      <c r="AD235" s="167">
        <f t="shared" si="143"/>
        <v>0</v>
      </c>
      <c r="AE235" s="167">
        <f t="shared" si="143"/>
        <v>1739.5694000000001</v>
      </c>
      <c r="AF235" s="167">
        <f t="shared" si="143"/>
        <v>1739.5694000000001</v>
      </c>
      <c r="AG235" s="167">
        <f t="shared" si="143"/>
        <v>0</v>
      </c>
      <c r="AH235" s="167">
        <f t="shared" si="143"/>
        <v>0</v>
      </c>
      <c r="AI235" s="167">
        <f t="shared" si="143"/>
        <v>0</v>
      </c>
      <c r="AJ235" s="167">
        <f t="shared" si="143"/>
        <v>0</v>
      </c>
      <c r="AK235" s="167">
        <f t="shared" si="143"/>
        <v>0</v>
      </c>
      <c r="AL235" s="167">
        <f t="shared" si="143"/>
        <v>0</v>
      </c>
      <c r="AM235" s="167">
        <f t="shared" si="143"/>
        <v>0</v>
      </c>
      <c r="AN235" s="167">
        <f t="shared" si="143"/>
        <v>0</v>
      </c>
      <c r="AO235" s="167">
        <f t="shared" si="143"/>
        <v>0</v>
      </c>
      <c r="AP235" s="167">
        <f t="shared" si="143"/>
        <v>0</v>
      </c>
      <c r="AQ235" s="167">
        <f t="shared" si="143"/>
        <v>0</v>
      </c>
      <c r="AR235" s="167">
        <f t="shared" si="143"/>
        <v>0</v>
      </c>
      <c r="AS235" s="167">
        <f t="shared" si="143"/>
        <v>0</v>
      </c>
      <c r="AT235" s="167">
        <f t="shared" si="143"/>
        <v>0</v>
      </c>
      <c r="AU235" s="167">
        <f t="shared" si="143"/>
        <v>0</v>
      </c>
      <c r="AV235" s="167">
        <f t="shared" si="143"/>
        <v>0</v>
      </c>
      <c r="AW235" s="167">
        <f t="shared" si="143"/>
        <v>0</v>
      </c>
      <c r="AX235" s="167">
        <f t="shared" si="143"/>
        <v>0</v>
      </c>
      <c r="AY235" s="167">
        <f t="shared" si="143"/>
        <v>0</v>
      </c>
      <c r="AZ235" s="167">
        <f t="shared" si="143"/>
        <v>0</v>
      </c>
      <c r="BA235" s="167">
        <f t="shared" si="143"/>
        <v>0</v>
      </c>
      <c r="BB235" s="167"/>
      <c r="BC235" s="226"/>
    </row>
    <row r="236" spans="1:55" ht="31.2">
      <c r="A236" s="275"/>
      <c r="B236" s="276"/>
      <c r="C236" s="276"/>
      <c r="D236" s="151" t="s">
        <v>37</v>
      </c>
      <c r="E236" s="167">
        <f t="shared" si="141"/>
        <v>0</v>
      </c>
      <c r="F236" s="167">
        <f t="shared" si="141"/>
        <v>0</v>
      </c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226"/>
    </row>
    <row r="237" spans="1:55" ht="31.2">
      <c r="A237" s="275"/>
      <c r="B237" s="276"/>
      <c r="C237" s="276"/>
      <c r="D237" s="176" t="s">
        <v>2</v>
      </c>
      <c r="E237" s="167">
        <f t="shared" si="141"/>
        <v>1739.5694000000001</v>
      </c>
      <c r="F237" s="167">
        <f t="shared" si="141"/>
        <v>1739.5694000000001</v>
      </c>
      <c r="G237" s="167">
        <f t="shared" ref="G237:G238" si="144">F237*100/E237</f>
        <v>100</v>
      </c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>
        <v>1146.54015</v>
      </c>
      <c r="AF237" s="167">
        <v>1146.54015</v>
      </c>
      <c r="AG237" s="167"/>
      <c r="AH237" s="167"/>
      <c r="AI237" s="167"/>
      <c r="AJ237" s="167">
        <v>593.02925000000005</v>
      </c>
      <c r="AK237" s="167">
        <v>593.02925000000005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226"/>
    </row>
    <row r="238" spans="1:55" ht="15.6">
      <c r="A238" s="275"/>
      <c r="B238" s="276"/>
      <c r="C238" s="276"/>
      <c r="D238" s="225" t="s">
        <v>268</v>
      </c>
      <c r="E238" s="167">
        <f>H238+K238+N238+Q238+T238+W238+Z238+AE238+AJ238+AO238+AT238+AY238</f>
        <v>913.02459999999996</v>
      </c>
      <c r="F238" s="167">
        <f t="shared" si="141"/>
        <v>913.02459999999996</v>
      </c>
      <c r="G238" s="167">
        <f t="shared" si="144"/>
        <v>100</v>
      </c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>
        <v>913.02459999999996</v>
      </c>
      <c r="AA238" s="167">
        <v>913.02459999999996</v>
      </c>
      <c r="AB238" s="167"/>
      <c r="AC238" s="167"/>
      <c r="AD238" s="167"/>
      <c r="AE238" s="167">
        <v>593.02925000000005</v>
      </c>
      <c r="AF238" s="167">
        <v>593.02925000000005</v>
      </c>
      <c r="AG238" s="167"/>
      <c r="AH238" s="167"/>
      <c r="AI238" s="167"/>
      <c r="AJ238" s="167">
        <v>-593.02925000000005</v>
      </c>
      <c r="AK238" s="167">
        <v>-593.02925000000005</v>
      </c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226"/>
    </row>
    <row r="239" spans="1:55" ht="78">
      <c r="A239" s="275"/>
      <c r="B239" s="276"/>
      <c r="C239" s="276"/>
      <c r="D239" s="225" t="s">
        <v>274</v>
      </c>
      <c r="E239" s="167">
        <f t="shared" ref="E239:E244" si="145">H239+K239+N239+Q239+T239+W239+Z239+AE239+AJ239+AO239+AT239+AY239</f>
        <v>0</v>
      </c>
      <c r="F239" s="167">
        <f t="shared" si="141"/>
        <v>0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226"/>
    </row>
    <row r="240" spans="1:55" ht="15.6">
      <c r="A240" s="275"/>
      <c r="B240" s="276"/>
      <c r="C240" s="276"/>
      <c r="D240" s="225" t="s">
        <v>269</v>
      </c>
      <c r="E240" s="167">
        <f t="shared" si="145"/>
        <v>0</v>
      </c>
      <c r="F240" s="167">
        <f t="shared" si="141"/>
        <v>0</v>
      </c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226"/>
    </row>
    <row r="241" spans="1:55" ht="31.2">
      <c r="A241" s="275"/>
      <c r="B241" s="276"/>
      <c r="C241" s="276"/>
      <c r="D241" s="226" t="s">
        <v>43</v>
      </c>
      <c r="E241" s="167">
        <f t="shared" si="145"/>
        <v>0</v>
      </c>
      <c r="F241" s="167">
        <f t="shared" si="141"/>
        <v>0</v>
      </c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226"/>
    </row>
    <row r="242" spans="1:55" ht="15.6">
      <c r="A242" s="275" t="s">
        <v>492</v>
      </c>
      <c r="B242" s="276" t="s">
        <v>462</v>
      </c>
      <c r="C242" s="276" t="s">
        <v>299</v>
      </c>
      <c r="D242" s="153" t="s">
        <v>41</v>
      </c>
      <c r="E242" s="167">
        <f t="shared" si="145"/>
        <v>3273.4370000000004</v>
      </c>
      <c r="F242" s="167">
        <f t="shared" si="141"/>
        <v>3273.4370000000004</v>
      </c>
      <c r="G242" s="167">
        <f t="shared" ref="G242" si="146">F242*100/E242</f>
        <v>99.999999999999986</v>
      </c>
      <c r="H242" s="167">
        <f>H243+H244+H245+H247+H248</f>
        <v>0</v>
      </c>
      <c r="I242" s="167">
        <f t="shared" ref="I242:BA242" si="147">I243+I244+I245+I247+I248</f>
        <v>0</v>
      </c>
      <c r="J242" s="167">
        <f t="shared" si="147"/>
        <v>0</v>
      </c>
      <c r="K242" s="167">
        <f t="shared" si="147"/>
        <v>0</v>
      </c>
      <c r="L242" s="167">
        <f t="shared" si="147"/>
        <v>0</v>
      </c>
      <c r="M242" s="167">
        <f t="shared" si="147"/>
        <v>0</v>
      </c>
      <c r="N242" s="167">
        <f t="shared" si="147"/>
        <v>0</v>
      </c>
      <c r="O242" s="167">
        <f t="shared" si="147"/>
        <v>0</v>
      </c>
      <c r="P242" s="167">
        <f t="shared" si="147"/>
        <v>0</v>
      </c>
      <c r="Q242" s="167">
        <f t="shared" si="147"/>
        <v>0</v>
      </c>
      <c r="R242" s="167">
        <f t="shared" si="147"/>
        <v>0</v>
      </c>
      <c r="S242" s="167">
        <f t="shared" si="147"/>
        <v>0</v>
      </c>
      <c r="T242" s="167">
        <f t="shared" si="147"/>
        <v>0</v>
      </c>
      <c r="U242" s="167">
        <f t="shared" si="147"/>
        <v>0</v>
      </c>
      <c r="V242" s="167">
        <f t="shared" si="147"/>
        <v>0</v>
      </c>
      <c r="W242" s="167">
        <f t="shared" si="147"/>
        <v>0</v>
      </c>
      <c r="X242" s="167">
        <f t="shared" si="147"/>
        <v>0</v>
      </c>
      <c r="Y242" s="167">
        <f t="shared" si="147"/>
        <v>0</v>
      </c>
      <c r="Z242" s="167">
        <f t="shared" si="147"/>
        <v>0</v>
      </c>
      <c r="AA242" s="167">
        <f t="shared" si="147"/>
        <v>0</v>
      </c>
      <c r="AB242" s="167">
        <f t="shared" si="147"/>
        <v>0</v>
      </c>
      <c r="AC242" s="167">
        <f t="shared" si="147"/>
        <v>0</v>
      </c>
      <c r="AD242" s="167">
        <f t="shared" si="147"/>
        <v>0</v>
      </c>
      <c r="AE242" s="167">
        <f t="shared" si="147"/>
        <v>2685.9612500000003</v>
      </c>
      <c r="AF242" s="167">
        <f t="shared" si="147"/>
        <v>2685.9612500000003</v>
      </c>
      <c r="AG242" s="167">
        <f t="shared" si="147"/>
        <v>0</v>
      </c>
      <c r="AH242" s="167">
        <f t="shared" si="147"/>
        <v>0</v>
      </c>
      <c r="AI242" s="167">
        <f t="shared" si="147"/>
        <v>0</v>
      </c>
      <c r="AJ242" s="167">
        <f t="shared" si="147"/>
        <v>103.45151</v>
      </c>
      <c r="AK242" s="167">
        <f t="shared" si="147"/>
        <v>103.45151</v>
      </c>
      <c r="AL242" s="167">
        <f t="shared" si="147"/>
        <v>0</v>
      </c>
      <c r="AM242" s="167">
        <f t="shared" si="147"/>
        <v>0</v>
      </c>
      <c r="AN242" s="167">
        <f t="shared" si="147"/>
        <v>0</v>
      </c>
      <c r="AO242" s="167">
        <f t="shared" si="147"/>
        <v>484.02424000000008</v>
      </c>
      <c r="AP242" s="167">
        <f t="shared" si="147"/>
        <v>484.02424000000008</v>
      </c>
      <c r="AQ242" s="167">
        <f t="shared" si="147"/>
        <v>0</v>
      </c>
      <c r="AR242" s="167">
        <f t="shared" si="147"/>
        <v>0</v>
      </c>
      <c r="AS242" s="167">
        <f t="shared" si="147"/>
        <v>0</v>
      </c>
      <c r="AT242" s="167">
        <f t="shared" si="147"/>
        <v>0</v>
      </c>
      <c r="AU242" s="167">
        <f t="shared" si="147"/>
        <v>0</v>
      </c>
      <c r="AV242" s="167">
        <f t="shared" si="147"/>
        <v>0</v>
      </c>
      <c r="AW242" s="167">
        <f t="shared" si="147"/>
        <v>0</v>
      </c>
      <c r="AX242" s="167">
        <f t="shared" si="147"/>
        <v>0</v>
      </c>
      <c r="AY242" s="167">
        <f t="shared" si="147"/>
        <v>0</v>
      </c>
      <c r="AZ242" s="167">
        <f t="shared" si="147"/>
        <v>0</v>
      </c>
      <c r="BA242" s="167">
        <f t="shared" si="147"/>
        <v>0</v>
      </c>
      <c r="BB242" s="167"/>
      <c r="BC242" s="226"/>
    </row>
    <row r="243" spans="1:55" ht="31.2">
      <c r="A243" s="275"/>
      <c r="B243" s="276"/>
      <c r="C243" s="276"/>
      <c r="D243" s="151" t="s">
        <v>37</v>
      </c>
      <c r="E243" s="167">
        <f t="shared" si="145"/>
        <v>0</v>
      </c>
      <c r="F243" s="167">
        <f t="shared" si="141"/>
        <v>0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226"/>
    </row>
    <row r="244" spans="1:55" ht="31.2">
      <c r="A244" s="275"/>
      <c r="B244" s="276"/>
      <c r="C244" s="276"/>
      <c r="D244" s="176" t="s">
        <v>2</v>
      </c>
      <c r="E244" s="167">
        <f t="shared" si="145"/>
        <v>3240.7026300000002</v>
      </c>
      <c r="F244" s="167">
        <f t="shared" si="141"/>
        <v>3240.7026300000002</v>
      </c>
      <c r="G244" s="167">
        <f t="shared" ref="G244:G245" si="148">F244*100/E244</f>
        <v>100</v>
      </c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>
        <v>2658.0671200000002</v>
      </c>
      <c r="AF244" s="167">
        <v>2658.0671200000002</v>
      </c>
      <c r="AG244" s="167"/>
      <c r="AH244" s="167"/>
      <c r="AI244" s="167"/>
      <c r="AJ244" s="167">
        <v>103.45151</v>
      </c>
      <c r="AK244" s="167">
        <v>103.45151</v>
      </c>
      <c r="AL244" s="167"/>
      <c r="AM244" s="167"/>
      <c r="AN244" s="167"/>
      <c r="AO244" s="167">
        <f>3240.70263-2658.06712-103.45151</f>
        <v>479.18400000000008</v>
      </c>
      <c r="AP244" s="167">
        <f>3240.70263-2658.06712-103.45151</f>
        <v>479.18400000000008</v>
      </c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226"/>
    </row>
    <row r="245" spans="1:55" ht="15.6">
      <c r="A245" s="275"/>
      <c r="B245" s="276"/>
      <c r="C245" s="276"/>
      <c r="D245" s="225" t="s">
        <v>268</v>
      </c>
      <c r="E245" s="167">
        <f>H245+K245+N245+Q245+T245+W245+Z245+AE245+AJ245+AO245+AT245+AY245</f>
        <v>32.734369999999998</v>
      </c>
      <c r="F245" s="167">
        <f t="shared" si="141"/>
        <v>32.734369999999998</v>
      </c>
      <c r="G245" s="167">
        <f t="shared" si="148"/>
        <v>100</v>
      </c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>
        <v>27.894130000000001</v>
      </c>
      <c r="AF245" s="167">
        <v>27.894130000000001</v>
      </c>
      <c r="AG245" s="167"/>
      <c r="AH245" s="167"/>
      <c r="AI245" s="167"/>
      <c r="AJ245" s="167"/>
      <c r="AK245" s="167"/>
      <c r="AL245" s="167"/>
      <c r="AM245" s="167"/>
      <c r="AN245" s="167"/>
      <c r="AO245" s="167">
        <f>32.73437-27.89413</f>
        <v>4.8402399999999979</v>
      </c>
      <c r="AP245" s="167">
        <f>32.73437-27.89413</f>
        <v>4.8402399999999979</v>
      </c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226"/>
    </row>
    <row r="246" spans="1:55" ht="78">
      <c r="A246" s="275"/>
      <c r="B246" s="276"/>
      <c r="C246" s="276"/>
      <c r="D246" s="225" t="s">
        <v>274</v>
      </c>
      <c r="E246" s="167">
        <f t="shared" ref="E246:F261" si="149">H246+K246+N246+Q246+T246+W246+Z246+AE246+AJ246+AO246+AT246+AY246</f>
        <v>0</v>
      </c>
      <c r="F246" s="167">
        <f t="shared" si="141"/>
        <v>0</v>
      </c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226"/>
    </row>
    <row r="247" spans="1:55" ht="15.6">
      <c r="A247" s="275"/>
      <c r="B247" s="276"/>
      <c r="C247" s="276"/>
      <c r="D247" s="225" t="s">
        <v>269</v>
      </c>
      <c r="E247" s="167">
        <f t="shared" si="149"/>
        <v>0</v>
      </c>
      <c r="F247" s="167">
        <f t="shared" si="141"/>
        <v>0</v>
      </c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226"/>
    </row>
    <row r="248" spans="1:55" ht="31.2">
      <c r="A248" s="275"/>
      <c r="B248" s="276"/>
      <c r="C248" s="276"/>
      <c r="D248" s="226" t="s">
        <v>43</v>
      </c>
      <c r="E248" s="167">
        <f t="shared" si="149"/>
        <v>0</v>
      </c>
      <c r="F248" s="167">
        <f t="shared" si="149"/>
        <v>0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226"/>
    </row>
    <row r="249" spans="1:55" ht="15.6">
      <c r="A249" s="275" t="s">
        <v>493</v>
      </c>
      <c r="B249" s="276" t="s">
        <v>463</v>
      </c>
      <c r="C249" s="276" t="s">
        <v>299</v>
      </c>
      <c r="D249" s="153" t="s">
        <v>41</v>
      </c>
      <c r="E249" s="167">
        <f t="shared" si="149"/>
        <v>1850.529</v>
      </c>
      <c r="F249" s="167">
        <f t="shared" si="149"/>
        <v>1850.529</v>
      </c>
      <c r="G249" s="167">
        <f t="shared" ref="G249" si="150">F249*100/E249</f>
        <v>100</v>
      </c>
      <c r="H249" s="167">
        <f>H250+H251+H252+H254+H255</f>
        <v>0</v>
      </c>
      <c r="I249" s="167">
        <f t="shared" ref="I249:BA249" si="151">I250+I251+I252+I254+I255</f>
        <v>0</v>
      </c>
      <c r="J249" s="167">
        <f t="shared" si="151"/>
        <v>0</v>
      </c>
      <c r="K249" s="167">
        <f t="shared" si="151"/>
        <v>0</v>
      </c>
      <c r="L249" s="167">
        <f t="shared" si="151"/>
        <v>0</v>
      </c>
      <c r="M249" s="167">
        <f t="shared" si="151"/>
        <v>0</v>
      </c>
      <c r="N249" s="167">
        <f t="shared" si="151"/>
        <v>0</v>
      </c>
      <c r="O249" s="167">
        <f t="shared" si="151"/>
        <v>0</v>
      </c>
      <c r="P249" s="167">
        <f t="shared" si="151"/>
        <v>0</v>
      </c>
      <c r="Q249" s="167">
        <f t="shared" si="151"/>
        <v>0</v>
      </c>
      <c r="R249" s="167">
        <f t="shared" si="151"/>
        <v>0</v>
      </c>
      <c r="S249" s="167">
        <f t="shared" si="151"/>
        <v>0</v>
      </c>
      <c r="T249" s="167">
        <f t="shared" si="151"/>
        <v>0</v>
      </c>
      <c r="U249" s="167">
        <f t="shared" si="151"/>
        <v>0</v>
      </c>
      <c r="V249" s="167">
        <f t="shared" si="151"/>
        <v>0</v>
      </c>
      <c r="W249" s="167">
        <f t="shared" si="151"/>
        <v>0</v>
      </c>
      <c r="X249" s="167">
        <f t="shared" si="151"/>
        <v>0</v>
      </c>
      <c r="Y249" s="167">
        <f t="shared" si="151"/>
        <v>0</v>
      </c>
      <c r="Z249" s="167">
        <f t="shared" si="151"/>
        <v>4.3629699999999998</v>
      </c>
      <c r="AA249" s="167">
        <f t="shared" si="151"/>
        <v>4.3629699999999998</v>
      </c>
      <c r="AB249" s="167">
        <f t="shared" si="151"/>
        <v>0</v>
      </c>
      <c r="AC249" s="167">
        <f t="shared" si="151"/>
        <v>0</v>
      </c>
      <c r="AD249" s="167">
        <f t="shared" si="151"/>
        <v>0</v>
      </c>
      <c r="AE249" s="167">
        <f t="shared" si="151"/>
        <v>1065.2515599999999</v>
      </c>
      <c r="AF249" s="167">
        <f t="shared" si="151"/>
        <v>1065.2515599999999</v>
      </c>
      <c r="AG249" s="167">
        <f t="shared" si="151"/>
        <v>0</v>
      </c>
      <c r="AH249" s="167">
        <f t="shared" si="151"/>
        <v>0</v>
      </c>
      <c r="AI249" s="167">
        <f t="shared" si="151"/>
        <v>0</v>
      </c>
      <c r="AJ249" s="167">
        <f t="shared" si="151"/>
        <v>780.91447000000005</v>
      </c>
      <c r="AK249" s="167">
        <f t="shared" si="151"/>
        <v>780.91447000000005</v>
      </c>
      <c r="AL249" s="167">
        <f t="shared" si="151"/>
        <v>0</v>
      </c>
      <c r="AM249" s="167">
        <f t="shared" si="151"/>
        <v>0</v>
      </c>
      <c r="AN249" s="167">
        <f t="shared" si="151"/>
        <v>0</v>
      </c>
      <c r="AO249" s="167">
        <f t="shared" si="151"/>
        <v>0</v>
      </c>
      <c r="AP249" s="167">
        <f t="shared" si="151"/>
        <v>0</v>
      </c>
      <c r="AQ249" s="167">
        <f t="shared" si="151"/>
        <v>0</v>
      </c>
      <c r="AR249" s="167">
        <f t="shared" si="151"/>
        <v>0</v>
      </c>
      <c r="AS249" s="167">
        <f t="shared" si="151"/>
        <v>0</v>
      </c>
      <c r="AT249" s="167">
        <f t="shared" si="151"/>
        <v>0</v>
      </c>
      <c r="AU249" s="167">
        <f t="shared" si="151"/>
        <v>0</v>
      </c>
      <c r="AV249" s="167">
        <f t="shared" si="151"/>
        <v>0</v>
      </c>
      <c r="AW249" s="167">
        <f t="shared" si="151"/>
        <v>0</v>
      </c>
      <c r="AX249" s="167">
        <f t="shared" si="151"/>
        <v>0</v>
      </c>
      <c r="AY249" s="167">
        <f t="shared" si="151"/>
        <v>0</v>
      </c>
      <c r="AZ249" s="167">
        <f t="shared" si="151"/>
        <v>0</v>
      </c>
      <c r="BA249" s="167">
        <f t="shared" si="151"/>
        <v>0</v>
      </c>
      <c r="BB249" s="167"/>
      <c r="BC249" s="226"/>
    </row>
    <row r="250" spans="1:55" ht="31.2">
      <c r="A250" s="275"/>
      <c r="B250" s="276"/>
      <c r="C250" s="276"/>
      <c r="D250" s="151" t="s">
        <v>37</v>
      </c>
      <c r="E250" s="167">
        <f t="shared" si="149"/>
        <v>0</v>
      </c>
      <c r="F250" s="167">
        <f t="shared" si="149"/>
        <v>0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226"/>
    </row>
    <row r="251" spans="1:55" ht="31.2">
      <c r="A251" s="275"/>
      <c r="B251" s="276"/>
      <c r="C251" s="276"/>
      <c r="D251" s="176" t="s">
        <v>2</v>
      </c>
      <c r="E251" s="167">
        <f t="shared" si="149"/>
        <v>1832.0237099999999</v>
      </c>
      <c r="F251" s="167">
        <f t="shared" si="149"/>
        <v>1832.0237099999999</v>
      </c>
      <c r="G251" s="167">
        <f t="shared" ref="G251:G252" si="152">F251*100/E251</f>
        <v>100</v>
      </c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>
        <v>1053.95991</v>
      </c>
      <c r="AF251" s="167">
        <v>1053.95991</v>
      </c>
      <c r="AG251" s="167"/>
      <c r="AH251" s="167"/>
      <c r="AI251" s="167"/>
      <c r="AJ251" s="167">
        <v>778.06380000000001</v>
      </c>
      <c r="AK251" s="167">
        <v>778.06380000000001</v>
      </c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226"/>
    </row>
    <row r="252" spans="1:55" ht="15.6">
      <c r="A252" s="275"/>
      <c r="B252" s="276"/>
      <c r="C252" s="276"/>
      <c r="D252" s="225" t="s">
        <v>268</v>
      </c>
      <c r="E252" s="167">
        <f>H252+K252+N252+Q252+T252+W252+Z252+AE252+AJ252+AO252+AT252+AY252</f>
        <v>18.505290000000002</v>
      </c>
      <c r="F252" s="167">
        <f t="shared" si="149"/>
        <v>18.505290000000002</v>
      </c>
      <c r="G252" s="167">
        <f t="shared" si="152"/>
        <v>100</v>
      </c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>
        <v>4.3629699999999998</v>
      </c>
      <c r="AA252" s="167">
        <v>4.3629699999999998</v>
      </c>
      <c r="AB252" s="167"/>
      <c r="AC252" s="167"/>
      <c r="AD252" s="167"/>
      <c r="AE252" s="167">
        <v>11.291650000000001</v>
      </c>
      <c r="AF252" s="167">
        <v>11.291650000000001</v>
      </c>
      <c r="AG252" s="167"/>
      <c r="AH252" s="167"/>
      <c r="AI252" s="167"/>
      <c r="AJ252" s="167">
        <v>2.85067</v>
      </c>
      <c r="AK252" s="167">
        <v>2.85067</v>
      </c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226"/>
    </row>
    <row r="253" spans="1:55" ht="78">
      <c r="A253" s="275"/>
      <c r="B253" s="276"/>
      <c r="C253" s="276"/>
      <c r="D253" s="225" t="s">
        <v>274</v>
      </c>
      <c r="E253" s="167">
        <f t="shared" ref="E253:E258" si="153">H253+K253+N253+Q253+T253+W253+Z253+AE253+AJ253+AO253+AT253+AY253</f>
        <v>0</v>
      </c>
      <c r="F253" s="167">
        <f t="shared" si="149"/>
        <v>0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226"/>
    </row>
    <row r="254" spans="1:55" ht="15.6">
      <c r="A254" s="275"/>
      <c r="B254" s="276"/>
      <c r="C254" s="276"/>
      <c r="D254" s="225" t="s">
        <v>269</v>
      </c>
      <c r="E254" s="167">
        <f t="shared" si="153"/>
        <v>0</v>
      </c>
      <c r="F254" s="167">
        <f t="shared" si="149"/>
        <v>0</v>
      </c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226"/>
    </row>
    <row r="255" spans="1:55" ht="31.2">
      <c r="A255" s="275"/>
      <c r="B255" s="276"/>
      <c r="C255" s="276"/>
      <c r="D255" s="226" t="s">
        <v>43</v>
      </c>
      <c r="E255" s="167">
        <f t="shared" si="153"/>
        <v>0</v>
      </c>
      <c r="F255" s="167">
        <f t="shared" si="149"/>
        <v>0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226"/>
    </row>
    <row r="256" spans="1:55" ht="15.6">
      <c r="A256" s="275" t="s">
        <v>494</v>
      </c>
      <c r="B256" s="276" t="s">
        <v>464</v>
      </c>
      <c r="C256" s="276" t="s">
        <v>299</v>
      </c>
      <c r="D256" s="153" t="s">
        <v>41</v>
      </c>
      <c r="E256" s="167">
        <f t="shared" si="153"/>
        <v>1032.5509999999999</v>
      </c>
      <c r="F256" s="167">
        <f t="shared" si="149"/>
        <v>1032.5509999999999</v>
      </c>
      <c r="G256" s="167">
        <f t="shared" ref="G256" si="154">F256*100/E256</f>
        <v>100</v>
      </c>
      <c r="H256" s="167">
        <f>H257+H258+H259+H261+H262</f>
        <v>0</v>
      </c>
      <c r="I256" s="167">
        <f t="shared" ref="I256:BA256" si="155">I257+I258+I259+I261+I262</f>
        <v>0</v>
      </c>
      <c r="J256" s="167">
        <f t="shared" si="155"/>
        <v>0</v>
      </c>
      <c r="K256" s="167">
        <f t="shared" si="155"/>
        <v>0</v>
      </c>
      <c r="L256" s="167">
        <f t="shared" si="155"/>
        <v>0</v>
      </c>
      <c r="M256" s="167">
        <f t="shared" si="155"/>
        <v>0</v>
      </c>
      <c r="N256" s="167">
        <f t="shared" si="155"/>
        <v>0</v>
      </c>
      <c r="O256" s="167">
        <f t="shared" si="155"/>
        <v>0</v>
      </c>
      <c r="P256" s="167">
        <f t="shared" si="155"/>
        <v>0</v>
      </c>
      <c r="Q256" s="167">
        <f t="shared" si="155"/>
        <v>0</v>
      </c>
      <c r="R256" s="167">
        <f t="shared" si="155"/>
        <v>0</v>
      </c>
      <c r="S256" s="167">
        <f t="shared" si="155"/>
        <v>0</v>
      </c>
      <c r="T256" s="167">
        <f t="shared" si="155"/>
        <v>0</v>
      </c>
      <c r="U256" s="167">
        <f t="shared" si="155"/>
        <v>0</v>
      </c>
      <c r="V256" s="167">
        <f t="shared" si="155"/>
        <v>0</v>
      </c>
      <c r="W256" s="167">
        <f t="shared" si="155"/>
        <v>0</v>
      </c>
      <c r="X256" s="167">
        <f t="shared" si="155"/>
        <v>0</v>
      </c>
      <c r="Y256" s="167">
        <f t="shared" si="155"/>
        <v>0</v>
      </c>
      <c r="Z256" s="167">
        <f t="shared" si="155"/>
        <v>0</v>
      </c>
      <c r="AA256" s="167">
        <f t="shared" si="155"/>
        <v>0</v>
      </c>
      <c r="AB256" s="167">
        <f t="shared" si="155"/>
        <v>0</v>
      </c>
      <c r="AC256" s="167">
        <f t="shared" si="155"/>
        <v>0</v>
      </c>
      <c r="AD256" s="167">
        <f t="shared" si="155"/>
        <v>0</v>
      </c>
      <c r="AE256" s="167">
        <f t="shared" si="155"/>
        <v>523.57131000000004</v>
      </c>
      <c r="AF256" s="167">
        <f t="shared" si="155"/>
        <v>523.57131000000004</v>
      </c>
      <c r="AG256" s="167">
        <f t="shared" si="155"/>
        <v>0</v>
      </c>
      <c r="AH256" s="167">
        <f t="shared" si="155"/>
        <v>0</v>
      </c>
      <c r="AI256" s="167">
        <f t="shared" si="155"/>
        <v>0</v>
      </c>
      <c r="AJ256" s="167">
        <f t="shared" si="155"/>
        <v>508.97969000000001</v>
      </c>
      <c r="AK256" s="167">
        <f t="shared" si="155"/>
        <v>508.97969000000001</v>
      </c>
      <c r="AL256" s="167">
        <f t="shared" si="155"/>
        <v>0</v>
      </c>
      <c r="AM256" s="167">
        <f t="shared" si="155"/>
        <v>0</v>
      </c>
      <c r="AN256" s="167">
        <f t="shared" si="155"/>
        <v>0</v>
      </c>
      <c r="AO256" s="167">
        <f t="shared" si="155"/>
        <v>0</v>
      </c>
      <c r="AP256" s="167">
        <f t="shared" si="155"/>
        <v>0</v>
      </c>
      <c r="AQ256" s="167">
        <f t="shared" si="155"/>
        <v>0</v>
      </c>
      <c r="AR256" s="167">
        <f t="shared" si="155"/>
        <v>0</v>
      </c>
      <c r="AS256" s="167">
        <f t="shared" si="155"/>
        <v>0</v>
      </c>
      <c r="AT256" s="167">
        <f t="shared" si="155"/>
        <v>0</v>
      </c>
      <c r="AU256" s="167">
        <f t="shared" si="155"/>
        <v>0</v>
      </c>
      <c r="AV256" s="167">
        <f t="shared" si="155"/>
        <v>0</v>
      </c>
      <c r="AW256" s="167">
        <f t="shared" si="155"/>
        <v>0</v>
      </c>
      <c r="AX256" s="167">
        <f t="shared" si="155"/>
        <v>0</v>
      </c>
      <c r="AY256" s="167">
        <f t="shared" si="155"/>
        <v>0</v>
      </c>
      <c r="AZ256" s="167">
        <f t="shared" si="155"/>
        <v>0</v>
      </c>
      <c r="BA256" s="167">
        <f t="shared" si="155"/>
        <v>0</v>
      </c>
      <c r="BB256" s="167"/>
      <c r="BC256" s="226"/>
    </row>
    <row r="257" spans="1:55" ht="31.2">
      <c r="A257" s="275"/>
      <c r="B257" s="276"/>
      <c r="C257" s="276"/>
      <c r="D257" s="151" t="s">
        <v>37</v>
      </c>
      <c r="E257" s="167">
        <f t="shared" si="153"/>
        <v>0</v>
      </c>
      <c r="F257" s="167">
        <f t="shared" si="149"/>
        <v>0</v>
      </c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226"/>
    </row>
    <row r="258" spans="1:55" ht="31.2">
      <c r="A258" s="275"/>
      <c r="B258" s="276"/>
      <c r="C258" s="276"/>
      <c r="D258" s="176" t="s">
        <v>2</v>
      </c>
      <c r="E258" s="167">
        <f t="shared" si="153"/>
        <v>1022.22549</v>
      </c>
      <c r="F258" s="167">
        <f t="shared" si="149"/>
        <v>1022.22549</v>
      </c>
      <c r="G258" s="167">
        <f t="shared" ref="G258:G259" si="156">F258*100/E258</f>
        <v>100</v>
      </c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>
        <v>1022.22549</v>
      </c>
      <c r="AK258" s="167">
        <v>1022.22549</v>
      </c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226"/>
    </row>
    <row r="259" spans="1:55" ht="15.6">
      <c r="A259" s="275"/>
      <c r="B259" s="276"/>
      <c r="C259" s="276"/>
      <c r="D259" s="225" t="s">
        <v>268</v>
      </c>
      <c r="E259" s="208">
        <f>H259+K259+N259+Q259+T259+W259+Z259+AE259+AJ259+AO259+AT259+AY259</f>
        <v>10.325510000000008</v>
      </c>
      <c r="F259" s="208">
        <f t="shared" si="149"/>
        <v>10.325510000000008</v>
      </c>
      <c r="G259" s="167">
        <f t="shared" si="156"/>
        <v>100</v>
      </c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>
        <v>523.57131000000004</v>
      </c>
      <c r="AF259" s="167">
        <v>523.57131000000004</v>
      </c>
      <c r="AG259" s="167"/>
      <c r="AH259" s="167"/>
      <c r="AI259" s="167"/>
      <c r="AJ259" s="167">
        <v>-513.24580000000003</v>
      </c>
      <c r="AK259" s="167">
        <v>-513.24580000000003</v>
      </c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226"/>
    </row>
    <row r="260" spans="1:55" ht="78">
      <c r="A260" s="275"/>
      <c r="B260" s="276"/>
      <c r="C260" s="276"/>
      <c r="D260" s="225" t="s">
        <v>274</v>
      </c>
      <c r="E260" s="167">
        <f t="shared" ref="E260:F275" si="157">H260+K260+N260+Q260+T260+W260+Z260+AE260+AJ260+AO260+AT260+AY260</f>
        <v>0</v>
      </c>
      <c r="F260" s="167">
        <f t="shared" si="149"/>
        <v>0</v>
      </c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226"/>
    </row>
    <row r="261" spans="1:55" ht="15.6">
      <c r="A261" s="275"/>
      <c r="B261" s="276"/>
      <c r="C261" s="276"/>
      <c r="D261" s="225" t="s">
        <v>269</v>
      </c>
      <c r="E261" s="167">
        <f t="shared" si="157"/>
        <v>0</v>
      </c>
      <c r="F261" s="167">
        <f t="shared" si="149"/>
        <v>0</v>
      </c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226"/>
    </row>
    <row r="262" spans="1:55" ht="31.2">
      <c r="A262" s="275"/>
      <c r="B262" s="276"/>
      <c r="C262" s="276"/>
      <c r="D262" s="226" t="s">
        <v>43</v>
      </c>
      <c r="E262" s="167">
        <f t="shared" si="157"/>
        <v>0</v>
      </c>
      <c r="F262" s="167">
        <f t="shared" si="157"/>
        <v>0</v>
      </c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226"/>
    </row>
    <row r="263" spans="1:55" ht="15.6">
      <c r="A263" s="275" t="s">
        <v>488</v>
      </c>
      <c r="B263" s="276" t="s">
        <v>465</v>
      </c>
      <c r="C263" s="276" t="s">
        <v>299</v>
      </c>
      <c r="D263" s="153" t="s">
        <v>41</v>
      </c>
      <c r="E263" s="167">
        <f t="shared" si="157"/>
        <v>3199.1189999999997</v>
      </c>
      <c r="F263" s="167">
        <f t="shared" si="157"/>
        <v>3199.1189999999997</v>
      </c>
      <c r="G263" s="167">
        <f t="shared" ref="G263" si="158">F263*100/E263</f>
        <v>100</v>
      </c>
      <c r="H263" s="167">
        <f>H264+H265+H266+H268+H269</f>
        <v>0</v>
      </c>
      <c r="I263" s="167">
        <f t="shared" ref="I263:BA263" si="159">I264+I265+I266+I268+I269</f>
        <v>0</v>
      </c>
      <c r="J263" s="167">
        <f t="shared" si="159"/>
        <v>0</v>
      </c>
      <c r="K263" s="167">
        <f t="shared" si="159"/>
        <v>0</v>
      </c>
      <c r="L263" s="167">
        <f t="shared" si="159"/>
        <v>0</v>
      </c>
      <c r="M263" s="167">
        <f t="shared" si="159"/>
        <v>0</v>
      </c>
      <c r="N263" s="167">
        <f t="shared" si="159"/>
        <v>0</v>
      </c>
      <c r="O263" s="167">
        <f t="shared" si="159"/>
        <v>0</v>
      </c>
      <c r="P263" s="167">
        <f t="shared" si="159"/>
        <v>0</v>
      </c>
      <c r="Q263" s="167">
        <f t="shared" si="159"/>
        <v>0</v>
      </c>
      <c r="R263" s="167">
        <f t="shared" si="159"/>
        <v>0</v>
      </c>
      <c r="S263" s="167">
        <f t="shared" si="159"/>
        <v>0</v>
      </c>
      <c r="T263" s="167">
        <f t="shared" si="159"/>
        <v>0</v>
      </c>
      <c r="U263" s="167">
        <f t="shared" si="159"/>
        <v>0</v>
      </c>
      <c r="V263" s="167">
        <f t="shared" si="159"/>
        <v>0</v>
      </c>
      <c r="W263" s="167">
        <f t="shared" si="159"/>
        <v>0</v>
      </c>
      <c r="X263" s="167">
        <f t="shared" si="159"/>
        <v>0</v>
      </c>
      <c r="Y263" s="167">
        <f t="shared" si="159"/>
        <v>0</v>
      </c>
      <c r="Z263" s="167">
        <f t="shared" si="159"/>
        <v>14.8012</v>
      </c>
      <c r="AA263" s="167">
        <f t="shared" si="159"/>
        <v>14.8012</v>
      </c>
      <c r="AB263" s="167">
        <f t="shared" si="159"/>
        <v>0</v>
      </c>
      <c r="AC263" s="167">
        <f t="shared" si="159"/>
        <v>0</v>
      </c>
      <c r="AD263" s="167">
        <f t="shared" si="159"/>
        <v>0</v>
      </c>
      <c r="AE263" s="167">
        <f t="shared" si="159"/>
        <v>1755.5687499999999</v>
      </c>
      <c r="AF263" s="167">
        <f t="shared" si="159"/>
        <v>1755.5687499999999</v>
      </c>
      <c r="AG263" s="167">
        <f t="shared" si="159"/>
        <v>0</v>
      </c>
      <c r="AH263" s="167">
        <f t="shared" si="159"/>
        <v>0</v>
      </c>
      <c r="AI263" s="167">
        <f t="shared" si="159"/>
        <v>0</v>
      </c>
      <c r="AJ263" s="167">
        <f t="shared" si="159"/>
        <v>1428.7490499999999</v>
      </c>
      <c r="AK263" s="167">
        <f t="shared" si="159"/>
        <v>1428.7490499999999</v>
      </c>
      <c r="AL263" s="167">
        <f t="shared" si="159"/>
        <v>0</v>
      </c>
      <c r="AM263" s="167">
        <f t="shared" si="159"/>
        <v>0</v>
      </c>
      <c r="AN263" s="167">
        <f t="shared" si="159"/>
        <v>0</v>
      </c>
      <c r="AO263" s="167">
        <f t="shared" si="159"/>
        <v>0</v>
      </c>
      <c r="AP263" s="167">
        <f t="shared" si="159"/>
        <v>0</v>
      </c>
      <c r="AQ263" s="167">
        <f t="shared" si="159"/>
        <v>0</v>
      </c>
      <c r="AR263" s="167">
        <f t="shared" si="159"/>
        <v>0</v>
      </c>
      <c r="AS263" s="167">
        <f t="shared" si="159"/>
        <v>0</v>
      </c>
      <c r="AT263" s="167">
        <f t="shared" si="159"/>
        <v>0</v>
      </c>
      <c r="AU263" s="167">
        <f t="shared" si="159"/>
        <v>0</v>
      </c>
      <c r="AV263" s="167">
        <f t="shared" si="159"/>
        <v>0</v>
      </c>
      <c r="AW263" s="167">
        <f t="shared" si="159"/>
        <v>0</v>
      </c>
      <c r="AX263" s="167">
        <f t="shared" si="159"/>
        <v>0</v>
      </c>
      <c r="AY263" s="167">
        <f t="shared" si="159"/>
        <v>0</v>
      </c>
      <c r="AZ263" s="167">
        <f t="shared" si="159"/>
        <v>0</v>
      </c>
      <c r="BA263" s="167">
        <f t="shared" si="159"/>
        <v>0</v>
      </c>
      <c r="BB263" s="167"/>
      <c r="BC263" s="226"/>
    </row>
    <row r="264" spans="1:55" ht="31.2">
      <c r="A264" s="275"/>
      <c r="B264" s="276"/>
      <c r="C264" s="276"/>
      <c r="D264" s="151" t="s">
        <v>37</v>
      </c>
      <c r="E264" s="167">
        <f t="shared" si="157"/>
        <v>0</v>
      </c>
      <c r="F264" s="167">
        <f t="shared" si="157"/>
        <v>0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226"/>
    </row>
    <row r="265" spans="1:55" ht="31.2">
      <c r="A265" s="275"/>
      <c r="B265" s="276"/>
      <c r="C265" s="276"/>
      <c r="D265" s="176" t="s">
        <v>2</v>
      </c>
      <c r="E265" s="167">
        <f t="shared" si="157"/>
        <v>3167.12781</v>
      </c>
      <c r="F265" s="167">
        <f t="shared" si="157"/>
        <v>3167.12781</v>
      </c>
      <c r="G265" s="167">
        <f t="shared" ref="G265:G266" si="160">F265*100/E265</f>
        <v>100</v>
      </c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>
        <v>3167.12781</v>
      </c>
      <c r="AK265" s="167">
        <v>3167.12781</v>
      </c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226"/>
    </row>
    <row r="266" spans="1:55" ht="15.6">
      <c r="A266" s="275"/>
      <c r="B266" s="276"/>
      <c r="C266" s="276"/>
      <c r="D266" s="225" t="s">
        <v>268</v>
      </c>
      <c r="E266" s="167">
        <f>H266+K266+N266+Q266+T266+W266+Z266+AE266+AJ266+AO266+AT266+AY266</f>
        <v>31.99118999999996</v>
      </c>
      <c r="F266" s="167">
        <f t="shared" si="157"/>
        <v>31.99118999999996</v>
      </c>
      <c r="G266" s="167">
        <f t="shared" si="160"/>
        <v>100</v>
      </c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>
        <v>14.8012</v>
      </c>
      <c r="AA266" s="167">
        <v>14.8012</v>
      </c>
      <c r="AB266" s="167"/>
      <c r="AC266" s="167"/>
      <c r="AD266" s="167"/>
      <c r="AE266" s="167">
        <v>1755.5687499999999</v>
      </c>
      <c r="AF266" s="167">
        <v>1755.5687499999999</v>
      </c>
      <c r="AG266" s="167"/>
      <c r="AH266" s="167"/>
      <c r="AI266" s="167"/>
      <c r="AJ266" s="167">
        <v>-1738.3787600000001</v>
      </c>
      <c r="AK266" s="167">
        <v>-1738.3787600000001</v>
      </c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226"/>
    </row>
    <row r="267" spans="1:55" ht="78">
      <c r="A267" s="275"/>
      <c r="B267" s="276"/>
      <c r="C267" s="276"/>
      <c r="D267" s="225" t="s">
        <v>274</v>
      </c>
      <c r="E267" s="167">
        <f t="shared" ref="E267:E272" si="161">H267+K267+N267+Q267+T267+W267+Z267+AE267+AJ267+AO267+AT267+AY267</f>
        <v>0</v>
      </c>
      <c r="F267" s="167">
        <f t="shared" si="157"/>
        <v>0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226"/>
    </row>
    <row r="268" spans="1:55" ht="15.6">
      <c r="A268" s="275"/>
      <c r="B268" s="276"/>
      <c r="C268" s="276"/>
      <c r="D268" s="225" t="s">
        <v>269</v>
      </c>
      <c r="E268" s="167">
        <f t="shared" si="161"/>
        <v>0</v>
      </c>
      <c r="F268" s="167">
        <f t="shared" si="157"/>
        <v>0</v>
      </c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226"/>
    </row>
    <row r="269" spans="1:55" ht="31.2">
      <c r="A269" s="275"/>
      <c r="B269" s="276"/>
      <c r="C269" s="276"/>
      <c r="D269" s="226" t="s">
        <v>43</v>
      </c>
      <c r="E269" s="167">
        <f t="shared" si="161"/>
        <v>0</v>
      </c>
      <c r="F269" s="167">
        <f t="shared" si="157"/>
        <v>0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226"/>
    </row>
    <row r="270" spans="1:55" ht="15.6">
      <c r="A270" s="275" t="s">
        <v>485</v>
      </c>
      <c r="B270" s="276" t="s">
        <v>466</v>
      </c>
      <c r="C270" s="276" t="s">
        <v>299</v>
      </c>
      <c r="D270" s="153" t="s">
        <v>41</v>
      </c>
      <c r="E270" s="167">
        <f t="shared" si="161"/>
        <v>2723.9240000000004</v>
      </c>
      <c r="F270" s="167">
        <f t="shared" si="157"/>
        <v>2723.9240000000004</v>
      </c>
      <c r="G270" s="167">
        <f t="shared" ref="G270" si="162">F270*100/E270</f>
        <v>99.999999999999986</v>
      </c>
      <c r="H270" s="167">
        <f>H271+H272+H273+H275+H276</f>
        <v>0</v>
      </c>
      <c r="I270" s="167">
        <f t="shared" ref="I270:BA270" si="163">I271+I272+I273+I275+I276</f>
        <v>0</v>
      </c>
      <c r="J270" s="167">
        <f t="shared" si="163"/>
        <v>0</v>
      </c>
      <c r="K270" s="167">
        <f t="shared" si="163"/>
        <v>0</v>
      </c>
      <c r="L270" s="167">
        <f t="shared" si="163"/>
        <v>0</v>
      </c>
      <c r="M270" s="167">
        <f t="shared" si="163"/>
        <v>0</v>
      </c>
      <c r="N270" s="167">
        <f t="shared" si="163"/>
        <v>0</v>
      </c>
      <c r="O270" s="167">
        <f t="shared" si="163"/>
        <v>0</v>
      </c>
      <c r="P270" s="167">
        <f t="shared" si="163"/>
        <v>0</v>
      </c>
      <c r="Q270" s="167">
        <f t="shared" si="163"/>
        <v>0</v>
      </c>
      <c r="R270" s="167">
        <f t="shared" si="163"/>
        <v>0</v>
      </c>
      <c r="S270" s="167">
        <f t="shared" si="163"/>
        <v>0</v>
      </c>
      <c r="T270" s="167">
        <f t="shared" si="163"/>
        <v>0</v>
      </c>
      <c r="U270" s="167">
        <f t="shared" si="163"/>
        <v>0</v>
      </c>
      <c r="V270" s="167">
        <f t="shared" si="163"/>
        <v>0</v>
      </c>
      <c r="W270" s="167">
        <f t="shared" si="163"/>
        <v>0</v>
      </c>
      <c r="X270" s="167">
        <f t="shared" si="163"/>
        <v>0</v>
      </c>
      <c r="Y270" s="167">
        <f t="shared" si="163"/>
        <v>0</v>
      </c>
      <c r="Z270" s="167">
        <f t="shared" si="163"/>
        <v>4.8516399999999997</v>
      </c>
      <c r="AA270" s="167">
        <f t="shared" si="163"/>
        <v>4.8516399999999997</v>
      </c>
      <c r="AB270" s="167">
        <f t="shared" si="163"/>
        <v>0</v>
      </c>
      <c r="AC270" s="167">
        <f t="shared" si="163"/>
        <v>0</v>
      </c>
      <c r="AD270" s="167">
        <f t="shared" si="163"/>
        <v>0</v>
      </c>
      <c r="AE270" s="167">
        <f t="shared" si="163"/>
        <v>1618.85196</v>
      </c>
      <c r="AF270" s="167">
        <f t="shared" si="163"/>
        <v>1618.85196</v>
      </c>
      <c r="AG270" s="167">
        <f t="shared" si="163"/>
        <v>0</v>
      </c>
      <c r="AH270" s="167">
        <f t="shared" si="163"/>
        <v>0</v>
      </c>
      <c r="AI270" s="167">
        <f t="shared" si="163"/>
        <v>0</v>
      </c>
      <c r="AJ270" s="167">
        <f t="shared" si="163"/>
        <v>900.04736000000003</v>
      </c>
      <c r="AK270" s="167">
        <f t="shared" si="163"/>
        <v>900.04736000000003</v>
      </c>
      <c r="AL270" s="167">
        <f t="shared" si="163"/>
        <v>0</v>
      </c>
      <c r="AM270" s="167">
        <f t="shared" si="163"/>
        <v>0</v>
      </c>
      <c r="AN270" s="167">
        <f t="shared" si="163"/>
        <v>0</v>
      </c>
      <c r="AO270" s="167">
        <f t="shared" si="163"/>
        <v>200.17303999999999</v>
      </c>
      <c r="AP270" s="167">
        <f t="shared" si="163"/>
        <v>200.17303999999999</v>
      </c>
      <c r="AQ270" s="167">
        <f t="shared" si="163"/>
        <v>0</v>
      </c>
      <c r="AR270" s="167">
        <f t="shared" si="163"/>
        <v>0</v>
      </c>
      <c r="AS270" s="167">
        <f t="shared" si="163"/>
        <v>0</v>
      </c>
      <c r="AT270" s="167">
        <f t="shared" si="163"/>
        <v>0</v>
      </c>
      <c r="AU270" s="167">
        <f t="shared" si="163"/>
        <v>0</v>
      </c>
      <c r="AV270" s="167">
        <f t="shared" si="163"/>
        <v>0</v>
      </c>
      <c r="AW270" s="167">
        <f t="shared" si="163"/>
        <v>0</v>
      </c>
      <c r="AX270" s="167">
        <f t="shared" si="163"/>
        <v>0</v>
      </c>
      <c r="AY270" s="167">
        <f t="shared" si="163"/>
        <v>0</v>
      </c>
      <c r="AZ270" s="167">
        <f t="shared" si="163"/>
        <v>0</v>
      </c>
      <c r="BA270" s="167">
        <f t="shared" si="163"/>
        <v>0</v>
      </c>
      <c r="BB270" s="167"/>
      <c r="BC270" s="226"/>
    </row>
    <row r="271" spans="1:55" ht="31.2">
      <c r="A271" s="275"/>
      <c r="B271" s="276"/>
      <c r="C271" s="276"/>
      <c r="D271" s="151" t="s">
        <v>37</v>
      </c>
      <c r="E271" s="167">
        <f t="shared" si="161"/>
        <v>0</v>
      </c>
      <c r="F271" s="167">
        <f t="shared" si="157"/>
        <v>0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226"/>
    </row>
    <row r="272" spans="1:55" ht="31.2">
      <c r="A272" s="275"/>
      <c r="B272" s="276"/>
      <c r="C272" s="276"/>
      <c r="D272" s="176" t="s">
        <v>2</v>
      </c>
      <c r="E272" s="167">
        <f t="shared" si="161"/>
        <v>2696.6847600000001</v>
      </c>
      <c r="F272" s="167">
        <f t="shared" si="157"/>
        <v>2696.6847600000001</v>
      </c>
      <c r="G272" s="167">
        <f t="shared" ref="G272:G273" si="164">F272*100/E272</f>
        <v>100</v>
      </c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>
        <v>2498.5134600000001</v>
      </c>
      <c r="AK272" s="167">
        <v>2498.5134600000001</v>
      </c>
      <c r="AL272" s="167"/>
      <c r="AM272" s="167"/>
      <c r="AN272" s="167"/>
      <c r="AO272" s="167">
        <f>2696.68476-2498.51346</f>
        <v>198.17129999999997</v>
      </c>
      <c r="AP272" s="167">
        <f>2696.68476-2498.51346</f>
        <v>198.17129999999997</v>
      </c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226"/>
    </row>
    <row r="273" spans="1:55" ht="15.6">
      <c r="A273" s="275"/>
      <c r="B273" s="276"/>
      <c r="C273" s="276"/>
      <c r="D273" s="225" t="s">
        <v>268</v>
      </c>
      <c r="E273" s="167">
        <f>H273+K273+N273+Q273+T273+W273+Z273+AE273+AJ273+AO273+AT273+AY273</f>
        <v>27.239239999999953</v>
      </c>
      <c r="F273" s="167">
        <f t="shared" si="157"/>
        <v>27.239239999999953</v>
      </c>
      <c r="G273" s="167">
        <f t="shared" si="164"/>
        <v>100</v>
      </c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>
        <v>4.8516399999999997</v>
      </c>
      <c r="AA273" s="167">
        <v>4.8516399999999997</v>
      </c>
      <c r="AB273" s="167"/>
      <c r="AC273" s="167"/>
      <c r="AD273" s="167"/>
      <c r="AE273" s="167">
        <v>1618.85196</v>
      </c>
      <c r="AF273" s="167">
        <v>1618.85196</v>
      </c>
      <c r="AG273" s="167"/>
      <c r="AH273" s="167"/>
      <c r="AI273" s="167"/>
      <c r="AJ273" s="167">
        <v>-1598.4661000000001</v>
      </c>
      <c r="AK273" s="167">
        <v>-1598.4661000000001</v>
      </c>
      <c r="AL273" s="167"/>
      <c r="AM273" s="167"/>
      <c r="AN273" s="167"/>
      <c r="AO273" s="167">
        <v>2.0017399999999999</v>
      </c>
      <c r="AP273" s="167">
        <v>2.0017399999999999</v>
      </c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226"/>
    </row>
    <row r="274" spans="1:55" ht="78">
      <c r="A274" s="275"/>
      <c r="B274" s="276"/>
      <c r="C274" s="276"/>
      <c r="D274" s="225" t="s">
        <v>274</v>
      </c>
      <c r="E274" s="167">
        <f t="shared" ref="E274:F289" si="165">H274+K274+N274+Q274+T274+W274+Z274+AE274+AJ274+AO274+AT274+AY274</f>
        <v>0</v>
      </c>
      <c r="F274" s="167">
        <f t="shared" si="157"/>
        <v>0</v>
      </c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226"/>
    </row>
    <row r="275" spans="1:55" ht="15.6">
      <c r="A275" s="275"/>
      <c r="B275" s="276"/>
      <c r="C275" s="276"/>
      <c r="D275" s="225" t="s">
        <v>269</v>
      </c>
      <c r="E275" s="167">
        <f t="shared" si="165"/>
        <v>0</v>
      </c>
      <c r="F275" s="167">
        <f t="shared" si="157"/>
        <v>0</v>
      </c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226"/>
    </row>
    <row r="276" spans="1:55" ht="31.2">
      <c r="A276" s="275"/>
      <c r="B276" s="276"/>
      <c r="C276" s="276"/>
      <c r="D276" s="226" t="s">
        <v>43</v>
      </c>
      <c r="E276" s="167">
        <f t="shared" si="165"/>
        <v>0</v>
      </c>
      <c r="F276" s="167">
        <f t="shared" si="165"/>
        <v>0</v>
      </c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226"/>
    </row>
    <row r="277" spans="1:55" ht="15.6">
      <c r="A277" s="275" t="s">
        <v>486</v>
      </c>
      <c r="B277" s="276" t="s">
        <v>467</v>
      </c>
      <c r="C277" s="276" t="s">
        <v>299</v>
      </c>
      <c r="D277" s="153" t="s">
        <v>41</v>
      </c>
      <c r="E277" s="167">
        <f t="shared" si="165"/>
        <v>1826.3719999999998</v>
      </c>
      <c r="F277" s="167">
        <f t="shared" si="165"/>
        <v>1826.3719999999998</v>
      </c>
      <c r="G277" s="167">
        <f t="shared" ref="G277" si="166">F277*100/E277</f>
        <v>100</v>
      </c>
      <c r="H277" s="167">
        <f>H278+H279+H280+H282+H283</f>
        <v>0</v>
      </c>
      <c r="I277" s="167">
        <f t="shared" ref="I277:BA277" si="167">I278+I279+I280+I282+I283</f>
        <v>0</v>
      </c>
      <c r="J277" s="167">
        <f t="shared" si="167"/>
        <v>0</v>
      </c>
      <c r="K277" s="167">
        <f t="shared" si="167"/>
        <v>0</v>
      </c>
      <c r="L277" s="167">
        <f t="shared" si="167"/>
        <v>0</v>
      </c>
      <c r="M277" s="167">
        <f t="shared" si="167"/>
        <v>0</v>
      </c>
      <c r="N277" s="167">
        <f t="shared" si="167"/>
        <v>0</v>
      </c>
      <c r="O277" s="167">
        <f t="shared" si="167"/>
        <v>0</v>
      </c>
      <c r="P277" s="167">
        <f t="shared" si="167"/>
        <v>0</v>
      </c>
      <c r="Q277" s="167">
        <f t="shared" si="167"/>
        <v>0</v>
      </c>
      <c r="R277" s="167">
        <f t="shared" si="167"/>
        <v>0</v>
      </c>
      <c r="S277" s="167">
        <f t="shared" si="167"/>
        <v>0</v>
      </c>
      <c r="T277" s="167">
        <f t="shared" si="167"/>
        <v>0</v>
      </c>
      <c r="U277" s="167">
        <f t="shared" si="167"/>
        <v>0</v>
      </c>
      <c r="V277" s="167">
        <f t="shared" si="167"/>
        <v>0</v>
      </c>
      <c r="W277" s="167">
        <f t="shared" si="167"/>
        <v>0</v>
      </c>
      <c r="X277" s="167">
        <f t="shared" si="167"/>
        <v>0</v>
      </c>
      <c r="Y277" s="167">
        <f t="shared" si="167"/>
        <v>0</v>
      </c>
      <c r="Z277" s="167">
        <f t="shared" si="167"/>
        <v>3.9851200000000002</v>
      </c>
      <c r="AA277" s="167">
        <f t="shared" si="167"/>
        <v>3.9851200000000002</v>
      </c>
      <c r="AB277" s="167">
        <f t="shared" si="167"/>
        <v>0</v>
      </c>
      <c r="AC277" s="167">
        <f t="shared" si="167"/>
        <v>0</v>
      </c>
      <c r="AD277" s="167">
        <f t="shared" si="167"/>
        <v>0</v>
      </c>
      <c r="AE277" s="167">
        <f t="shared" si="167"/>
        <v>784.18313999999998</v>
      </c>
      <c r="AF277" s="167">
        <f t="shared" si="167"/>
        <v>784.18313999999998</v>
      </c>
      <c r="AG277" s="167">
        <f t="shared" si="167"/>
        <v>0</v>
      </c>
      <c r="AH277" s="167">
        <f t="shared" si="167"/>
        <v>0</v>
      </c>
      <c r="AI277" s="167">
        <f t="shared" si="167"/>
        <v>0</v>
      </c>
      <c r="AJ277" s="167">
        <f t="shared" si="167"/>
        <v>1038.2037399999999</v>
      </c>
      <c r="AK277" s="167">
        <f t="shared" si="167"/>
        <v>1038.2037399999999</v>
      </c>
      <c r="AL277" s="167">
        <f t="shared" si="167"/>
        <v>0</v>
      </c>
      <c r="AM277" s="167">
        <f t="shared" si="167"/>
        <v>0</v>
      </c>
      <c r="AN277" s="167">
        <f t="shared" si="167"/>
        <v>0</v>
      </c>
      <c r="AO277" s="167">
        <f t="shared" si="167"/>
        <v>0</v>
      </c>
      <c r="AP277" s="167">
        <f t="shared" si="167"/>
        <v>0</v>
      </c>
      <c r="AQ277" s="167">
        <f t="shared" si="167"/>
        <v>0</v>
      </c>
      <c r="AR277" s="167">
        <f t="shared" si="167"/>
        <v>0</v>
      </c>
      <c r="AS277" s="167">
        <f t="shared" si="167"/>
        <v>0</v>
      </c>
      <c r="AT277" s="167">
        <f t="shared" si="167"/>
        <v>0</v>
      </c>
      <c r="AU277" s="167">
        <f t="shared" si="167"/>
        <v>0</v>
      </c>
      <c r="AV277" s="167">
        <f t="shared" si="167"/>
        <v>0</v>
      </c>
      <c r="AW277" s="167">
        <f t="shared" si="167"/>
        <v>0</v>
      </c>
      <c r="AX277" s="167">
        <f t="shared" si="167"/>
        <v>0</v>
      </c>
      <c r="AY277" s="167">
        <f t="shared" si="167"/>
        <v>0</v>
      </c>
      <c r="AZ277" s="167">
        <f t="shared" si="167"/>
        <v>0</v>
      </c>
      <c r="BA277" s="167">
        <f t="shared" si="167"/>
        <v>0</v>
      </c>
      <c r="BB277" s="167"/>
      <c r="BC277" s="226"/>
    </row>
    <row r="278" spans="1:55" ht="31.2">
      <c r="A278" s="275"/>
      <c r="B278" s="276"/>
      <c r="C278" s="276"/>
      <c r="D278" s="151" t="s">
        <v>37</v>
      </c>
      <c r="E278" s="167">
        <f t="shared" si="165"/>
        <v>0</v>
      </c>
      <c r="F278" s="167">
        <f t="shared" si="165"/>
        <v>0</v>
      </c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226"/>
    </row>
    <row r="279" spans="1:55" ht="31.2">
      <c r="A279" s="275"/>
      <c r="B279" s="276"/>
      <c r="C279" s="276"/>
      <c r="D279" s="176" t="s">
        <v>2</v>
      </c>
      <c r="E279" s="167">
        <f t="shared" si="165"/>
        <v>1808.1082799999999</v>
      </c>
      <c r="F279" s="167">
        <f t="shared" si="165"/>
        <v>1808.1082799999999</v>
      </c>
      <c r="G279" s="167">
        <f t="shared" ref="G279:G280" si="168">F279*100/E279</f>
        <v>100</v>
      </c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>
        <v>1808.1082799999999</v>
      </c>
      <c r="AK279" s="167">
        <v>1808.1082799999999</v>
      </c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226"/>
    </row>
    <row r="280" spans="1:55" ht="15.6">
      <c r="A280" s="275"/>
      <c r="B280" s="276"/>
      <c r="C280" s="276"/>
      <c r="D280" s="225" t="s">
        <v>268</v>
      </c>
      <c r="E280" s="167">
        <f>H280+K280+N280+Q280+T280+W280+Z280+AE280+AJ280+AO280+AT280+AY280</f>
        <v>18.263720000000035</v>
      </c>
      <c r="F280" s="167">
        <f t="shared" si="165"/>
        <v>18.263720000000035</v>
      </c>
      <c r="G280" s="167">
        <f t="shared" si="168"/>
        <v>100</v>
      </c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>
        <v>3.9851200000000002</v>
      </c>
      <c r="AA280" s="167">
        <v>3.9851200000000002</v>
      </c>
      <c r="AB280" s="167"/>
      <c r="AC280" s="167"/>
      <c r="AD280" s="167"/>
      <c r="AE280" s="167">
        <v>784.18313999999998</v>
      </c>
      <c r="AF280" s="167">
        <v>784.18313999999998</v>
      </c>
      <c r="AG280" s="167"/>
      <c r="AH280" s="167"/>
      <c r="AI280" s="167"/>
      <c r="AJ280" s="167">
        <v>-769.90454</v>
      </c>
      <c r="AK280" s="167">
        <v>-769.90454</v>
      </c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226"/>
    </row>
    <row r="281" spans="1:55" ht="78">
      <c r="A281" s="275"/>
      <c r="B281" s="276"/>
      <c r="C281" s="276"/>
      <c r="D281" s="225" t="s">
        <v>274</v>
      </c>
      <c r="E281" s="167">
        <f t="shared" ref="E281:E286" si="169">H281+K281+N281+Q281+T281+W281+Z281+AE281+AJ281+AO281+AT281+AY281</f>
        <v>0</v>
      </c>
      <c r="F281" s="167">
        <f t="shared" si="165"/>
        <v>0</v>
      </c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226"/>
    </row>
    <row r="282" spans="1:55" ht="15.6">
      <c r="A282" s="275"/>
      <c r="B282" s="276"/>
      <c r="C282" s="276"/>
      <c r="D282" s="225" t="s">
        <v>269</v>
      </c>
      <c r="E282" s="167">
        <f t="shared" si="169"/>
        <v>0</v>
      </c>
      <c r="F282" s="167">
        <f t="shared" si="165"/>
        <v>0</v>
      </c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226"/>
    </row>
    <row r="283" spans="1:55" ht="31.2">
      <c r="A283" s="275"/>
      <c r="B283" s="276"/>
      <c r="C283" s="276"/>
      <c r="D283" s="226" t="s">
        <v>43</v>
      </c>
      <c r="E283" s="167">
        <f t="shared" si="169"/>
        <v>0</v>
      </c>
      <c r="F283" s="167">
        <f t="shared" si="165"/>
        <v>0</v>
      </c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226"/>
    </row>
    <row r="284" spans="1:55" ht="15.6">
      <c r="A284" s="275" t="s">
        <v>489</v>
      </c>
      <c r="B284" s="276" t="s">
        <v>468</v>
      </c>
      <c r="C284" s="276" t="s">
        <v>299</v>
      </c>
      <c r="D284" s="153" t="s">
        <v>41</v>
      </c>
      <c r="E284" s="167">
        <f t="shared" si="169"/>
        <v>1999.24</v>
      </c>
      <c r="F284" s="167">
        <f t="shared" si="165"/>
        <v>1999.24</v>
      </c>
      <c r="G284" s="167">
        <f t="shared" ref="G284" si="170">F284*100/E284</f>
        <v>100</v>
      </c>
      <c r="H284" s="167">
        <f>H285+H286+H287+H289+H290</f>
        <v>0</v>
      </c>
      <c r="I284" s="167">
        <f t="shared" ref="I284:BA284" si="171">I285+I286+I287+I289+I290</f>
        <v>0</v>
      </c>
      <c r="J284" s="167">
        <f t="shared" si="171"/>
        <v>0</v>
      </c>
      <c r="K284" s="167">
        <f t="shared" si="171"/>
        <v>0</v>
      </c>
      <c r="L284" s="167">
        <f t="shared" si="171"/>
        <v>0</v>
      </c>
      <c r="M284" s="167">
        <f t="shared" si="171"/>
        <v>0</v>
      </c>
      <c r="N284" s="167">
        <f t="shared" si="171"/>
        <v>0</v>
      </c>
      <c r="O284" s="167">
        <f t="shared" si="171"/>
        <v>0</v>
      </c>
      <c r="P284" s="167">
        <f t="shared" si="171"/>
        <v>0</v>
      </c>
      <c r="Q284" s="167">
        <f t="shared" si="171"/>
        <v>0</v>
      </c>
      <c r="R284" s="167">
        <f t="shared" si="171"/>
        <v>0</v>
      </c>
      <c r="S284" s="167">
        <f t="shared" si="171"/>
        <v>0</v>
      </c>
      <c r="T284" s="167">
        <f t="shared" si="171"/>
        <v>0</v>
      </c>
      <c r="U284" s="167">
        <f t="shared" si="171"/>
        <v>0</v>
      </c>
      <c r="V284" s="167">
        <f t="shared" si="171"/>
        <v>0</v>
      </c>
      <c r="W284" s="167">
        <f t="shared" si="171"/>
        <v>0</v>
      </c>
      <c r="X284" s="167">
        <f t="shared" si="171"/>
        <v>0</v>
      </c>
      <c r="Y284" s="167">
        <f t="shared" si="171"/>
        <v>0</v>
      </c>
      <c r="Z284" s="167">
        <f t="shared" si="171"/>
        <v>1.3229599999999999</v>
      </c>
      <c r="AA284" s="167">
        <f t="shared" si="171"/>
        <v>1.3229599999999999</v>
      </c>
      <c r="AB284" s="167">
        <f t="shared" si="171"/>
        <v>0</v>
      </c>
      <c r="AC284" s="167">
        <f t="shared" si="171"/>
        <v>0</v>
      </c>
      <c r="AD284" s="167">
        <f t="shared" si="171"/>
        <v>0</v>
      </c>
      <c r="AE284" s="167">
        <f t="shared" si="171"/>
        <v>721.84829999999999</v>
      </c>
      <c r="AF284" s="167">
        <f t="shared" si="171"/>
        <v>721.84829999999999</v>
      </c>
      <c r="AG284" s="167">
        <f t="shared" si="171"/>
        <v>0</v>
      </c>
      <c r="AH284" s="167">
        <f t="shared" si="171"/>
        <v>0</v>
      </c>
      <c r="AI284" s="167">
        <f t="shared" si="171"/>
        <v>0</v>
      </c>
      <c r="AJ284" s="167">
        <f t="shared" si="171"/>
        <v>1075.1983</v>
      </c>
      <c r="AK284" s="167">
        <f t="shared" si="171"/>
        <v>1075.1983</v>
      </c>
      <c r="AL284" s="167">
        <f t="shared" si="171"/>
        <v>0</v>
      </c>
      <c r="AM284" s="167">
        <f t="shared" si="171"/>
        <v>0</v>
      </c>
      <c r="AN284" s="167">
        <f t="shared" si="171"/>
        <v>0</v>
      </c>
      <c r="AO284" s="167">
        <f t="shared" si="171"/>
        <v>0</v>
      </c>
      <c r="AP284" s="167">
        <f t="shared" si="171"/>
        <v>0</v>
      </c>
      <c r="AQ284" s="167">
        <f t="shared" si="171"/>
        <v>0</v>
      </c>
      <c r="AR284" s="167">
        <f t="shared" si="171"/>
        <v>0</v>
      </c>
      <c r="AS284" s="167">
        <f t="shared" si="171"/>
        <v>0</v>
      </c>
      <c r="AT284" s="167">
        <f t="shared" si="171"/>
        <v>200.87043999999992</v>
      </c>
      <c r="AU284" s="167">
        <f t="shared" si="171"/>
        <v>200.87043999999992</v>
      </c>
      <c r="AV284" s="167">
        <f t="shared" si="171"/>
        <v>0</v>
      </c>
      <c r="AW284" s="167">
        <f t="shared" si="171"/>
        <v>0</v>
      </c>
      <c r="AX284" s="167">
        <f t="shared" si="171"/>
        <v>0</v>
      </c>
      <c r="AY284" s="167">
        <f t="shared" si="171"/>
        <v>0</v>
      </c>
      <c r="AZ284" s="167">
        <f t="shared" si="171"/>
        <v>0</v>
      </c>
      <c r="BA284" s="167">
        <f t="shared" si="171"/>
        <v>0</v>
      </c>
      <c r="BB284" s="167"/>
      <c r="BC284" s="226"/>
    </row>
    <row r="285" spans="1:55" ht="31.2">
      <c r="A285" s="275"/>
      <c r="B285" s="276"/>
      <c r="C285" s="276"/>
      <c r="D285" s="151" t="s">
        <v>37</v>
      </c>
      <c r="E285" s="167">
        <f t="shared" si="169"/>
        <v>0</v>
      </c>
      <c r="F285" s="167">
        <f t="shared" si="165"/>
        <v>0</v>
      </c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226"/>
    </row>
    <row r="286" spans="1:55" ht="31.2">
      <c r="A286" s="275"/>
      <c r="B286" s="276"/>
      <c r="C286" s="276"/>
      <c r="D286" s="176" t="s">
        <v>2</v>
      </c>
      <c r="E286" s="167">
        <f t="shared" si="169"/>
        <v>1979.2475999999999</v>
      </c>
      <c r="F286" s="167">
        <f t="shared" si="165"/>
        <v>1979.2475999999999</v>
      </c>
      <c r="G286" s="167">
        <f t="shared" ref="G286:G287" si="172">F286*100/E286</f>
        <v>100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>
        <v>1783.40724</v>
      </c>
      <c r="AK286" s="167">
        <v>1783.40724</v>
      </c>
      <c r="AL286" s="167"/>
      <c r="AM286" s="167"/>
      <c r="AN286" s="167"/>
      <c r="AO286" s="167"/>
      <c r="AP286" s="167"/>
      <c r="AQ286" s="167"/>
      <c r="AR286" s="167"/>
      <c r="AS286" s="167"/>
      <c r="AT286" s="167">
        <f>1979.2476-1783.40724</f>
        <v>195.84035999999992</v>
      </c>
      <c r="AU286" s="167">
        <f>1979.2476-1783.40724</f>
        <v>195.84035999999992</v>
      </c>
      <c r="AV286" s="167"/>
      <c r="AW286" s="167"/>
      <c r="AX286" s="167"/>
      <c r="AY286" s="167"/>
      <c r="AZ286" s="167"/>
      <c r="BA286" s="167"/>
      <c r="BB286" s="167"/>
      <c r="BC286" s="226"/>
    </row>
    <row r="287" spans="1:55" ht="15.6">
      <c r="A287" s="275"/>
      <c r="B287" s="276"/>
      <c r="C287" s="276"/>
      <c r="D287" s="225" t="s">
        <v>268</v>
      </c>
      <c r="E287" s="213">
        <f>H287+K287+N287+Q287+T287+W287+Z287+AE287+AJ287+AO287+AT287+AY287</f>
        <v>19.992399999999975</v>
      </c>
      <c r="F287" s="213">
        <f t="shared" si="165"/>
        <v>19.992399999999975</v>
      </c>
      <c r="G287" s="167">
        <f t="shared" si="172"/>
        <v>100</v>
      </c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>
        <v>1.3229599999999999</v>
      </c>
      <c r="AA287" s="167">
        <v>1.3229599999999999</v>
      </c>
      <c r="AB287" s="167"/>
      <c r="AC287" s="167"/>
      <c r="AD287" s="167"/>
      <c r="AE287" s="167">
        <v>721.84829999999999</v>
      </c>
      <c r="AF287" s="167">
        <v>721.84829999999999</v>
      </c>
      <c r="AG287" s="167"/>
      <c r="AH287" s="167"/>
      <c r="AI287" s="167"/>
      <c r="AJ287" s="167">
        <v>-708.20893999999998</v>
      </c>
      <c r="AK287" s="167">
        <v>-708.20893999999998</v>
      </c>
      <c r="AL287" s="167"/>
      <c r="AM287" s="167"/>
      <c r="AN287" s="167"/>
      <c r="AO287" s="167"/>
      <c r="AP287" s="167"/>
      <c r="AQ287" s="167"/>
      <c r="AR287" s="167"/>
      <c r="AS287" s="167"/>
      <c r="AT287" s="167">
        <v>5.0300799999999999</v>
      </c>
      <c r="AU287" s="167">
        <v>5.0300799999999999</v>
      </c>
      <c r="AV287" s="167"/>
      <c r="AW287" s="167"/>
      <c r="AX287" s="167"/>
      <c r="AY287" s="167"/>
      <c r="AZ287" s="167"/>
      <c r="BA287" s="167"/>
      <c r="BB287" s="167"/>
      <c r="BC287" s="226"/>
    </row>
    <row r="288" spans="1:55" ht="78">
      <c r="A288" s="275"/>
      <c r="B288" s="276"/>
      <c r="C288" s="276"/>
      <c r="D288" s="225" t="s">
        <v>274</v>
      </c>
      <c r="E288" s="167">
        <f t="shared" ref="E288:F303" si="173">H288+K288+N288+Q288+T288+W288+Z288+AE288+AJ288+AO288+AT288+AY288</f>
        <v>0</v>
      </c>
      <c r="F288" s="167">
        <f t="shared" si="165"/>
        <v>0</v>
      </c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226"/>
    </row>
    <row r="289" spans="1:55" ht="15.6">
      <c r="A289" s="275"/>
      <c r="B289" s="276"/>
      <c r="C289" s="276"/>
      <c r="D289" s="225" t="s">
        <v>269</v>
      </c>
      <c r="E289" s="167">
        <f t="shared" si="173"/>
        <v>0</v>
      </c>
      <c r="F289" s="167">
        <f t="shared" si="165"/>
        <v>0</v>
      </c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226"/>
    </row>
    <row r="290" spans="1:55" ht="31.2">
      <c r="A290" s="275"/>
      <c r="B290" s="276"/>
      <c r="C290" s="276"/>
      <c r="D290" s="226" t="s">
        <v>43</v>
      </c>
      <c r="E290" s="167">
        <f t="shared" si="173"/>
        <v>0</v>
      </c>
      <c r="F290" s="167">
        <f t="shared" si="173"/>
        <v>0</v>
      </c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226"/>
    </row>
    <row r="291" spans="1:55" ht="15.6">
      <c r="A291" s="275" t="s">
        <v>490</v>
      </c>
      <c r="B291" s="276" t="s">
        <v>469</v>
      </c>
      <c r="C291" s="276" t="s">
        <v>299</v>
      </c>
      <c r="D291" s="153" t="s">
        <v>41</v>
      </c>
      <c r="E291" s="167">
        <f t="shared" si="173"/>
        <v>3460.2530000000002</v>
      </c>
      <c r="F291" s="167">
        <f t="shared" si="173"/>
        <v>3460.2530000000002</v>
      </c>
      <c r="G291" s="167">
        <f t="shared" ref="G291" si="174">F291*100/E291</f>
        <v>99.999999999999986</v>
      </c>
      <c r="H291" s="167">
        <f>H292+H293+H294+H296+H297</f>
        <v>0</v>
      </c>
      <c r="I291" s="167">
        <f t="shared" ref="I291:BA291" si="175">I292+I293+I294+I296+I297</f>
        <v>0</v>
      </c>
      <c r="J291" s="167">
        <f t="shared" si="175"/>
        <v>0</v>
      </c>
      <c r="K291" s="167">
        <f t="shared" si="175"/>
        <v>0</v>
      </c>
      <c r="L291" s="167">
        <f t="shared" si="175"/>
        <v>0</v>
      </c>
      <c r="M291" s="167">
        <f t="shared" si="175"/>
        <v>0</v>
      </c>
      <c r="N291" s="167">
        <f t="shared" si="175"/>
        <v>0</v>
      </c>
      <c r="O291" s="167">
        <f t="shared" si="175"/>
        <v>0</v>
      </c>
      <c r="P291" s="167">
        <f t="shared" si="175"/>
        <v>0</v>
      </c>
      <c r="Q291" s="167">
        <f t="shared" si="175"/>
        <v>0</v>
      </c>
      <c r="R291" s="167">
        <f t="shared" si="175"/>
        <v>0</v>
      </c>
      <c r="S291" s="167">
        <f t="shared" si="175"/>
        <v>0</v>
      </c>
      <c r="T291" s="167">
        <f t="shared" si="175"/>
        <v>0</v>
      </c>
      <c r="U291" s="167">
        <f t="shared" si="175"/>
        <v>0</v>
      </c>
      <c r="V291" s="167">
        <f t="shared" si="175"/>
        <v>0</v>
      </c>
      <c r="W291" s="167">
        <f t="shared" si="175"/>
        <v>0</v>
      </c>
      <c r="X291" s="167">
        <f t="shared" si="175"/>
        <v>0</v>
      </c>
      <c r="Y291" s="167">
        <f t="shared" si="175"/>
        <v>0</v>
      </c>
      <c r="Z291" s="167">
        <f t="shared" si="175"/>
        <v>0</v>
      </c>
      <c r="AA291" s="167">
        <f t="shared" si="175"/>
        <v>0</v>
      </c>
      <c r="AB291" s="167">
        <f t="shared" si="175"/>
        <v>0</v>
      </c>
      <c r="AC291" s="167">
        <f t="shared" si="175"/>
        <v>0</v>
      </c>
      <c r="AD291" s="167">
        <f t="shared" si="175"/>
        <v>0</v>
      </c>
      <c r="AE291" s="167">
        <f t="shared" si="175"/>
        <v>449.97269999999997</v>
      </c>
      <c r="AF291" s="167">
        <f t="shared" si="175"/>
        <v>449.97269999999997</v>
      </c>
      <c r="AG291" s="167">
        <f t="shared" si="175"/>
        <v>0</v>
      </c>
      <c r="AH291" s="167">
        <f t="shared" si="175"/>
        <v>0</v>
      </c>
      <c r="AI291" s="167">
        <f t="shared" si="175"/>
        <v>0</v>
      </c>
      <c r="AJ291" s="167">
        <f t="shared" si="175"/>
        <v>0</v>
      </c>
      <c r="AK291" s="167">
        <f t="shared" si="175"/>
        <v>0</v>
      </c>
      <c r="AL291" s="167">
        <f t="shared" si="175"/>
        <v>0</v>
      </c>
      <c r="AM291" s="167">
        <f t="shared" si="175"/>
        <v>0</v>
      </c>
      <c r="AN291" s="167">
        <f t="shared" si="175"/>
        <v>0</v>
      </c>
      <c r="AO291" s="167">
        <f t="shared" si="175"/>
        <v>3010.2803000000004</v>
      </c>
      <c r="AP291" s="167">
        <f t="shared" si="175"/>
        <v>3010.2803000000004</v>
      </c>
      <c r="AQ291" s="167">
        <f t="shared" si="175"/>
        <v>0</v>
      </c>
      <c r="AR291" s="167">
        <f t="shared" si="175"/>
        <v>0</v>
      </c>
      <c r="AS291" s="167">
        <f t="shared" si="175"/>
        <v>0</v>
      </c>
      <c r="AT291" s="167">
        <f t="shared" si="175"/>
        <v>0</v>
      </c>
      <c r="AU291" s="167">
        <f t="shared" si="175"/>
        <v>0</v>
      </c>
      <c r="AV291" s="167">
        <f t="shared" si="175"/>
        <v>0</v>
      </c>
      <c r="AW291" s="167">
        <f t="shared" si="175"/>
        <v>0</v>
      </c>
      <c r="AX291" s="167">
        <f t="shared" si="175"/>
        <v>0</v>
      </c>
      <c r="AY291" s="167">
        <f t="shared" si="175"/>
        <v>0</v>
      </c>
      <c r="AZ291" s="167">
        <f t="shared" si="175"/>
        <v>0</v>
      </c>
      <c r="BA291" s="167">
        <f t="shared" si="175"/>
        <v>0</v>
      </c>
      <c r="BB291" s="167"/>
      <c r="BC291" s="226"/>
    </row>
    <row r="292" spans="1:55" ht="31.2">
      <c r="A292" s="275"/>
      <c r="B292" s="276"/>
      <c r="C292" s="276"/>
      <c r="D292" s="151" t="s">
        <v>37</v>
      </c>
      <c r="E292" s="167">
        <f t="shared" si="173"/>
        <v>0</v>
      </c>
      <c r="F292" s="167">
        <f t="shared" si="173"/>
        <v>0</v>
      </c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226"/>
    </row>
    <row r="293" spans="1:55" ht="31.2">
      <c r="A293" s="275"/>
      <c r="B293" s="276"/>
      <c r="C293" s="276"/>
      <c r="D293" s="176" t="s">
        <v>2</v>
      </c>
      <c r="E293" s="167">
        <f t="shared" si="173"/>
        <v>3425.65047</v>
      </c>
      <c r="F293" s="167">
        <f t="shared" si="173"/>
        <v>3425.65047</v>
      </c>
      <c r="G293" s="167">
        <f t="shared" ref="G293:G294" si="176">F293*100/E293</f>
        <v>100</v>
      </c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>
        <v>445.47296999999998</v>
      </c>
      <c r="AF293" s="167">
        <v>445.47296999999998</v>
      </c>
      <c r="AG293" s="167"/>
      <c r="AH293" s="167"/>
      <c r="AI293" s="167"/>
      <c r="AJ293" s="167"/>
      <c r="AK293" s="167"/>
      <c r="AL293" s="167"/>
      <c r="AM293" s="167"/>
      <c r="AN293" s="167"/>
      <c r="AO293" s="167">
        <f>3425.65047-445.47297</f>
        <v>2980.1775000000002</v>
      </c>
      <c r="AP293" s="167">
        <f>3425.65047-445.47297</f>
        <v>2980.1775000000002</v>
      </c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226"/>
    </row>
    <row r="294" spans="1:55" ht="15.6">
      <c r="A294" s="275"/>
      <c r="B294" s="276"/>
      <c r="C294" s="276"/>
      <c r="D294" s="225" t="s">
        <v>268</v>
      </c>
      <c r="E294" s="167">
        <f>H294+K294+N294+Q294+T294+W294+Z294+AE294+AJ294+AO294+AT294+AY294</f>
        <v>34.602530000000002</v>
      </c>
      <c r="F294" s="167">
        <f t="shared" si="173"/>
        <v>34.602530000000002</v>
      </c>
      <c r="G294" s="167">
        <f t="shared" si="176"/>
        <v>100</v>
      </c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>
        <v>4.4997299999999996</v>
      </c>
      <c r="AF294" s="167">
        <v>4.4997299999999996</v>
      </c>
      <c r="AG294" s="167"/>
      <c r="AH294" s="167"/>
      <c r="AI294" s="167"/>
      <c r="AJ294" s="167"/>
      <c r="AK294" s="167"/>
      <c r="AL294" s="167"/>
      <c r="AM294" s="167"/>
      <c r="AN294" s="167"/>
      <c r="AO294" s="167">
        <f>34.60253-4.49973</f>
        <v>30.102800000000002</v>
      </c>
      <c r="AP294" s="167">
        <f>34.60253-4.49973</f>
        <v>30.102800000000002</v>
      </c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226"/>
    </row>
    <row r="295" spans="1:55" ht="78">
      <c r="A295" s="275"/>
      <c r="B295" s="276"/>
      <c r="C295" s="276"/>
      <c r="D295" s="225" t="s">
        <v>274</v>
      </c>
      <c r="E295" s="167">
        <f t="shared" ref="E295:E300" si="177">H295+K295+N295+Q295+T295+W295+Z295+AE295+AJ295+AO295+AT295+AY295</f>
        <v>0</v>
      </c>
      <c r="F295" s="167">
        <f t="shared" si="173"/>
        <v>0</v>
      </c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226"/>
    </row>
    <row r="296" spans="1:55" ht="15.6">
      <c r="A296" s="275"/>
      <c r="B296" s="276"/>
      <c r="C296" s="276"/>
      <c r="D296" s="225" t="s">
        <v>269</v>
      </c>
      <c r="E296" s="167">
        <f t="shared" si="177"/>
        <v>0</v>
      </c>
      <c r="F296" s="167">
        <f t="shared" si="173"/>
        <v>0</v>
      </c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226"/>
    </row>
    <row r="297" spans="1:55" ht="31.2">
      <c r="A297" s="275"/>
      <c r="B297" s="276"/>
      <c r="C297" s="276"/>
      <c r="D297" s="226" t="s">
        <v>43</v>
      </c>
      <c r="E297" s="167">
        <f t="shared" si="177"/>
        <v>0</v>
      </c>
      <c r="F297" s="167">
        <f t="shared" si="173"/>
        <v>0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226"/>
    </row>
    <row r="298" spans="1:55" ht="15.6">
      <c r="A298" s="275" t="s">
        <v>491</v>
      </c>
      <c r="B298" s="276" t="s">
        <v>470</v>
      </c>
      <c r="C298" s="276" t="s">
        <v>299</v>
      </c>
      <c r="D298" s="153" t="s">
        <v>41</v>
      </c>
      <c r="E298" s="167">
        <f t="shared" si="177"/>
        <v>785.95</v>
      </c>
      <c r="F298" s="167">
        <f t="shared" si="173"/>
        <v>785.95</v>
      </c>
      <c r="G298" s="167">
        <f t="shared" ref="G298" si="178">F298*100/E298</f>
        <v>100</v>
      </c>
      <c r="H298" s="167">
        <f>H299+H300+H301+H303+H304</f>
        <v>0</v>
      </c>
      <c r="I298" s="167">
        <f t="shared" ref="I298:BA298" si="179">I299+I300+I301+I303+I304</f>
        <v>0</v>
      </c>
      <c r="J298" s="167">
        <f t="shared" si="179"/>
        <v>0</v>
      </c>
      <c r="K298" s="167">
        <f t="shared" si="179"/>
        <v>0</v>
      </c>
      <c r="L298" s="167">
        <f t="shared" si="179"/>
        <v>0</v>
      </c>
      <c r="M298" s="167">
        <f t="shared" si="179"/>
        <v>0</v>
      </c>
      <c r="N298" s="167">
        <f t="shared" si="179"/>
        <v>0</v>
      </c>
      <c r="O298" s="167">
        <f t="shared" si="179"/>
        <v>0</v>
      </c>
      <c r="P298" s="167">
        <f t="shared" si="179"/>
        <v>0</v>
      </c>
      <c r="Q298" s="167">
        <f t="shared" si="179"/>
        <v>0</v>
      </c>
      <c r="R298" s="167">
        <f t="shared" si="179"/>
        <v>0</v>
      </c>
      <c r="S298" s="167">
        <f t="shared" si="179"/>
        <v>0</v>
      </c>
      <c r="T298" s="167">
        <f t="shared" si="179"/>
        <v>0</v>
      </c>
      <c r="U298" s="167">
        <f t="shared" si="179"/>
        <v>0</v>
      </c>
      <c r="V298" s="167">
        <f t="shared" si="179"/>
        <v>0</v>
      </c>
      <c r="W298" s="167">
        <f t="shared" si="179"/>
        <v>0</v>
      </c>
      <c r="X298" s="167">
        <f t="shared" si="179"/>
        <v>0</v>
      </c>
      <c r="Y298" s="167">
        <f t="shared" si="179"/>
        <v>0</v>
      </c>
      <c r="Z298" s="167">
        <f t="shared" si="179"/>
        <v>0</v>
      </c>
      <c r="AA298" s="167">
        <f t="shared" si="179"/>
        <v>0</v>
      </c>
      <c r="AB298" s="167">
        <f t="shared" si="179"/>
        <v>0</v>
      </c>
      <c r="AC298" s="167">
        <f t="shared" si="179"/>
        <v>0</v>
      </c>
      <c r="AD298" s="167">
        <f t="shared" si="179"/>
        <v>0</v>
      </c>
      <c r="AE298" s="167">
        <f t="shared" si="179"/>
        <v>785.95</v>
      </c>
      <c r="AF298" s="167">
        <f t="shared" si="179"/>
        <v>785.95</v>
      </c>
      <c r="AG298" s="167">
        <f t="shared" si="179"/>
        <v>0</v>
      </c>
      <c r="AH298" s="167">
        <f t="shared" si="179"/>
        <v>0</v>
      </c>
      <c r="AI298" s="167">
        <f t="shared" si="179"/>
        <v>0</v>
      </c>
      <c r="AJ298" s="167">
        <f t="shared" si="179"/>
        <v>0</v>
      </c>
      <c r="AK298" s="167">
        <f t="shared" si="179"/>
        <v>0</v>
      </c>
      <c r="AL298" s="167">
        <f t="shared" si="179"/>
        <v>0</v>
      </c>
      <c r="AM298" s="167">
        <f t="shared" si="179"/>
        <v>0</v>
      </c>
      <c r="AN298" s="167">
        <f t="shared" si="179"/>
        <v>0</v>
      </c>
      <c r="AO298" s="167">
        <f t="shared" si="179"/>
        <v>0</v>
      </c>
      <c r="AP298" s="167">
        <f t="shared" si="179"/>
        <v>0</v>
      </c>
      <c r="AQ298" s="167">
        <f t="shared" si="179"/>
        <v>0</v>
      </c>
      <c r="AR298" s="167">
        <f t="shared" si="179"/>
        <v>0</v>
      </c>
      <c r="AS298" s="167">
        <f t="shared" si="179"/>
        <v>0</v>
      </c>
      <c r="AT298" s="167">
        <f t="shared" si="179"/>
        <v>0</v>
      </c>
      <c r="AU298" s="167">
        <f t="shared" si="179"/>
        <v>0</v>
      </c>
      <c r="AV298" s="167">
        <f t="shared" si="179"/>
        <v>0</v>
      </c>
      <c r="AW298" s="167">
        <f t="shared" si="179"/>
        <v>0</v>
      </c>
      <c r="AX298" s="167">
        <f t="shared" si="179"/>
        <v>0</v>
      </c>
      <c r="AY298" s="167">
        <f t="shared" si="179"/>
        <v>0</v>
      </c>
      <c r="AZ298" s="167">
        <f t="shared" si="179"/>
        <v>0</v>
      </c>
      <c r="BA298" s="167">
        <f t="shared" si="179"/>
        <v>0</v>
      </c>
      <c r="BB298" s="167"/>
      <c r="BC298" s="226"/>
    </row>
    <row r="299" spans="1:55" ht="31.2">
      <c r="A299" s="275"/>
      <c r="B299" s="276"/>
      <c r="C299" s="276"/>
      <c r="D299" s="151" t="s">
        <v>37</v>
      </c>
      <c r="E299" s="167">
        <f t="shared" si="177"/>
        <v>0</v>
      </c>
      <c r="F299" s="167">
        <f t="shared" si="173"/>
        <v>0</v>
      </c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226"/>
    </row>
    <row r="300" spans="1:55" ht="31.2">
      <c r="A300" s="275"/>
      <c r="B300" s="276"/>
      <c r="C300" s="276"/>
      <c r="D300" s="176" t="s">
        <v>2</v>
      </c>
      <c r="E300" s="167">
        <f t="shared" si="177"/>
        <v>746.65250000000003</v>
      </c>
      <c r="F300" s="167">
        <f t="shared" si="173"/>
        <v>746.65250000000003</v>
      </c>
      <c r="G300" s="167">
        <f t="shared" ref="G300:G301" si="180">F300*100/E300</f>
        <v>100</v>
      </c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>
        <v>746.65250000000003</v>
      </c>
      <c r="AF300" s="167">
        <v>746.65250000000003</v>
      </c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226"/>
    </row>
    <row r="301" spans="1:55" ht="15.6">
      <c r="A301" s="275"/>
      <c r="B301" s="276"/>
      <c r="C301" s="276"/>
      <c r="D301" s="225" t="s">
        <v>268</v>
      </c>
      <c r="E301" s="167">
        <f>H301+K301+N301+Q301+T301+W301+Z301+AE301+AJ301+AO301+AT301+AY301</f>
        <v>39.297499999999999</v>
      </c>
      <c r="F301" s="167">
        <f t="shared" si="173"/>
        <v>39.297499999999999</v>
      </c>
      <c r="G301" s="167">
        <f t="shared" si="180"/>
        <v>100</v>
      </c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>
        <v>39.297499999999999</v>
      </c>
      <c r="AF301" s="167">
        <v>39.297499999999999</v>
      </c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226"/>
    </row>
    <row r="302" spans="1:55" ht="78">
      <c r="A302" s="275"/>
      <c r="B302" s="276"/>
      <c r="C302" s="276"/>
      <c r="D302" s="225" t="s">
        <v>274</v>
      </c>
      <c r="E302" s="167">
        <f t="shared" ref="E302:F317" si="181">H302+K302+N302+Q302+T302+W302+Z302+AE302+AJ302+AO302+AT302+AY302</f>
        <v>0</v>
      </c>
      <c r="F302" s="167">
        <f t="shared" si="173"/>
        <v>0</v>
      </c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226"/>
    </row>
    <row r="303" spans="1:55" ht="15.6">
      <c r="A303" s="275"/>
      <c r="B303" s="276"/>
      <c r="C303" s="276"/>
      <c r="D303" s="225" t="s">
        <v>269</v>
      </c>
      <c r="E303" s="167">
        <f t="shared" si="181"/>
        <v>0</v>
      </c>
      <c r="F303" s="167">
        <f t="shared" si="173"/>
        <v>0</v>
      </c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226"/>
    </row>
    <row r="304" spans="1:55" ht="31.2">
      <c r="A304" s="275"/>
      <c r="B304" s="276"/>
      <c r="C304" s="276"/>
      <c r="D304" s="226" t="s">
        <v>43</v>
      </c>
      <c r="E304" s="167">
        <f t="shared" si="181"/>
        <v>0</v>
      </c>
      <c r="F304" s="167">
        <f t="shared" si="181"/>
        <v>0</v>
      </c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226"/>
    </row>
    <row r="305" spans="1:55" ht="15.6">
      <c r="A305" s="275" t="s">
        <v>492</v>
      </c>
      <c r="B305" s="276" t="s">
        <v>471</v>
      </c>
      <c r="C305" s="276" t="s">
        <v>299</v>
      </c>
      <c r="D305" s="153" t="s">
        <v>41</v>
      </c>
      <c r="E305" s="167">
        <f t="shared" si="181"/>
        <v>218.036</v>
      </c>
      <c r="F305" s="167">
        <f t="shared" si="181"/>
        <v>218.036</v>
      </c>
      <c r="G305" s="167">
        <f t="shared" ref="G305:G308" si="182">F305*100/E305</f>
        <v>99.999999999999986</v>
      </c>
      <c r="H305" s="167">
        <f>H306+H307+H308</f>
        <v>0</v>
      </c>
      <c r="I305" s="167">
        <f t="shared" ref="I305:BA305" si="183">I306+I307+I308</f>
        <v>0</v>
      </c>
      <c r="J305" s="167">
        <f t="shared" si="183"/>
        <v>0</v>
      </c>
      <c r="K305" s="167">
        <f t="shared" si="183"/>
        <v>0</v>
      </c>
      <c r="L305" s="167">
        <f t="shared" si="183"/>
        <v>0</v>
      </c>
      <c r="M305" s="167">
        <f t="shared" si="183"/>
        <v>0</v>
      </c>
      <c r="N305" s="167">
        <f t="shared" si="183"/>
        <v>0</v>
      </c>
      <c r="O305" s="167">
        <f t="shared" si="183"/>
        <v>0</v>
      </c>
      <c r="P305" s="167">
        <f t="shared" si="183"/>
        <v>0</v>
      </c>
      <c r="Q305" s="167">
        <f t="shared" si="183"/>
        <v>0</v>
      </c>
      <c r="R305" s="167">
        <f t="shared" si="183"/>
        <v>0</v>
      </c>
      <c r="S305" s="167">
        <f t="shared" si="183"/>
        <v>0</v>
      </c>
      <c r="T305" s="167">
        <f t="shared" si="183"/>
        <v>0</v>
      </c>
      <c r="U305" s="167">
        <f t="shared" si="183"/>
        <v>0</v>
      </c>
      <c r="V305" s="167">
        <f t="shared" si="183"/>
        <v>0</v>
      </c>
      <c r="W305" s="167">
        <f t="shared" si="183"/>
        <v>0</v>
      </c>
      <c r="X305" s="167">
        <f t="shared" si="183"/>
        <v>0</v>
      </c>
      <c r="Y305" s="167">
        <f t="shared" si="183"/>
        <v>0</v>
      </c>
      <c r="Z305" s="167">
        <f t="shared" si="183"/>
        <v>0</v>
      </c>
      <c r="AA305" s="167">
        <f t="shared" si="183"/>
        <v>0</v>
      </c>
      <c r="AB305" s="167">
        <f t="shared" si="183"/>
        <v>0</v>
      </c>
      <c r="AC305" s="167">
        <f t="shared" si="183"/>
        <v>0</v>
      </c>
      <c r="AD305" s="167">
        <f t="shared" si="183"/>
        <v>0</v>
      </c>
      <c r="AE305" s="167">
        <f t="shared" si="183"/>
        <v>218.036</v>
      </c>
      <c r="AF305" s="167">
        <f t="shared" si="183"/>
        <v>218.036</v>
      </c>
      <c r="AG305" s="167">
        <f t="shared" si="183"/>
        <v>0</v>
      </c>
      <c r="AH305" s="167">
        <f t="shared" si="183"/>
        <v>0</v>
      </c>
      <c r="AI305" s="167">
        <f t="shared" si="183"/>
        <v>0</v>
      </c>
      <c r="AJ305" s="167">
        <f t="shared" si="183"/>
        <v>0</v>
      </c>
      <c r="AK305" s="167">
        <f t="shared" si="183"/>
        <v>0</v>
      </c>
      <c r="AL305" s="167">
        <f t="shared" si="183"/>
        <v>0</v>
      </c>
      <c r="AM305" s="167">
        <f t="shared" si="183"/>
        <v>0</v>
      </c>
      <c r="AN305" s="167">
        <f t="shared" si="183"/>
        <v>0</v>
      </c>
      <c r="AO305" s="167">
        <f t="shared" si="183"/>
        <v>0</v>
      </c>
      <c r="AP305" s="167">
        <f t="shared" si="183"/>
        <v>0</v>
      </c>
      <c r="AQ305" s="167">
        <f t="shared" si="183"/>
        <v>0</v>
      </c>
      <c r="AR305" s="167">
        <f t="shared" si="183"/>
        <v>0</v>
      </c>
      <c r="AS305" s="167">
        <f t="shared" si="183"/>
        <v>0</v>
      </c>
      <c r="AT305" s="167">
        <f t="shared" si="183"/>
        <v>0</v>
      </c>
      <c r="AU305" s="167">
        <f t="shared" si="183"/>
        <v>0</v>
      </c>
      <c r="AV305" s="167">
        <f t="shared" si="183"/>
        <v>0</v>
      </c>
      <c r="AW305" s="167">
        <f t="shared" si="183"/>
        <v>0</v>
      </c>
      <c r="AX305" s="167">
        <f t="shared" si="183"/>
        <v>0</v>
      </c>
      <c r="AY305" s="167">
        <f t="shared" si="183"/>
        <v>0</v>
      </c>
      <c r="AZ305" s="167">
        <f t="shared" si="183"/>
        <v>0</v>
      </c>
      <c r="BA305" s="167">
        <f t="shared" si="183"/>
        <v>0</v>
      </c>
      <c r="BB305" s="167"/>
      <c r="BC305" s="226"/>
    </row>
    <row r="306" spans="1:55" ht="31.2">
      <c r="A306" s="275"/>
      <c r="B306" s="276"/>
      <c r="C306" s="276"/>
      <c r="D306" s="151" t="s">
        <v>37</v>
      </c>
      <c r="E306" s="167">
        <f t="shared" si="181"/>
        <v>0</v>
      </c>
      <c r="F306" s="167">
        <f t="shared" si="181"/>
        <v>0</v>
      </c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226"/>
    </row>
    <row r="307" spans="1:55" ht="31.2">
      <c r="A307" s="275"/>
      <c r="B307" s="276"/>
      <c r="C307" s="276"/>
      <c r="D307" s="176" t="s">
        <v>2</v>
      </c>
      <c r="E307" s="167">
        <f t="shared" si="181"/>
        <v>207.13419999999999</v>
      </c>
      <c r="F307" s="167">
        <f t="shared" si="181"/>
        <v>207.13419999999999</v>
      </c>
      <c r="G307" s="167">
        <f t="shared" si="182"/>
        <v>100</v>
      </c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>
        <v>207.13419999999999</v>
      </c>
      <c r="AF307" s="167">
        <v>207.13419999999999</v>
      </c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226"/>
    </row>
    <row r="308" spans="1:55" ht="15.6">
      <c r="A308" s="275"/>
      <c r="B308" s="276"/>
      <c r="C308" s="276"/>
      <c r="D308" s="225" t="s">
        <v>268</v>
      </c>
      <c r="E308" s="167">
        <f>H308+K308+N308+Q308+T308+W308+Z308+AE308+AJ308+AO308+AT308+AY308</f>
        <v>10.9018</v>
      </c>
      <c r="F308" s="167">
        <f t="shared" si="181"/>
        <v>10.9018</v>
      </c>
      <c r="G308" s="167">
        <f t="shared" si="182"/>
        <v>100.00000000000001</v>
      </c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>
        <v>10.9018</v>
      </c>
      <c r="AF308" s="167">
        <v>10.9018</v>
      </c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226"/>
    </row>
    <row r="309" spans="1:55" ht="78">
      <c r="A309" s="275"/>
      <c r="B309" s="276"/>
      <c r="C309" s="276"/>
      <c r="D309" s="225" t="s">
        <v>274</v>
      </c>
      <c r="E309" s="167">
        <f t="shared" ref="E309:E314" si="184">H309+K309+N309+Q309+T309+W309+Z309+AE309+AJ309+AO309+AT309+AY309</f>
        <v>0</v>
      </c>
      <c r="F309" s="167">
        <f t="shared" si="181"/>
        <v>0</v>
      </c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226"/>
    </row>
    <row r="310" spans="1:55" ht="15.6">
      <c r="A310" s="275"/>
      <c r="B310" s="276"/>
      <c r="C310" s="276"/>
      <c r="D310" s="225" t="s">
        <v>269</v>
      </c>
      <c r="E310" s="167">
        <f t="shared" si="184"/>
        <v>0</v>
      </c>
      <c r="F310" s="167">
        <f t="shared" si="181"/>
        <v>0</v>
      </c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226"/>
    </row>
    <row r="311" spans="1:55" ht="31.2">
      <c r="A311" s="275"/>
      <c r="B311" s="276"/>
      <c r="C311" s="276"/>
      <c r="D311" s="226" t="s">
        <v>43</v>
      </c>
      <c r="E311" s="167">
        <f t="shared" si="184"/>
        <v>0</v>
      </c>
      <c r="F311" s="167">
        <f t="shared" si="181"/>
        <v>0</v>
      </c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226"/>
    </row>
    <row r="312" spans="1:55" ht="15.6">
      <c r="A312" s="275" t="s">
        <v>493</v>
      </c>
      <c r="B312" s="276" t="s">
        <v>472</v>
      </c>
      <c r="C312" s="276" t="s">
        <v>299</v>
      </c>
      <c r="D312" s="153" t="s">
        <v>41</v>
      </c>
      <c r="E312" s="167">
        <f t="shared" si="184"/>
        <v>4816.3468400000002</v>
      </c>
      <c r="F312" s="167">
        <f t="shared" si="181"/>
        <v>4816.3468400000002</v>
      </c>
      <c r="G312" s="167">
        <f t="shared" ref="G312:G375" si="185">F312*100/E312</f>
        <v>100</v>
      </c>
      <c r="H312" s="167">
        <f>H313+H314+H315+H317+H318</f>
        <v>0</v>
      </c>
      <c r="I312" s="167">
        <f t="shared" ref="I312:BA312" si="186">I313+I314+I315+I317+I318</f>
        <v>0</v>
      </c>
      <c r="J312" s="167">
        <f t="shared" si="186"/>
        <v>0</v>
      </c>
      <c r="K312" s="167">
        <f t="shared" si="186"/>
        <v>0</v>
      </c>
      <c r="L312" s="167">
        <f t="shared" si="186"/>
        <v>0</v>
      </c>
      <c r="M312" s="167">
        <f t="shared" si="186"/>
        <v>0</v>
      </c>
      <c r="N312" s="167">
        <f t="shared" si="186"/>
        <v>0</v>
      </c>
      <c r="O312" s="167">
        <f t="shared" si="186"/>
        <v>0</v>
      </c>
      <c r="P312" s="167">
        <f t="shared" si="186"/>
        <v>0</v>
      </c>
      <c r="Q312" s="167">
        <f t="shared" si="186"/>
        <v>0</v>
      </c>
      <c r="R312" s="167">
        <f t="shared" si="186"/>
        <v>0</v>
      </c>
      <c r="S312" s="167">
        <f t="shared" si="186"/>
        <v>0</v>
      </c>
      <c r="T312" s="167">
        <f t="shared" si="186"/>
        <v>0</v>
      </c>
      <c r="U312" s="167">
        <f t="shared" si="186"/>
        <v>0</v>
      </c>
      <c r="V312" s="167">
        <f t="shared" si="186"/>
        <v>0</v>
      </c>
      <c r="W312" s="167">
        <f t="shared" si="186"/>
        <v>0</v>
      </c>
      <c r="X312" s="167">
        <f t="shared" si="186"/>
        <v>0</v>
      </c>
      <c r="Y312" s="167">
        <f t="shared" si="186"/>
        <v>0</v>
      </c>
      <c r="Z312" s="167">
        <f t="shared" si="186"/>
        <v>4342.2938000000004</v>
      </c>
      <c r="AA312" s="167">
        <f t="shared" si="186"/>
        <v>4342.2938000000004</v>
      </c>
      <c r="AB312" s="167">
        <f t="shared" si="186"/>
        <v>0</v>
      </c>
      <c r="AC312" s="167">
        <f t="shared" si="186"/>
        <v>0</v>
      </c>
      <c r="AD312" s="167">
        <f t="shared" si="186"/>
        <v>0</v>
      </c>
      <c r="AE312" s="167">
        <f t="shared" si="186"/>
        <v>23.702649999999998</v>
      </c>
      <c r="AF312" s="167">
        <f t="shared" si="186"/>
        <v>23.702649999999998</v>
      </c>
      <c r="AG312" s="167">
        <f t="shared" si="186"/>
        <v>0</v>
      </c>
      <c r="AH312" s="167">
        <f t="shared" si="186"/>
        <v>0</v>
      </c>
      <c r="AI312" s="167">
        <f t="shared" si="186"/>
        <v>0</v>
      </c>
      <c r="AJ312" s="167">
        <f t="shared" si="186"/>
        <v>450.35039</v>
      </c>
      <c r="AK312" s="167">
        <f t="shared" si="186"/>
        <v>450.35039</v>
      </c>
      <c r="AL312" s="167">
        <f t="shared" si="186"/>
        <v>0</v>
      </c>
      <c r="AM312" s="167">
        <f t="shared" si="186"/>
        <v>0</v>
      </c>
      <c r="AN312" s="167">
        <f t="shared" si="186"/>
        <v>0</v>
      </c>
      <c r="AO312" s="167">
        <f t="shared" si="186"/>
        <v>0</v>
      </c>
      <c r="AP312" s="167">
        <f t="shared" si="186"/>
        <v>0</v>
      </c>
      <c r="AQ312" s="167">
        <f t="shared" si="186"/>
        <v>0</v>
      </c>
      <c r="AR312" s="167">
        <f t="shared" si="186"/>
        <v>0</v>
      </c>
      <c r="AS312" s="167">
        <f t="shared" si="186"/>
        <v>0</v>
      </c>
      <c r="AT312" s="167">
        <f t="shared" si="186"/>
        <v>0</v>
      </c>
      <c r="AU312" s="167">
        <f t="shared" si="186"/>
        <v>0</v>
      </c>
      <c r="AV312" s="167">
        <f t="shared" si="186"/>
        <v>0</v>
      </c>
      <c r="AW312" s="167">
        <f t="shared" si="186"/>
        <v>0</v>
      </c>
      <c r="AX312" s="167">
        <f t="shared" si="186"/>
        <v>0</v>
      </c>
      <c r="AY312" s="167">
        <f t="shared" si="186"/>
        <v>0</v>
      </c>
      <c r="AZ312" s="167">
        <f t="shared" si="186"/>
        <v>0</v>
      </c>
      <c r="BA312" s="167">
        <f t="shared" si="186"/>
        <v>0</v>
      </c>
      <c r="BB312" s="167"/>
      <c r="BC312" s="226"/>
    </row>
    <row r="313" spans="1:55" ht="31.2">
      <c r="A313" s="275"/>
      <c r="B313" s="276"/>
      <c r="C313" s="276"/>
      <c r="D313" s="151" t="s">
        <v>37</v>
      </c>
      <c r="E313" s="167">
        <f t="shared" si="184"/>
        <v>0</v>
      </c>
      <c r="F313" s="167">
        <f t="shared" si="181"/>
        <v>0</v>
      </c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226"/>
    </row>
    <row r="314" spans="1:55" ht="31.2">
      <c r="A314" s="275"/>
      <c r="B314" s="276"/>
      <c r="C314" s="276"/>
      <c r="D314" s="176" t="s">
        <v>2</v>
      </c>
      <c r="E314" s="167">
        <f t="shared" si="184"/>
        <v>4575.5294999999996</v>
      </c>
      <c r="F314" s="167">
        <f t="shared" si="181"/>
        <v>4575.5294999999996</v>
      </c>
      <c r="G314" s="167">
        <f t="shared" si="185"/>
        <v>100</v>
      </c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>
        <v>4125.17911</v>
      </c>
      <c r="AA314" s="167">
        <v>4125.17911</v>
      </c>
      <c r="AB314" s="167"/>
      <c r="AC314" s="167"/>
      <c r="AD314" s="167"/>
      <c r="AE314" s="167"/>
      <c r="AF314" s="167"/>
      <c r="AG314" s="167"/>
      <c r="AH314" s="167"/>
      <c r="AI314" s="167"/>
      <c r="AJ314" s="167">
        <v>450.35039</v>
      </c>
      <c r="AK314" s="167">
        <v>450.35039</v>
      </c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226"/>
    </row>
    <row r="315" spans="1:55" ht="15.6">
      <c r="A315" s="275"/>
      <c r="B315" s="276"/>
      <c r="C315" s="276"/>
      <c r="D315" s="225" t="s">
        <v>268</v>
      </c>
      <c r="E315" s="167">
        <f>H315+K315+N315+Q315+T315+W315+Z315+AE315+AJ315+AO315+AT315+AY315</f>
        <v>240.81734</v>
      </c>
      <c r="F315" s="167">
        <f t="shared" si="181"/>
        <v>240.81734</v>
      </c>
      <c r="G315" s="167">
        <f t="shared" si="185"/>
        <v>100</v>
      </c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>
        <v>217.11469</v>
      </c>
      <c r="AA315" s="167">
        <v>217.11469</v>
      </c>
      <c r="AB315" s="167"/>
      <c r="AC315" s="167"/>
      <c r="AD315" s="167"/>
      <c r="AE315" s="167">
        <v>23.702649999999998</v>
      </c>
      <c r="AF315" s="167">
        <v>23.702649999999998</v>
      </c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226"/>
    </row>
    <row r="316" spans="1:55" ht="78">
      <c r="A316" s="275"/>
      <c r="B316" s="276"/>
      <c r="C316" s="276"/>
      <c r="D316" s="225" t="s">
        <v>274</v>
      </c>
      <c r="E316" s="167">
        <f t="shared" ref="E316:F325" si="187">H316+K316+N316+Q316+T316+W316+Z316+AE316+AJ316+AO316+AT316+AY316</f>
        <v>0</v>
      </c>
      <c r="F316" s="167">
        <f t="shared" si="181"/>
        <v>0</v>
      </c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226"/>
    </row>
    <row r="317" spans="1:55" ht="15.6">
      <c r="A317" s="275"/>
      <c r="B317" s="276"/>
      <c r="C317" s="276"/>
      <c r="D317" s="225" t="s">
        <v>269</v>
      </c>
      <c r="E317" s="167">
        <f t="shared" si="187"/>
        <v>0</v>
      </c>
      <c r="F317" s="167">
        <f t="shared" si="181"/>
        <v>0</v>
      </c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226"/>
    </row>
    <row r="318" spans="1:55" ht="31.2">
      <c r="A318" s="275"/>
      <c r="B318" s="276"/>
      <c r="C318" s="276"/>
      <c r="D318" s="226" t="s">
        <v>43</v>
      </c>
      <c r="E318" s="167">
        <f t="shared" si="187"/>
        <v>0</v>
      </c>
      <c r="F318" s="167">
        <f t="shared" si="187"/>
        <v>0</v>
      </c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226"/>
    </row>
    <row r="319" spans="1:55" ht="15.6">
      <c r="A319" s="275" t="s">
        <v>494</v>
      </c>
      <c r="B319" s="276" t="s">
        <v>473</v>
      </c>
      <c r="C319" s="276" t="s">
        <v>299</v>
      </c>
      <c r="D319" s="153" t="s">
        <v>41</v>
      </c>
      <c r="E319" s="167">
        <f t="shared" si="187"/>
        <v>2937.3980000000001</v>
      </c>
      <c r="F319" s="167">
        <f t="shared" si="187"/>
        <v>2937.3980000000001</v>
      </c>
      <c r="G319" s="167">
        <f t="shared" si="185"/>
        <v>99.999999999999986</v>
      </c>
      <c r="H319" s="167">
        <f>H320+H321+H322+H324+H325</f>
        <v>0</v>
      </c>
      <c r="I319" s="167">
        <f t="shared" ref="I319:BA319" si="188">I320+I321+I322+I324+I325</f>
        <v>0</v>
      </c>
      <c r="J319" s="167">
        <f t="shared" si="188"/>
        <v>0</v>
      </c>
      <c r="K319" s="167">
        <f t="shared" si="188"/>
        <v>0</v>
      </c>
      <c r="L319" s="167">
        <f t="shared" si="188"/>
        <v>0</v>
      </c>
      <c r="M319" s="167">
        <f t="shared" si="188"/>
        <v>0</v>
      </c>
      <c r="N319" s="167">
        <f t="shared" si="188"/>
        <v>0</v>
      </c>
      <c r="O319" s="167">
        <f t="shared" si="188"/>
        <v>0</v>
      </c>
      <c r="P319" s="167">
        <f t="shared" si="188"/>
        <v>0</v>
      </c>
      <c r="Q319" s="167">
        <f t="shared" si="188"/>
        <v>0</v>
      </c>
      <c r="R319" s="167">
        <f t="shared" si="188"/>
        <v>0</v>
      </c>
      <c r="S319" s="167">
        <f t="shared" si="188"/>
        <v>0</v>
      </c>
      <c r="T319" s="167">
        <f t="shared" si="188"/>
        <v>0</v>
      </c>
      <c r="U319" s="167">
        <f t="shared" si="188"/>
        <v>0</v>
      </c>
      <c r="V319" s="167">
        <f t="shared" si="188"/>
        <v>0</v>
      </c>
      <c r="W319" s="167">
        <f t="shared" si="188"/>
        <v>0</v>
      </c>
      <c r="X319" s="167">
        <f t="shared" si="188"/>
        <v>0</v>
      </c>
      <c r="Y319" s="167">
        <f t="shared" si="188"/>
        <v>0</v>
      </c>
      <c r="Z319" s="167">
        <f t="shared" si="188"/>
        <v>0</v>
      </c>
      <c r="AA319" s="167">
        <f t="shared" si="188"/>
        <v>0</v>
      </c>
      <c r="AB319" s="167">
        <f t="shared" si="188"/>
        <v>0</v>
      </c>
      <c r="AC319" s="167">
        <f t="shared" si="188"/>
        <v>0</v>
      </c>
      <c r="AD319" s="167">
        <f t="shared" si="188"/>
        <v>0</v>
      </c>
      <c r="AE319" s="167">
        <f t="shared" si="188"/>
        <v>2564.1888300000001</v>
      </c>
      <c r="AF319" s="167">
        <f t="shared" si="188"/>
        <v>2564.1888300000001</v>
      </c>
      <c r="AG319" s="167">
        <f t="shared" si="188"/>
        <v>0</v>
      </c>
      <c r="AH319" s="167">
        <f t="shared" si="188"/>
        <v>0</v>
      </c>
      <c r="AI319" s="167">
        <f t="shared" si="188"/>
        <v>0</v>
      </c>
      <c r="AJ319" s="167">
        <f t="shared" si="188"/>
        <v>373.20916999999997</v>
      </c>
      <c r="AK319" s="167">
        <f t="shared" si="188"/>
        <v>373.20916999999997</v>
      </c>
      <c r="AL319" s="167">
        <f t="shared" si="188"/>
        <v>0</v>
      </c>
      <c r="AM319" s="167">
        <f t="shared" si="188"/>
        <v>0</v>
      </c>
      <c r="AN319" s="167">
        <f t="shared" si="188"/>
        <v>0</v>
      </c>
      <c r="AO319" s="167">
        <f t="shared" si="188"/>
        <v>0</v>
      </c>
      <c r="AP319" s="167">
        <f t="shared" si="188"/>
        <v>0</v>
      </c>
      <c r="AQ319" s="167">
        <f t="shared" si="188"/>
        <v>0</v>
      </c>
      <c r="AR319" s="167">
        <f t="shared" si="188"/>
        <v>0</v>
      </c>
      <c r="AS319" s="167">
        <f t="shared" si="188"/>
        <v>0</v>
      </c>
      <c r="AT319" s="167">
        <f t="shared" si="188"/>
        <v>0</v>
      </c>
      <c r="AU319" s="167">
        <f t="shared" si="188"/>
        <v>0</v>
      </c>
      <c r="AV319" s="167">
        <f t="shared" si="188"/>
        <v>0</v>
      </c>
      <c r="AW319" s="167">
        <f t="shared" si="188"/>
        <v>0</v>
      </c>
      <c r="AX319" s="167">
        <f t="shared" si="188"/>
        <v>0</v>
      </c>
      <c r="AY319" s="167">
        <f t="shared" si="188"/>
        <v>0</v>
      </c>
      <c r="AZ319" s="167">
        <f t="shared" si="188"/>
        <v>0</v>
      </c>
      <c r="BA319" s="167">
        <f t="shared" si="188"/>
        <v>0</v>
      </c>
      <c r="BB319" s="167"/>
      <c r="BC319" s="226"/>
    </row>
    <row r="320" spans="1:55" ht="31.2">
      <c r="A320" s="275"/>
      <c r="B320" s="276"/>
      <c r="C320" s="276"/>
      <c r="D320" s="151" t="s">
        <v>37</v>
      </c>
      <c r="E320" s="167">
        <f t="shared" si="187"/>
        <v>0</v>
      </c>
      <c r="F320" s="167">
        <f t="shared" si="187"/>
        <v>0</v>
      </c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226"/>
    </row>
    <row r="321" spans="1:55" ht="31.2">
      <c r="A321" s="275"/>
      <c r="B321" s="276"/>
      <c r="C321" s="276"/>
      <c r="D321" s="176" t="s">
        <v>2</v>
      </c>
      <c r="E321" s="167">
        <f t="shared" si="187"/>
        <v>2790.5281</v>
      </c>
      <c r="F321" s="167">
        <f t="shared" si="187"/>
        <v>2790.5281</v>
      </c>
      <c r="G321" s="167">
        <f t="shared" si="185"/>
        <v>100</v>
      </c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>
        <v>2417.3189299999999</v>
      </c>
      <c r="AF321" s="167">
        <v>2417.3189299999999</v>
      </c>
      <c r="AG321" s="167"/>
      <c r="AH321" s="167"/>
      <c r="AI321" s="167"/>
      <c r="AJ321" s="167">
        <v>373.20916999999997</v>
      </c>
      <c r="AK321" s="167">
        <v>373.20916999999997</v>
      </c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226"/>
    </row>
    <row r="322" spans="1:55" ht="15.6">
      <c r="A322" s="275"/>
      <c r="B322" s="276"/>
      <c r="C322" s="276"/>
      <c r="D322" s="225" t="s">
        <v>268</v>
      </c>
      <c r="E322" s="167">
        <f>H322+K322+N322+Q322+T322+W322+Z322+AE322+AJ322+AO322+AT322+AY322</f>
        <v>146.8699</v>
      </c>
      <c r="F322" s="167">
        <f t="shared" si="187"/>
        <v>146.8699</v>
      </c>
      <c r="G322" s="167">
        <f t="shared" si="185"/>
        <v>100</v>
      </c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>
        <v>146.8699</v>
      </c>
      <c r="AF322" s="167">
        <v>146.8699</v>
      </c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226"/>
    </row>
    <row r="323" spans="1:55" ht="78">
      <c r="A323" s="275"/>
      <c r="B323" s="276"/>
      <c r="C323" s="276"/>
      <c r="D323" s="225" t="s">
        <v>274</v>
      </c>
      <c r="E323" s="167">
        <f t="shared" ref="E323:F338" si="189">H323+K323+N323+Q323+T323+W323+Z323+AE323+AJ323+AO323+AT323+AY323</f>
        <v>0</v>
      </c>
      <c r="F323" s="167">
        <f t="shared" si="187"/>
        <v>0</v>
      </c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226"/>
    </row>
    <row r="324" spans="1:55" ht="15.6">
      <c r="A324" s="275"/>
      <c r="B324" s="276"/>
      <c r="C324" s="276"/>
      <c r="D324" s="225" t="s">
        <v>269</v>
      </c>
      <c r="E324" s="167">
        <f t="shared" si="189"/>
        <v>0</v>
      </c>
      <c r="F324" s="167">
        <f t="shared" si="187"/>
        <v>0</v>
      </c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226"/>
    </row>
    <row r="325" spans="1:55" ht="31.2">
      <c r="A325" s="275"/>
      <c r="B325" s="276"/>
      <c r="C325" s="276"/>
      <c r="D325" s="226" t="s">
        <v>43</v>
      </c>
      <c r="E325" s="167">
        <f t="shared" si="189"/>
        <v>0</v>
      </c>
      <c r="F325" s="167">
        <f t="shared" si="187"/>
        <v>0</v>
      </c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226"/>
    </row>
    <row r="326" spans="1:55" ht="15.6">
      <c r="A326" s="275" t="s">
        <v>495</v>
      </c>
      <c r="B326" s="276" t="s">
        <v>474</v>
      </c>
      <c r="C326" s="276" t="s">
        <v>299</v>
      </c>
      <c r="D326" s="153" t="s">
        <v>41</v>
      </c>
      <c r="E326" s="167">
        <f t="shared" si="189"/>
        <v>934.85500000000002</v>
      </c>
      <c r="F326" s="167">
        <f t="shared" si="189"/>
        <v>934.85500000000002</v>
      </c>
      <c r="G326" s="167">
        <f t="shared" si="185"/>
        <v>100</v>
      </c>
      <c r="H326" s="167">
        <f>H327+H328+H329+H331+H332</f>
        <v>0</v>
      </c>
      <c r="I326" s="167">
        <f t="shared" ref="I326:BA326" si="190">I327+I328+I329+I331+I332</f>
        <v>0</v>
      </c>
      <c r="J326" s="167">
        <f t="shared" si="190"/>
        <v>0</v>
      </c>
      <c r="K326" s="167">
        <f t="shared" si="190"/>
        <v>0</v>
      </c>
      <c r="L326" s="167">
        <f t="shared" si="190"/>
        <v>0</v>
      </c>
      <c r="M326" s="167">
        <f t="shared" si="190"/>
        <v>0</v>
      </c>
      <c r="N326" s="167">
        <f t="shared" si="190"/>
        <v>0</v>
      </c>
      <c r="O326" s="167">
        <f t="shared" si="190"/>
        <v>0</v>
      </c>
      <c r="P326" s="167">
        <f t="shared" si="190"/>
        <v>0</v>
      </c>
      <c r="Q326" s="167">
        <f t="shared" si="190"/>
        <v>0</v>
      </c>
      <c r="R326" s="167">
        <f t="shared" si="190"/>
        <v>0</v>
      </c>
      <c r="S326" s="167">
        <f t="shared" si="190"/>
        <v>0</v>
      </c>
      <c r="T326" s="167">
        <f t="shared" si="190"/>
        <v>0</v>
      </c>
      <c r="U326" s="167">
        <f t="shared" si="190"/>
        <v>0</v>
      </c>
      <c r="V326" s="167">
        <f t="shared" si="190"/>
        <v>0</v>
      </c>
      <c r="W326" s="167">
        <f t="shared" si="190"/>
        <v>0</v>
      </c>
      <c r="X326" s="167">
        <f t="shared" si="190"/>
        <v>0</v>
      </c>
      <c r="Y326" s="167">
        <f t="shared" si="190"/>
        <v>0</v>
      </c>
      <c r="Z326" s="167">
        <f t="shared" si="190"/>
        <v>0</v>
      </c>
      <c r="AA326" s="167">
        <f t="shared" si="190"/>
        <v>0</v>
      </c>
      <c r="AB326" s="167">
        <f t="shared" si="190"/>
        <v>0</v>
      </c>
      <c r="AC326" s="167">
        <f t="shared" si="190"/>
        <v>0</v>
      </c>
      <c r="AD326" s="167">
        <f t="shared" si="190"/>
        <v>0</v>
      </c>
      <c r="AE326" s="167">
        <f t="shared" si="190"/>
        <v>46.742750000000001</v>
      </c>
      <c r="AF326" s="167">
        <f t="shared" si="190"/>
        <v>46.742750000000001</v>
      </c>
      <c r="AG326" s="167">
        <f t="shared" si="190"/>
        <v>0</v>
      </c>
      <c r="AH326" s="167">
        <f t="shared" si="190"/>
        <v>0</v>
      </c>
      <c r="AI326" s="167">
        <f t="shared" si="190"/>
        <v>0</v>
      </c>
      <c r="AJ326" s="167">
        <f t="shared" si="190"/>
        <v>0</v>
      </c>
      <c r="AK326" s="167">
        <f t="shared" si="190"/>
        <v>0</v>
      </c>
      <c r="AL326" s="167">
        <f t="shared" si="190"/>
        <v>0</v>
      </c>
      <c r="AM326" s="167">
        <f t="shared" si="190"/>
        <v>0</v>
      </c>
      <c r="AN326" s="167">
        <f t="shared" si="190"/>
        <v>0</v>
      </c>
      <c r="AO326" s="167">
        <f t="shared" si="190"/>
        <v>888.11225000000002</v>
      </c>
      <c r="AP326" s="167">
        <f t="shared" si="190"/>
        <v>888.11225000000002</v>
      </c>
      <c r="AQ326" s="167">
        <f t="shared" si="190"/>
        <v>0</v>
      </c>
      <c r="AR326" s="167">
        <f t="shared" si="190"/>
        <v>0</v>
      </c>
      <c r="AS326" s="167">
        <f t="shared" si="190"/>
        <v>0</v>
      </c>
      <c r="AT326" s="167">
        <f t="shared" si="190"/>
        <v>0</v>
      </c>
      <c r="AU326" s="167">
        <f t="shared" si="190"/>
        <v>0</v>
      </c>
      <c r="AV326" s="167">
        <f t="shared" si="190"/>
        <v>0</v>
      </c>
      <c r="AW326" s="167">
        <f t="shared" si="190"/>
        <v>0</v>
      </c>
      <c r="AX326" s="167">
        <f t="shared" si="190"/>
        <v>0</v>
      </c>
      <c r="AY326" s="167">
        <f t="shared" si="190"/>
        <v>0</v>
      </c>
      <c r="AZ326" s="167">
        <f t="shared" si="190"/>
        <v>0</v>
      </c>
      <c r="BA326" s="167">
        <f t="shared" si="190"/>
        <v>0</v>
      </c>
      <c r="BB326" s="167"/>
      <c r="BC326" s="226"/>
    </row>
    <row r="327" spans="1:55" ht="31.2">
      <c r="A327" s="275"/>
      <c r="B327" s="276"/>
      <c r="C327" s="276"/>
      <c r="D327" s="151" t="s">
        <v>37</v>
      </c>
      <c r="E327" s="167">
        <f t="shared" si="189"/>
        <v>0</v>
      </c>
      <c r="F327" s="167">
        <f t="shared" si="189"/>
        <v>0</v>
      </c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226"/>
    </row>
    <row r="328" spans="1:55" ht="31.2">
      <c r="A328" s="275"/>
      <c r="B328" s="276"/>
      <c r="C328" s="276"/>
      <c r="D328" s="176" t="s">
        <v>2</v>
      </c>
      <c r="E328" s="167">
        <f t="shared" si="189"/>
        <v>888.11225000000002</v>
      </c>
      <c r="F328" s="167">
        <f t="shared" si="189"/>
        <v>888.11225000000002</v>
      </c>
      <c r="G328" s="167">
        <f t="shared" si="185"/>
        <v>100</v>
      </c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>
        <v>888.11225000000002</v>
      </c>
      <c r="AP328" s="167">
        <v>888.11225000000002</v>
      </c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226"/>
    </row>
    <row r="329" spans="1:55" ht="15.6">
      <c r="A329" s="275"/>
      <c r="B329" s="276"/>
      <c r="C329" s="276"/>
      <c r="D329" s="225" t="s">
        <v>268</v>
      </c>
      <c r="E329" s="167">
        <f t="shared" si="189"/>
        <v>46.742750000000001</v>
      </c>
      <c r="F329" s="167">
        <f t="shared" si="189"/>
        <v>46.742750000000001</v>
      </c>
      <c r="G329" s="167">
        <f t="shared" si="185"/>
        <v>99.999999999999986</v>
      </c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>
        <v>46.742750000000001</v>
      </c>
      <c r="AF329" s="167">
        <v>46.742750000000001</v>
      </c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226"/>
    </row>
    <row r="330" spans="1:55" ht="78">
      <c r="A330" s="275"/>
      <c r="B330" s="276"/>
      <c r="C330" s="276"/>
      <c r="D330" s="225" t="s">
        <v>274</v>
      </c>
      <c r="E330" s="167">
        <f t="shared" si="189"/>
        <v>0</v>
      </c>
      <c r="F330" s="167">
        <f t="shared" si="189"/>
        <v>0</v>
      </c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226"/>
    </row>
    <row r="331" spans="1:55" ht="15.6">
      <c r="A331" s="275"/>
      <c r="B331" s="276"/>
      <c r="C331" s="276"/>
      <c r="D331" s="225" t="s">
        <v>269</v>
      </c>
      <c r="E331" s="167">
        <f t="shared" si="189"/>
        <v>0</v>
      </c>
      <c r="F331" s="167">
        <f t="shared" si="189"/>
        <v>0</v>
      </c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226"/>
    </row>
    <row r="332" spans="1:55" ht="31.2">
      <c r="A332" s="275"/>
      <c r="B332" s="276"/>
      <c r="C332" s="276"/>
      <c r="D332" s="226" t="s">
        <v>43</v>
      </c>
      <c r="E332" s="167">
        <f t="shared" si="189"/>
        <v>0</v>
      </c>
      <c r="F332" s="167">
        <f t="shared" si="189"/>
        <v>0</v>
      </c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226"/>
    </row>
    <row r="333" spans="1:55" ht="15.6">
      <c r="A333" s="275" t="s">
        <v>496</v>
      </c>
      <c r="B333" s="276" t="s">
        <v>475</v>
      </c>
      <c r="C333" s="276" t="s">
        <v>299</v>
      </c>
      <c r="D333" s="153" t="s">
        <v>41</v>
      </c>
      <c r="E333" s="167">
        <f t="shared" si="189"/>
        <v>764.30959999999993</v>
      </c>
      <c r="F333" s="167">
        <f t="shared" si="189"/>
        <v>764.30959999999993</v>
      </c>
      <c r="G333" s="167">
        <f t="shared" si="185"/>
        <v>100</v>
      </c>
      <c r="H333" s="167">
        <f>H334+H335+H336+H338+H339</f>
        <v>0</v>
      </c>
      <c r="I333" s="167">
        <f t="shared" ref="I333:BA333" si="191">I334+I335+I336+I338+I339</f>
        <v>0</v>
      </c>
      <c r="J333" s="167">
        <f t="shared" si="191"/>
        <v>0</v>
      </c>
      <c r="K333" s="167">
        <f t="shared" si="191"/>
        <v>0</v>
      </c>
      <c r="L333" s="167">
        <f t="shared" si="191"/>
        <v>0</v>
      </c>
      <c r="M333" s="167">
        <f t="shared" si="191"/>
        <v>0</v>
      </c>
      <c r="N333" s="167">
        <f t="shared" si="191"/>
        <v>0</v>
      </c>
      <c r="O333" s="167">
        <f t="shared" si="191"/>
        <v>0</v>
      </c>
      <c r="P333" s="167">
        <f t="shared" si="191"/>
        <v>0</v>
      </c>
      <c r="Q333" s="167">
        <f t="shared" si="191"/>
        <v>0</v>
      </c>
      <c r="R333" s="167">
        <f t="shared" si="191"/>
        <v>0</v>
      </c>
      <c r="S333" s="167">
        <f t="shared" si="191"/>
        <v>0</v>
      </c>
      <c r="T333" s="167">
        <f t="shared" si="191"/>
        <v>0</v>
      </c>
      <c r="U333" s="167">
        <f t="shared" si="191"/>
        <v>0</v>
      </c>
      <c r="V333" s="167">
        <f t="shared" si="191"/>
        <v>0</v>
      </c>
      <c r="W333" s="167">
        <f t="shared" si="191"/>
        <v>0</v>
      </c>
      <c r="X333" s="167">
        <f t="shared" si="191"/>
        <v>0</v>
      </c>
      <c r="Y333" s="167">
        <f t="shared" si="191"/>
        <v>0</v>
      </c>
      <c r="Z333" s="167">
        <f t="shared" si="191"/>
        <v>0</v>
      </c>
      <c r="AA333" s="167">
        <f t="shared" si="191"/>
        <v>0</v>
      </c>
      <c r="AB333" s="167">
        <f t="shared" si="191"/>
        <v>0</v>
      </c>
      <c r="AC333" s="167">
        <f t="shared" si="191"/>
        <v>0</v>
      </c>
      <c r="AD333" s="167">
        <f t="shared" si="191"/>
        <v>0</v>
      </c>
      <c r="AE333" s="167">
        <f t="shared" si="191"/>
        <v>38.215479999999999</v>
      </c>
      <c r="AF333" s="167">
        <f t="shared" si="191"/>
        <v>38.215479999999999</v>
      </c>
      <c r="AG333" s="167">
        <f t="shared" si="191"/>
        <v>0</v>
      </c>
      <c r="AH333" s="167">
        <f t="shared" si="191"/>
        <v>0</v>
      </c>
      <c r="AI333" s="167">
        <f t="shared" si="191"/>
        <v>0</v>
      </c>
      <c r="AJ333" s="167">
        <f t="shared" si="191"/>
        <v>0</v>
      </c>
      <c r="AK333" s="167">
        <f t="shared" si="191"/>
        <v>0</v>
      </c>
      <c r="AL333" s="167">
        <f t="shared" si="191"/>
        <v>0</v>
      </c>
      <c r="AM333" s="167">
        <f t="shared" si="191"/>
        <v>0</v>
      </c>
      <c r="AN333" s="167">
        <f t="shared" si="191"/>
        <v>0</v>
      </c>
      <c r="AO333" s="167">
        <f t="shared" si="191"/>
        <v>726.09411999999998</v>
      </c>
      <c r="AP333" s="167">
        <f t="shared" si="191"/>
        <v>726.09411999999998</v>
      </c>
      <c r="AQ333" s="167">
        <f t="shared" si="191"/>
        <v>0</v>
      </c>
      <c r="AR333" s="167">
        <f t="shared" si="191"/>
        <v>0</v>
      </c>
      <c r="AS333" s="167">
        <f t="shared" si="191"/>
        <v>0</v>
      </c>
      <c r="AT333" s="167">
        <f t="shared" si="191"/>
        <v>0</v>
      </c>
      <c r="AU333" s="167">
        <f t="shared" si="191"/>
        <v>0</v>
      </c>
      <c r="AV333" s="167">
        <f t="shared" si="191"/>
        <v>0</v>
      </c>
      <c r="AW333" s="167">
        <f t="shared" si="191"/>
        <v>0</v>
      </c>
      <c r="AX333" s="167">
        <f t="shared" si="191"/>
        <v>0</v>
      </c>
      <c r="AY333" s="167">
        <f t="shared" si="191"/>
        <v>0</v>
      </c>
      <c r="AZ333" s="167">
        <f t="shared" si="191"/>
        <v>0</v>
      </c>
      <c r="BA333" s="167">
        <f t="shared" si="191"/>
        <v>0</v>
      </c>
      <c r="BB333" s="167"/>
      <c r="BC333" s="226"/>
    </row>
    <row r="334" spans="1:55" ht="31.2">
      <c r="A334" s="275"/>
      <c r="B334" s="276"/>
      <c r="C334" s="276"/>
      <c r="D334" s="151" t="s">
        <v>37</v>
      </c>
      <c r="E334" s="167">
        <f t="shared" si="189"/>
        <v>0</v>
      </c>
      <c r="F334" s="167">
        <f t="shared" si="189"/>
        <v>0</v>
      </c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226"/>
    </row>
    <row r="335" spans="1:55" ht="31.2">
      <c r="A335" s="275"/>
      <c r="B335" s="276"/>
      <c r="C335" s="276"/>
      <c r="D335" s="176" t="s">
        <v>2</v>
      </c>
      <c r="E335" s="167">
        <f t="shared" si="189"/>
        <v>726.09411999999998</v>
      </c>
      <c r="F335" s="167">
        <f t="shared" si="189"/>
        <v>726.09411999999998</v>
      </c>
      <c r="G335" s="167">
        <f t="shared" si="185"/>
        <v>100</v>
      </c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>
        <v>726.09411999999998</v>
      </c>
      <c r="AP335" s="167">
        <v>726.09411999999998</v>
      </c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226"/>
    </row>
    <row r="336" spans="1:55" ht="15.6">
      <c r="A336" s="275"/>
      <c r="B336" s="276"/>
      <c r="C336" s="276"/>
      <c r="D336" s="225" t="s">
        <v>268</v>
      </c>
      <c r="E336" s="167">
        <f>H336+K336+N336+Q336+T336+W336+Z336+AE336+AJ336+AO336+AT336+AY336</f>
        <v>38.215479999999999</v>
      </c>
      <c r="F336" s="167">
        <f t="shared" si="189"/>
        <v>38.215479999999999</v>
      </c>
      <c r="G336" s="167">
        <f t="shared" si="185"/>
        <v>100</v>
      </c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>
        <v>38.215479999999999</v>
      </c>
      <c r="AF336" s="167">
        <v>38.215479999999999</v>
      </c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226"/>
    </row>
    <row r="337" spans="1:55" ht="78">
      <c r="A337" s="275"/>
      <c r="B337" s="276"/>
      <c r="C337" s="276"/>
      <c r="D337" s="225" t="s">
        <v>274</v>
      </c>
      <c r="E337" s="167">
        <f t="shared" ref="E337:F352" si="192">H337+K337+N337+Q337+T337+W337+Z337+AE337+AJ337+AO337+AT337+AY337</f>
        <v>0</v>
      </c>
      <c r="F337" s="167">
        <f t="shared" si="189"/>
        <v>0</v>
      </c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226"/>
    </row>
    <row r="338" spans="1:55" ht="15.6">
      <c r="A338" s="275"/>
      <c r="B338" s="276"/>
      <c r="C338" s="276"/>
      <c r="D338" s="225" t="s">
        <v>269</v>
      </c>
      <c r="E338" s="167">
        <f t="shared" si="192"/>
        <v>0</v>
      </c>
      <c r="F338" s="167">
        <f t="shared" si="189"/>
        <v>0</v>
      </c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226"/>
    </row>
    <row r="339" spans="1:55" ht="31.2">
      <c r="A339" s="275"/>
      <c r="B339" s="276"/>
      <c r="C339" s="276"/>
      <c r="D339" s="226" t="s">
        <v>43</v>
      </c>
      <c r="E339" s="167">
        <f t="shared" si="192"/>
        <v>0</v>
      </c>
      <c r="F339" s="167">
        <f t="shared" si="192"/>
        <v>0</v>
      </c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226"/>
    </row>
    <row r="340" spans="1:55" ht="15.6">
      <c r="A340" s="275" t="s">
        <v>497</v>
      </c>
      <c r="B340" s="276" t="s">
        <v>476</v>
      </c>
      <c r="C340" s="276" t="s">
        <v>299</v>
      </c>
      <c r="D340" s="153" t="s">
        <v>41</v>
      </c>
      <c r="E340" s="167">
        <f t="shared" si="192"/>
        <v>498.08924000000002</v>
      </c>
      <c r="F340" s="167">
        <f t="shared" si="192"/>
        <v>498.08924000000002</v>
      </c>
      <c r="G340" s="167">
        <f t="shared" si="185"/>
        <v>100</v>
      </c>
      <c r="H340" s="167">
        <f>H341+H342+H343+H345+H346</f>
        <v>0</v>
      </c>
      <c r="I340" s="167">
        <f t="shared" ref="I340:BA340" si="193">I341+I342+I343+I345+I346</f>
        <v>0</v>
      </c>
      <c r="J340" s="167">
        <f t="shared" si="193"/>
        <v>0</v>
      </c>
      <c r="K340" s="167">
        <f t="shared" si="193"/>
        <v>0</v>
      </c>
      <c r="L340" s="167">
        <f t="shared" si="193"/>
        <v>0</v>
      </c>
      <c r="M340" s="167">
        <f t="shared" si="193"/>
        <v>0</v>
      </c>
      <c r="N340" s="167">
        <f t="shared" si="193"/>
        <v>0</v>
      </c>
      <c r="O340" s="167">
        <f t="shared" si="193"/>
        <v>0</v>
      </c>
      <c r="P340" s="167">
        <f t="shared" si="193"/>
        <v>0</v>
      </c>
      <c r="Q340" s="167">
        <f t="shared" si="193"/>
        <v>0</v>
      </c>
      <c r="R340" s="167">
        <f t="shared" si="193"/>
        <v>0</v>
      </c>
      <c r="S340" s="167">
        <f t="shared" si="193"/>
        <v>0</v>
      </c>
      <c r="T340" s="167">
        <f t="shared" si="193"/>
        <v>0</v>
      </c>
      <c r="U340" s="167">
        <f t="shared" si="193"/>
        <v>0</v>
      </c>
      <c r="V340" s="167">
        <f t="shared" si="193"/>
        <v>0</v>
      </c>
      <c r="W340" s="167">
        <f t="shared" si="193"/>
        <v>0</v>
      </c>
      <c r="X340" s="167">
        <f t="shared" si="193"/>
        <v>0</v>
      </c>
      <c r="Y340" s="167">
        <f t="shared" si="193"/>
        <v>0</v>
      </c>
      <c r="Z340" s="167">
        <f t="shared" si="193"/>
        <v>0</v>
      </c>
      <c r="AA340" s="167">
        <f t="shared" si="193"/>
        <v>0</v>
      </c>
      <c r="AB340" s="167">
        <f t="shared" si="193"/>
        <v>0</v>
      </c>
      <c r="AC340" s="167">
        <f t="shared" si="193"/>
        <v>0</v>
      </c>
      <c r="AD340" s="167">
        <f t="shared" si="193"/>
        <v>0</v>
      </c>
      <c r="AE340" s="167">
        <f t="shared" si="193"/>
        <v>24.90446</v>
      </c>
      <c r="AF340" s="167">
        <f t="shared" si="193"/>
        <v>24.90446</v>
      </c>
      <c r="AG340" s="167">
        <f t="shared" si="193"/>
        <v>0</v>
      </c>
      <c r="AH340" s="167">
        <f t="shared" si="193"/>
        <v>0</v>
      </c>
      <c r="AI340" s="167">
        <f t="shared" si="193"/>
        <v>0</v>
      </c>
      <c r="AJ340" s="167">
        <f t="shared" si="193"/>
        <v>473.18477999999999</v>
      </c>
      <c r="AK340" s="167">
        <f t="shared" si="193"/>
        <v>473.18477999999999</v>
      </c>
      <c r="AL340" s="167">
        <f t="shared" si="193"/>
        <v>0</v>
      </c>
      <c r="AM340" s="167">
        <f t="shared" si="193"/>
        <v>0</v>
      </c>
      <c r="AN340" s="167">
        <f t="shared" si="193"/>
        <v>0</v>
      </c>
      <c r="AO340" s="167">
        <f t="shared" si="193"/>
        <v>0</v>
      </c>
      <c r="AP340" s="167">
        <f t="shared" si="193"/>
        <v>0</v>
      </c>
      <c r="AQ340" s="167">
        <f t="shared" si="193"/>
        <v>0</v>
      </c>
      <c r="AR340" s="167">
        <f t="shared" si="193"/>
        <v>0</v>
      </c>
      <c r="AS340" s="167">
        <f t="shared" si="193"/>
        <v>0</v>
      </c>
      <c r="AT340" s="167">
        <f t="shared" si="193"/>
        <v>0</v>
      </c>
      <c r="AU340" s="167">
        <f t="shared" si="193"/>
        <v>0</v>
      </c>
      <c r="AV340" s="167">
        <f t="shared" si="193"/>
        <v>0</v>
      </c>
      <c r="AW340" s="167">
        <f t="shared" si="193"/>
        <v>0</v>
      </c>
      <c r="AX340" s="167">
        <f t="shared" si="193"/>
        <v>0</v>
      </c>
      <c r="AY340" s="167">
        <f t="shared" si="193"/>
        <v>0</v>
      </c>
      <c r="AZ340" s="167">
        <f t="shared" si="193"/>
        <v>0</v>
      </c>
      <c r="BA340" s="167">
        <f t="shared" si="193"/>
        <v>0</v>
      </c>
      <c r="BB340" s="167"/>
      <c r="BC340" s="226"/>
    </row>
    <row r="341" spans="1:55" ht="31.2">
      <c r="A341" s="275"/>
      <c r="B341" s="276"/>
      <c r="C341" s="276"/>
      <c r="D341" s="151" t="s">
        <v>37</v>
      </c>
      <c r="E341" s="167">
        <f t="shared" si="192"/>
        <v>0</v>
      </c>
      <c r="F341" s="167">
        <f t="shared" si="192"/>
        <v>0</v>
      </c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226"/>
    </row>
    <row r="342" spans="1:55" ht="31.2">
      <c r="A342" s="275"/>
      <c r="B342" s="276"/>
      <c r="C342" s="276"/>
      <c r="D342" s="176" t="s">
        <v>2</v>
      </c>
      <c r="E342" s="167">
        <f t="shared" si="192"/>
        <v>473.18477999999999</v>
      </c>
      <c r="F342" s="167">
        <f t="shared" si="192"/>
        <v>473.18477999999999</v>
      </c>
      <c r="G342" s="167">
        <f t="shared" si="185"/>
        <v>99.999999999999986</v>
      </c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>
        <v>473.18477999999999</v>
      </c>
      <c r="AK342" s="167">
        <v>473.18477999999999</v>
      </c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226"/>
    </row>
    <row r="343" spans="1:55" ht="15.6">
      <c r="A343" s="275"/>
      <c r="B343" s="276"/>
      <c r="C343" s="276"/>
      <c r="D343" s="225" t="s">
        <v>268</v>
      </c>
      <c r="E343" s="167">
        <f>H343+K343+N343+Q343+T343+W343+Z343+AE343+AJ343+AO343+AT343+AY343</f>
        <v>24.90446</v>
      </c>
      <c r="F343" s="167">
        <f t="shared" si="192"/>
        <v>24.90446</v>
      </c>
      <c r="G343" s="167">
        <f t="shared" si="185"/>
        <v>100</v>
      </c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>
        <v>24.90446</v>
      </c>
      <c r="AF343" s="167">
        <v>24.90446</v>
      </c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226"/>
    </row>
    <row r="344" spans="1:55" ht="78">
      <c r="A344" s="275"/>
      <c r="B344" s="276"/>
      <c r="C344" s="276"/>
      <c r="D344" s="225" t="s">
        <v>274</v>
      </c>
      <c r="E344" s="167">
        <f t="shared" ref="E344:E349" si="194">H344+K344+N344+Q344+T344+W344+Z344+AE344+AJ344+AO344+AT344+AY344</f>
        <v>0</v>
      </c>
      <c r="F344" s="167">
        <f t="shared" si="192"/>
        <v>0</v>
      </c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226"/>
    </row>
    <row r="345" spans="1:55" ht="15.6">
      <c r="A345" s="275"/>
      <c r="B345" s="276"/>
      <c r="C345" s="276"/>
      <c r="D345" s="225" t="s">
        <v>269</v>
      </c>
      <c r="E345" s="167">
        <f t="shared" si="194"/>
        <v>0</v>
      </c>
      <c r="F345" s="167">
        <f t="shared" si="192"/>
        <v>0</v>
      </c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226"/>
    </row>
    <row r="346" spans="1:55" ht="31.2">
      <c r="A346" s="275"/>
      <c r="B346" s="276"/>
      <c r="C346" s="276"/>
      <c r="D346" s="226" t="s">
        <v>43</v>
      </c>
      <c r="E346" s="167">
        <f t="shared" si="194"/>
        <v>0</v>
      </c>
      <c r="F346" s="167">
        <f t="shared" si="192"/>
        <v>0</v>
      </c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226"/>
    </row>
    <row r="347" spans="1:55" ht="15.6">
      <c r="A347" s="275" t="s">
        <v>498</v>
      </c>
      <c r="B347" s="276" t="s">
        <v>477</v>
      </c>
      <c r="C347" s="276" t="s">
        <v>299</v>
      </c>
      <c r="D347" s="153" t="s">
        <v>41</v>
      </c>
      <c r="E347" s="167">
        <f t="shared" si="194"/>
        <v>1145.3789999999999</v>
      </c>
      <c r="F347" s="167">
        <f t="shared" si="192"/>
        <v>1145.3789999999999</v>
      </c>
      <c r="G347" s="167">
        <f t="shared" si="185"/>
        <v>100</v>
      </c>
      <c r="H347" s="167">
        <f>H348+H349+H350+H352+H353</f>
        <v>0</v>
      </c>
      <c r="I347" s="167">
        <f t="shared" ref="I347:BA347" si="195">I348+I349+I350+I352+I353</f>
        <v>0</v>
      </c>
      <c r="J347" s="167">
        <f t="shared" si="195"/>
        <v>0</v>
      </c>
      <c r="K347" s="167">
        <f t="shared" si="195"/>
        <v>0</v>
      </c>
      <c r="L347" s="167">
        <f t="shared" si="195"/>
        <v>0</v>
      </c>
      <c r="M347" s="167">
        <f t="shared" si="195"/>
        <v>0</v>
      </c>
      <c r="N347" s="167">
        <f t="shared" si="195"/>
        <v>0</v>
      </c>
      <c r="O347" s="167">
        <f t="shared" si="195"/>
        <v>0</v>
      </c>
      <c r="P347" s="167">
        <f t="shared" si="195"/>
        <v>0</v>
      </c>
      <c r="Q347" s="167">
        <f t="shared" si="195"/>
        <v>0</v>
      </c>
      <c r="R347" s="167">
        <f t="shared" si="195"/>
        <v>0</v>
      </c>
      <c r="S347" s="167">
        <f t="shared" si="195"/>
        <v>0</v>
      </c>
      <c r="T347" s="167">
        <f t="shared" si="195"/>
        <v>0</v>
      </c>
      <c r="U347" s="167">
        <f t="shared" si="195"/>
        <v>0</v>
      </c>
      <c r="V347" s="167">
        <f t="shared" si="195"/>
        <v>0</v>
      </c>
      <c r="W347" s="167">
        <f t="shared" si="195"/>
        <v>0</v>
      </c>
      <c r="X347" s="167">
        <f t="shared" si="195"/>
        <v>0</v>
      </c>
      <c r="Y347" s="167">
        <f t="shared" si="195"/>
        <v>0</v>
      </c>
      <c r="Z347" s="167">
        <f t="shared" si="195"/>
        <v>0</v>
      </c>
      <c r="AA347" s="167">
        <f t="shared" si="195"/>
        <v>0</v>
      </c>
      <c r="AB347" s="167">
        <f t="shared" si="195"/>
        <v>0</v>
      </c>
      <c r="AC347" s="167">
        <f t="shared" si="195"/>
        <v>0</v>
      </c>
      <c r="AD347" s="167">
        <f t="shared" si="195"/>
        <v>0</v>
      </c>
      <c r="AE347" s="167">
        <f t="shared" si="195"/>
        <v>0</v>
      </c>
      <c r="AF347" s="167">
        <f t="shared" si="195"/>
        <v>0</v>
      </c>
      <c r="AG347" s="167">
        <f t="shared" si="195"/>
        <v>0</v>
      </c>
      <c r="AH347" s="167">
        <f t="shared" si="195"/>
        <v>0</v>
      </c>
      <c r="AI347" s="167">
        <f t="shared" si="195"/>
        <v>0</v>
      </c>
      <c r="AJ347" s="167">
        <f t="shared" si="195"/>
        <v>0</v>
      </c>
      <c r="AK347" s="167">
        <f t="shared" si="195"/>
        <v>0</v>
      </c>
      <c r="AL347" s="167">
        <f t="shared" si="195"/>
        <v>0</v>
      </c>
      <c r="AM347" s="167">
        <f t="shared" si="195"/>
        <v>0</v>
      </c>
      <c r="AN347" s="167">
        <f t="shared" si="195"/>
        <v>0</v>
      </c>
      <c r="AO347" s="167">
        <f t="shared" si="195"/>
        <v>0</v>
      </c>
      <c r="AP347" s="167">
        <f t="shared" si="195"/>
        <v>0</v>
      </c>
      <c r="AQ347" s="167">
        <f t="shared" si="195"/>
        <v>0</v>
      </c>
      <c r="AR347" s="167">
        <f t="shared" si="195"/>
        <v>0</v>
      </c>
      <c r="AS347" s="167">
        <f t="shared" si="195"/>
        <v>0</v>
      </c>
      <c r="AT347" s="167">
        <f t="shared" si="195"/>
        <v>111.40681000000001</v>
      </c>
      <c r="AU347" s="167">
        <f t="shared" si="195"/>
        <v>111.40681000000001</v>
      </c>
      <c r="AV347" s="167">
        <f t="shared" si="195"/>
        <v>0</v>
      </c>
      <c r="AW347" s="167">
        <f t="shared" si="195"/>
        <v>0</v>
      </c>
      <c r="AX347" s="167">
        <f t="shared" si="195"/>
        <v>0</v>
      </c>
      <c r="AY347" s="167">
        <f t="shared" si="195"/>
        <v>1033.97219</v>
      </c>
      <c r="AZ347" s="167">
        <f t="shared" si="195"/>
        <v>1033.97219</v>
      </c>
      <c r="BA347" s="167">
        <f t="shared" si="195"/>
        <v>0</v>
      </c>
      <c r="BB347" s="167"/>
      <c r="BC347" s="226"/>
    </row>
    <row r="348" spans="1:55" ht="31.2">
      <c r="A348" s="275"/>
      <c r="B348" s="276"/>
      <c r="C348" s="276"/>
      <c r="D348" s="151" t="s">
        <v>37</v>
      </c>
      <c r="E348" s="167">
        <f t="shared" si="194"/>
        <v>0</v>
      </c>
      <c r="F348" s="167">
        <f t="shared" si="192"/>
        <v>0</v>
      </c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226"/>
    </row>
    <row r="349" spans="1:55" ht="31.2">
      <c r="A349" s="275"/>
      <c r="B349" s="276"/>
      <c r="C349" s="276"/>
      <c r="D349" s="176" t="s">
        <v>2</v>
      </c>
      <c r="E349" s="167">
        <f t="shared" si="194"/>
        <v>1033.97219</v>
      </c>
      <c r="F349" s="167">
        <f t="shared" si="192"/>
        <v>1033.97219</v>
      </c>
      <c r="G349" s="167">
        <f t="shared" si="185"/>
        <v>100</v>
      </c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>
        <v>1033.97219</v>
      </c>
      <c r="AZ349" s="167">
        <v>1033.97219</v>
      </c>
      <c r="BA349" s="167"/>
      <c r="BB349" s="167"/>
      <c r="BC349" s="226"/>
    </row>
    <row r="350" spans="1:55" ht="15.6">
      <c r="A350" s="275"/>
      <c r="B350" s="276"/>
      <c r="C350" s="276"/>
      <c r="D350" s="225" t="s">
        <v>268</v>
      </c>
      <c r="E350" s="167">
        <f>H350+K350+N350+Q350+T350+W350+Z350+AE350+AJ350+AO350+AT350+AY350</f>
        <v>111.40681000000001</v>
      </c>
      <c r="F350" s="167">
        <f t="shared" si="192"/>
        <v>111.40681000000001</v>
      </c>
      <c r="G350" s="167">
        <f t="shared" si="185"/>
        <v>100</v>
      </c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>
        <f>56.98722+54.41959</f>
        <v>111.40681000000001</v>
      </c>
      <c r="AU350" s="167">
        <f>56.98722+54.41959</f>
        <v>111.40681000000001</v>
      </c>
      <c r="AV350" s="167"/>
      <c r="AW350" s="167"/>
      <c r="AX350" s="167"/>
      <c r="AY350" s="167"/>
      <c r="AZ350" s="167"/>
      <c r="BA350" s="167"/>
      <c r="BB350" s="167"/>
      <c r="BC350" s="226"/>
    </row>
    <row r="351" spans="1:55" ht="78">
      <c r="A351" s="275"/>
      <c r="B351" s="276"/>
      <c r="C351" s="276"/>
      <c r="D351" s="225" t="s">
        <v>274</v>
      </c>
      <c r="E351" s="167">
        <f t="shared" ref="E351:F366" si="196">H351+K351+N351+Q351+T351+W351+Z351+AE351+AJ351+AO351+AT351+AY351</f>
        <v>0</v>
      </c>
      <c r="F351" s="167">
        <f t="shared" si="192"/>
        <v>0</v>
      </c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226"/>
    </row>
    <row r="352" spans="1:55" ht="15.6">
      <c r="A352" s="275"/>
      <c r="B352" s="276"/>
      <c r="C352" s="276"/>
      <c r="D352" s="225" t="s">
        <v>269</v>
      </c>
      <c r="E352" s="167">
        <f t="shared" si="196"/>
        <v>0</v>
      </c>
      <c r="F352" s="167">
        <f t="shared" si="192"/>
        <v>0</v>
      </c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226"/>
    </row>
    <row r="353" spans="1:55" ht="31.2">
      <c r="A353" s="275"/>
      <c r="B353" s="276"/>
      <c r="C353" s="276"/>
      <c r="D353" s="226" t="s">
        <v>43</v>
      </c>
      <c r="E353" s="167">
        <f t="shared" si="196"/>
        <v>0</v>
      </c>
      <c r="F353" s="167">
        <f t="shared" si="196"/>
        <v>0</v>
      </c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226"/>
    </row>
    <row r="354" spans="1:55" ht="15.6">
      <c r="A354" s="275" t="s">
        <v>499</v>
      </c>
      <c r="B354" s="276" t="s">
        <v>478</v>
      </c>
      <c r="C354" s="276" t="s">
        <v>299</v>
      </c>
      <c r="D354" s="153" t="s">
        <v>41</v>
      </c>
      <c r="E354" s="167">
        <f t="shared" si="196"/>
        <v>1515.0661</v>
      </c>
      <c r="F354" s="167">
        <f t="shared" si="196"/>
        <v>1515.0661</v>
      </c>
      <c r="G354" s="167">
        <f t="shared" si="185"/>
        <v>99.999999999999986</v>
      </c>
      <c r="H354" s="167">
        <f>H355+H356+H357+H359+H360</f>
        <v>0</v>
      </c>
      <c r="I354" s="167">
        <f t="shared" ref="I354:BA354" si="197">I355+I356+I357+I359+I360</f>
        <v>0</v>
      </c>
      <c r="J354" s="167">
        <f t="shared" si="197"/>
        <v>0</v>
      </c>
      <c r="K354" s="167">
        <f t="shared" si="197"/>
        <v>0</v>
      </c>
      <c r="L354" s="167">
        <f t="shared" si="197"/>
        <v>0</v>
      </c>
      <c r="M354" s="167">
        <f t="shared" si="197"/>
        <v>0</v>
      </c>
      <c r="N354" s="167">
        <f t="shared" si="197"/>
        <v>0</v>
      </c>
      <c r="O354" s="167">
        <f t="shared" si="197"/>
        <v>0</v>
      </c>
      <c r="P354" s="167">
        <f t="shared" si="197"/>
        <v>0</v>
      </c>
      <c r="Q354" s="167">
        <f t="shared" si="197"/>
        <v>0</v>
      </c>
      <c r="R354" s="167">
        <f t="shared" si="197"/>
        <v>0</v>
      </c>
      <c r="S354" s="167">
        <f t="shared" si="197"/>
        <v>0</v>
      </c>
      <c r="T354" s="167">
        <f t="shared" si="197"/>
        <v>0</v>
      </c>
      <c r="U354" s="167">
        <f t="shared" si="197"/>
        <v>0</v>
      </c>
      <c r="V354" s="167">
        <f t="shared" si="197"/>
        <v>0</v>
      </c>
      <c r="W354" s="167">
        <f t="shared" si="197"/>
        <v>0</v>
      </c>
      <c r="X354" s="167">
        <f t="shared" si="197"/>
        <v>0</v>
      </c>
      <c r="Y354" s="167">
        <f t="shared" si="197"/>
        <v>0</v>
      </c>
      <c r="Z354" s="167">
        <f t="shared" si="197"/>
        <v>0</v>
      </c>
      <c r="AA354" s="167">
        <f t="shared" si="197"/>
        <v>0</v>
      </c>
      <c r="AB354" s="167">
        <f t="shared" si="197"/>
        <v>0</v>
      </c>
      <c r="AC354" s="167">
        <f t="shared" si="197"/>
        <v>0</v>
      </c>
      <c r="AD354" s="167">
        <f t="shared" si="197"/>
        <v>0</v>
      </c>
      <c r="AE354" s="167">
        <f t="shared" si="197"/>
        <v>0</v>
      </c>
      <c r="AF354" s="167">
        <f t="shared" si="197"/>
        <v>0</v>
      </c>
      <c r="AG354" s="167">
        <f t="shared" si="197"/>
        <v>0</v>
      </c>
      <c r="AH354" s="167">
        <f t="shared" si="197"/>
        <v>0</v>
      </c>
      <c r="AI354" s="167">
        <f t="shared" si="197"/>
        <v>0</v>
      </c>
      <c r="AJ354" s="167">
        <f t="shared" si="197"/>
        <v>0</v>
      </c>
      <c r="AK354" s="167">
        <f t="shared" si="197"/>
        <v>0</v>
      </c>
      <c r="AL354" s="167">
        <f t="shared" si="197"/>
        <v>0</v>
      </c>
      <c r="AM354" s="167">
        <f t="shared" si="197"/>
        <v>0</v>
      </c>
      <c r="AN354" s="167">
        <f t="shared" si="197"/>
        <v>0</v>
      </c>
      <c r="AO354" s="167">
        <f t="shared" si="197"/>
        <v>0</v>
      </c>
      <c r="AP354" s="167">
        <f t="shared" si="197"/>
        <v>0</v>
      </c>
      <c r="AQ354" s="167">
        <f t="shared" si="197"/>
        <v>0</v>
      </c>
      <c r="AR354" s="167">
        <f t="shared" si="197"/>
        <v>0</v>
      </c>
      <c r="AS354" s="167">
        <f t="shared" si="197"/>
        <v>0</v>
      </c>
      <c r="AT354" s="167">
        <f t="shared" si="197"/>
        <v>245.19825</v>
      </c>
      <c r="AU354" s="167">
        <f t="shared" si="197"/>
        <v>245.19825</v>
      </c>
      <c r="AV354" s="167">
        <f t="shared" si="197"/>
        <v>0</v>
      </c>
      <c r="AW354" s="167">
        <f t="shared" si="197"/>
        <v>0</v>
      </c>
      <c r="AX354" s="167">
        <f t="shared" si="197"/>
        <v>0</v>
      </c>
      <c r="AY354" s="167">
        <f t="shared" si="197"/>
        <v>1269.8678500000001</v>
      </c>
      <c r="AZ354" s="167">
        <f t="shared" si="197"/>
        <v>1269.8678500000001</v>
      </c>
      <c r="BA354" s="167">
        <f t="shared" si="197"/>
        <v>0</v>
      </c>
      <c r="BB354" s="167"/>
      <c r="BC354" s="226"/>
    </row>
    <row r="355" spans="1:55" ht="31.2">
      <c r="A355" s="275"/>
      <c r="B355" s="276"/>
      <c r="C355" s="276"/>
      <c r="D355" s="151" t="s">
        <v>37</v>
      </c>
      <c r="E355" s="167">
        <f t="shared" si="196"/>
        <v>0</v>
      </c>
      <c r="F355" s="167">
        <f t="shared" si="196"/>
        <v>0</v>
      </c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226"/>
    </row>
    <row r="356" spans="1:55" ht="31.2">
      <c r="A356" s="275"/>
      <c r="B356" s="276"/>
      <c r="C356" s="276"/>
      <c r="D356" s="176" t="s">
        <v>2</v>
      </c>
      <c r="E356" s="167">
        <f t="shared" si="196"/>
        <v>1269.8678500000001</v>
      </c>
      <c r="F356" s="167">
        <f t="shared" si="196"/>
        <v>1269.8678500000001</v>
      </c>
      <c r="G356" s="167">
        <f t="shared" si="185"/>
        <v>100</v>
      </c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>
        <v>1269.8678500000001</v>
      </c>
      <c r="AZ356" s="167">
        <v>1269.8678500000001</v>
      </c>
      <c r="BA356" s="167"/>
      <c r="BB356" s="167"/>
      <c r="BC356" s="226"/>
    </row>
    <row r="357" spans="1:55" ht="15.6">
      <c r="A357" s="275"/>
      <c r="B357" s="276"/>
      <c r="C357" s="276"/>
      <c r="D357" s="225" t="s">
        <v>268</v>
      </c>
      <c r="E357" s="167">
        <f>H357+K357+N357+Q357+T357+W357+Z357+AE357+AJ357+AO357+AT357+AY357</f>
        <v>245.19825</v>
      </c>
      <c r="F357" s="167">
        <f t="shared" si="196"/>
        <v>245.19825</v>
      </c>
      <c r="G357" s="167">
        <f t="shared" si="185"/>
        <v>100</v>
      </c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>
        <f>66.83515+178.3631</f>
        <v>245.19825</v>
      </c>
      <c r="AU357" s="167">
        <f>66.83515+178.3631</f>
        <v>245.19825</v>
      </c>
      <c r="AV357" s="167"/>
      <c r="AW357" s="167"/>
      <c r="AX357" s="167"/>
      <c r="AY357" s="167"/>
      <c r="AZ357" s="167"/>
      <c r="BA357" s="167"/>
      <c r="BB357" s="167"/>
      <c r="BC357" s="226"/>
    </row>
    <row r="358" spans="1:55" ht="78">
      <c r="A358" s="275"/>
      <c r="B358" s="276"/>
      <c r="C358" s="276"/>
      <c r="D358" s="225" t="s">
        <v>274</v>
      </c>
      <c r="E358" s="167">
        <f t="shared" ref="E358:E363" si="198">H358+K358+N358+Q358+T358+W358+Z358+AE358+AJ358+AO358+AT358+AY358</f>
        <v>0</v>
      </c>
      <c r="F358" s="167">
        <f t="shared" si="196"/>
        <v>0</v>
      </c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226"/>
    </row>
    <row r="359" spans="1:55" ht="15.6">
      <c r="A359" s="275"/>
      <c r="B359" s="276"/>
      <c r="C359" s="276"/>
      <c r="D359" s="225" t="s">
        <v>269</v>
      </c>
      <c r="E359" s="167">
        <f t="shared" si="198"/>
        <v>0</v>
      </c>
      <c r="F359" s="167">
        <f t="shared" si="196"/>
        <v>0</v>
      </c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226"/>
    </row>
    <row r="360" spans="1:55" ht="31.2">
      <c r="A360" s="275"/>
      <c r="B360" s="276"/>
      <c r="C360" s="276"/>
      <c r="D360" s="226" t="s">
        <v>43</v>
      </c>
      <c r="E360" s="167">
        <f t="shared" si="198"/>
        <v>0</v>
      </c>
      <c r="F360" s="167">
        <f t="shared" si="196"/>
        <v>0</v>
      </c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226"/>
    </row>
    <row r="361" spans="1:55" ht="15.6">
      <c r="A361" s="275" t="s">
        <v>500</v>
      </c>
      <c r="B361" s="276" t="s">
        <v>479</v>
      </c>
      <c r="C361" s="276" t="s">
        <v>299</v>
      </c>
      <c r="D361" s="153" t="s">
        <v>41</v>
      </c>
      <c r="E361" s="167">
        <f t="shared" si="198"/>
        <v>700.84918000000005</v>
      </c>
      <c r="F361" s="167">
        <f t="shared" si="196"/>
        <v>700.84918000000005</v>
      </c>
      <c r="G361" s="167">
        <f t="shared" si="185"/>
        <v>100</v>
      </c>
      <c r="H361" s="167">
        <f>H362+H363+H364+H366+H367</f>
        <v>0</v>
      </c>
      <c r="I361" s="167">
        <f t="shared" ref="I361:BA361" si="199">I362+I363+I364+I366+I367</f>
        <v>0</v>
      </c>
      <c r="J361" s="167">
        <f t="shared" si="199"/>
        <v>0</v>
      </c>
      <c r="K361" s="167">
        <f t="shared" si="199"/>
        <v>0</v>
      </c>
      <c r="L361" s="167">
        <f t="shared" si="199"/>
        <v>0</v>
      </c>
      <c r="M361" s="167">
        <f t="shared" si="199"/>
        <v>0</v>
      </c>
      <c r="N361" s="167">
        <f t="shared" si="199"/>
        <v>0</v>
      </c>
      <c r="O361" s="167">
        <f t="shared" si="199"/>
        <v>0</v>
      </c>
      <c r="P361" s="167">
        <f t="shared" si="199"/>
        <v>0</v>
      </c>
      <c r="Q361" s="167">
        <f t="shared" si="199"/>
        <v>0</v>
      </c>
      <c r="R361" s="167">
        <f t="shared" si="199"/>
        <v>0</v>
      </c>
      <c r="S361" s="167">
        <f t="shared" si="199"/>
        <v>0</v>
      </c>
      <c r="T361" s="167">
        <f t="shared" si="199"/>
        <v>0</v>
      </c>
      <c r="U361" s="167">
        <f t="shared" si="199"/>
        <v>0</v>
      </c>
      <c r="V361" s="167">
        <f t="shared" si="199"/>
        <v>0</v>
      </c>
      <c r="W361" s="167">
        <f t="shared" si="199"/>
        <v>0</v>
      </c>
      <c r="X361" s="167">
        <f t="shared" si="199"/>
        <v>0</v>
      </c>
      <c r="Y361" s="167">
        <f t="shared" si="199"/>
        <v>0</v>
      </c>
      <c r="Z361" s="167">
        <f t="shared" si="199"/>
        <v>0</v>
      </c>
      <c r="AA361" s="167">
        <f t="shared" si="199"/>
        <v>0</v>
      </c>
      <c r="AB361" s="167">
        <f t="shared" si="199"/>
        <v>0</v>
      </c>
      <c r="AC361" s="167">
        <f t="shared" si="199"/>
        <v>0</v>
      </c>
      <c r="AD361" s="167">
        <f t="shared" si="199"/>
        <v>0</v>
      </c>
      <c r="AE361" s="167">
        <f t="shared" si="199"/>
        <v>35.042459999999998</v>
      </c>
      <c r="AF361" s="167">
        <f t="shared" si="199"/>
        <v>35.042459999999998</v>
      </c>
      <c r="AG361" s="167">
        <f t="shared" si="199"/>
        <v>0</v>
      </c>
      <c r="AH361" s="167">
        <f t="shared" si="199"/>
        <v>0</v>
      </c>
      <c r="AI361" s="167">
        <f t="shared" si="199"/>
        <v>0</v>
      </c>
      <c r="AJ361" s="167">
        <f t="shared" si="199"/>
        <v>665.80672000000004</v>
      </c>
      <c r="AK361" s="167">
        <f t="shared" si="199"/>
        <v>665.80672000000004</v>
      </c>
      <c r="AL361" s="167">
        <f t="shared" si="199"/>
        <v>0</v>
      </c>
      <c r="AM361" s="167">
        <f t="shared" si="199"/>
        <v>0</v>
      </c>
      <c r="AN361" s="167">
        <f t="shared" si="199"/>
        <v>0</v>
      </c>
      <c r="AO361" s="167">
        <f t="shared" si="199"/>
        <v>0</v>
      </c>
      <c r="AP361" s="167">
        <f t="shared" si="199"/>
        <v>0</v>
      </c>
      <c r="AQ361" s="167">
        <f t="shared" si="199"/>
        <v>0</v>
      </c>
      <c r="AR361" s="167">
        <f t="shared" si="199"/>
        <v>0</v>
      </c>
      <c r="AS361" s="167">
        <f t="shared" si="199"/>
        <v>0</v>
      </c>
      <c r="AT361" s="167">
        <f t="shared" si="199"/>
        <v>0</v>
      </c>
      <c r="AU361" s="167">
        <f t="shared" si="199"/>
        <v>0</v>
      </c>
      <c r="AV361" s="167">
        <f t="shared" si="199"/>
        <v>0</v>
      </c>
      <c r="AW361" s="167">
        <f t="shared" si="199"/>
        <v>0</v>
      </c>
      <c r="AX361" s="167">
        <f t="shared" si="199"/>
        <v>0</v>
      </c>
      <c r="AY361" s="167">
        <f t="shared" si="199"/>
        <v>0</v>
      </c>
      <c r="AZ361" s="167">
        <f t="shared" si="199"/>
        <v>0</v>
      </c>
      <c r="BA361" s="167">
        <f t="shared" si="199"/>
        <v>0</v>
      </c>
      <c r="BB361" s="167"/>
      <c r="BC361" s="226"/>
    </row>
    <row r="362" spans="1:55" ht="31.2">
      <c r="A362" s="275"/>
      <c r="B362" s="276"/>
      <c r="C362" s="276"/>
      <c r="D362" s="151" t="s">
        <v>37</v>
      </c>
      <c r="E362" s="167">
        <f t="shared" si="198"/>
        <v>0</v>
      </c>
      <c r="F362" s="167">
        <f t="shared" si="196"/>
        <v>0</v>
      </c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226"/>
    </row>
    <row r="363" spans="1:55" ht="31.2">
      <c r="A363" s="275"/>
      <c r="B363" s="276"/>
      <c r="C363" s="276"/>
      <c r="D363" s="176" t="s">
        <v>2</v>
      </c>
      <c r="E363" s="167">
        <f t="shared" si="198"/>
        <v>665.80672000000004</v>
      </c>
      <c r="F363" s="167">
        <f t="shared" si="196"/>
        <v>665.80672000000004</v>
      </c>
      <c r="G363" s="167">
        <f t="shared" si="185"/>
        <v>100</v>
      </c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>
        <v>665.80672000000004</v>
      </c>
      <c r="AK363" s="167">
        <v>665.80672000000004</v>
      </c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226"/>
    </row>
    <row r="364" spans="1:55" ht="15.6">
      <c r="A364" s="275"/>
      <c r="B364" s="276"/>
      <c r="C364" s="276"/>
      <c r="D364" s="225" t="s">
        <v>268</v>
      </c>
      <c r="E364" s="167">
        <f>H364+K364+N364+Q364+T364+W364+Z364+AE364+AJ364+AO364+AT364+AY364</f>
        <v>35.042459999999998</v>
      </c>
      <c r="F364" s="167">
        <f t="shared" si="196"/>
        <v>35.042459999999998</v>
      </c>
      <c r="G364" s="167">
        <f t="shared" si="185"/>
        <v>100</v>
      </c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>
        <v>35.042459999999998</v>
      </c>
      <c r="AF364" s="167">
        <v>35.042459999999998</v>
      </c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226"/>
    </row>
    <row r="365" spans="1:55" ht="78">
      <c r="A365" s="275"/>
      <c r="B365" s="276"/>
      <c r="C365" s="276"/>
      <c r="D365" s="225" t="s">
        <v>274</v>
      </c>
      <c r="E365" s="167">
        <f t="shared" ref="E365:F380" si="200">H365+K365+N365+Q365+T365+W365+Z365+AE365+AJ365+AO365+AT365+AY365</f>
        <v>0</v>
      </c>
      <c r="F365" s="167">
        <f t="shared" si="196"/>
        <v>0</v>
      </c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226"/>
    </row>
    <row r="366" spans="1:55" ht="15.6">
      <c r="A366" s="275"/>
      <c r="B366" s="276"/>
      <c r="C366" s="276"/>
      <c r="D366" s="225" t="s">
        <v>269</v>
      </c>
      <c r="E366" s="167">
        <f t="shared" si="200"/>
        <v>0</v>
      </c>
      <c r="F366" s="167">
        <f t="shared" si="196"/>
        <v>0</v>
      </c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226"/>
    </row>
    <row r="367" spans="1:55" ht="31.2">
      <c r="A367" s="275"/>
      <c r="B367" s="276"/>
      <c r="C367" s="276"/>
      <c r="D367" s="226" t="s">
        <v>43</v>
      </c>
      <c r="E367" s="167">
        <f t="shared" si="200"/>
        <v>0</v>
      </c>
      <c r="F367" s="167">
        <f t="shared" si="200"/>
        <v>0</v>
      </c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226"/>
    </row>
    <row r="368" spans="1:55" ht="15.6">
      <c r="A368" s="275" t="s">
        <v>501</v>
      </c>
      <c r="B368" s="276" t="s">
        <v>480</v>
      </c>
      <c r="C368" s="276" t="s">
        <v>299</v>
      </c>
      <c r="D368" s="153" t="s">
        <v>41</v>
      </c>
      <c r="E368" s="167">
        <f t="shared" si="200"/>
        <v>720.61918000000003</v>
      </c>
      <c r="F368" s="167">
        <f t="shared" si="200"/>
        <v>720.61918000000003</v>
      </c>
      <c r="G368" s="167">
        <f t="shared" si="185"/>
        <v>100</v>
      </c>
      <c r="H368" s="167">
        <f>H369+H370+H371+H373+H374</f>
        <v>0</v>
      </c>
      <c r="I368" s="167">
        <f t="shared" ref="I368:BA368" si="201">I369+I370+I371+I373+I374</f>
        <v>0</v>
      </c>
      <c r="J368" s="167">
        <f t="shared" si="201"/>
        <v>0</v>
      </c>
      <c r="K368" s="167">
        <f t="shared" si="201"/>
        <v>0</v>
      </c>
      <c r="L368" s="167">
        <f t="shared" si="201"/>
        <v>0</v>
      </c>
      <c r="M368" s="167">
        <f t="shared" si="201"/>
        <v>0</v>
      </c>
      <c r="N368" s="167">
        <f t="shared" si="201"/>
        <v>0</v>
      </c>
      <c r="O368" s="167">
        <f t="shared" si="201"/>
        <v>0</v>
      </c>
      <c r="P368" s="167">
        <f t="shared" si="201"/>
        <v>0</v>
      </c>
      <c r="Q368" s="167">
        <f t="shared" si="201"/>
        <v>0</v>
      </c>
      <c r="R368" s="167">
        <f t="shared" si="201"/>
        <v>0</v>
      </c>
      <c r="S368" s="167">
        <f t="shared" si="201"/>
        <v>0</v>
      </c>
      <c r="T368" s="167">
        <f t="shared" si="201"/>
        <v>0</v>
      </c>
      <c r="U368" s="167">
        <f t="shared" si="201"/>
        <v>0</v>
      </c>
      <c r="V368" s="167">
        <f t="shared" si="201"/>
        <v>0</v>
      </c>
      <c r="W368" s="167">
        <f t="shared" si="201"/>
        <v>0</v>
      </c>
      <c r="X368" s="167">
        <f t="shared" si="201"/>
        <v>0</v>
      </c>
      <c r="Y368" s="167">
        <f t="shared" si="201"/>
        <v>0</v>
      </c>
      <c r="Z368" s="167">
        <f t="shared" si="201"/>
        <v>0</v>
      </c>
      <c r="AA368" s="167">
        <f t="shared" si="201"/>
        <v>0</v>
      </c>
      <c r="AB368" s="167">
        <f t="shared" si="201"/>
        <v>0</v>
      </c>
      <c r="AC368" s="167">
        <f t="shared" si="201"/>
        <v>0</v>
      </c>
      <c r="AD368" s="167">
        <f t="shared" si="201"/>
        <v>0</v>
      </c>
      <c r="AE368" s="167">
        <f t="shared" si="201"/>
        <v>36.03096</v>
      </c>
      <c r="AF368" s="167">
        <f t="shared" si="201"/>
        <v>36.03096</v>
      </c>
      <c r="AG368" s="167">
        <f t="shared" si="201"/>
        <v>0</v>
      </c>
      <c r="AH368" s="167">
        <f t="shared" si="201"/>
        <v>0</v>
      </c>
      <c r="AI368" s="167">
        <f t="shared" si="201"/>
        <v>0</v>
      </c>
      <c r="AJ368" s="167">
        <f t="shared" si="201"/>
        <v>684.58821999999998</v>
      </c>
      <c r="AK368" s="167">
        <f t="shared" si="201"/>
        <v>684.58821999999998</v>
      </c>
      <c r="AL368" s="167">
        <f t="shared" si="201"/>
        <v>0</v>
      </c>
      <c r="AM368" s="167">
        <f t="shared" si="201"/>
        <v>0</v>
      </c>
      <c r="AN368" s="167">
        <f t="shared" si="201"/>
        <v>0</v>
      </c>
      <c r="AO368" s="167">
        <f t="shared" si="201"/>
        <v>0</v>
      </c>
      <c r="AP368" s="167">
        <f t="shared" si="201"/>
        <v>0</v>
      </c>
      <c r="AQ368" s="167">
        <f t="shared" si="201"/>
        <v>0</v>
      </c>
      <c r="AR368" s="167">
        <f t="shared" si="201"/>
        <v>0</v>
      </c>
      <c r="AS368" s="167">
        <f t="shared" si="201"/>
        <v>0</v>
      </c>
      <c r="AT368" s="167">
        <f t="shared" si="201"/>
        <v>0</v>
      </c>
      <c r="AU368" s="167">
        <f t="shared" si="201"/>
        <v>0</v>
      </c>
      <c r="AV368" s="167">
        <f t="shared" si="201"/>
        <v>0</v>
      </c>
      <c r="AW368" s="167">
        <f t="shared" si="201"/>
        <v>0</v>
      </c>
      <c r="AX368" s="167">
        <f t="shared" si="201"/>
        <v>0</v>
      </c>
      <c r="AY368" s="167">
        <f t="shared" si="201"/>
        <v>0</v>
      </c>
      <c r="AZ368" s="167">
        <f t="shared" si="201"/>
        <v>0</v>
      </c>
      <c r="BA368" s="167">
        <f t="shared" si="201"/>
        <v>0</v>
      </c>
      <c r="BB368" s="167"/>
      <c r="BC368" s="226"/>
    </row>
    <row r="369" spans="1:55" ht="31.2">
      <c r="A369" s="275"/>
      <c r="B369" s="276"/>
      <c r="C369" s="276"/>
      <c r="D369" s="151" t="s">
        <v>37</v>
      </c>
      <c r="E369" s="167">
        <f t="shared" si="200"/>
        <v>0</v>
      </c>
      <c r="F369" s="167">
        <f t="shared" si="200"/>
        <v>0</v>
      </c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226"/>
    </row>
    <row r="370" spans="1:55" ht="31.2">
      <c r="A370" s="275"/>
      <c r="B370" s="276"/>
      <c r="C370" s="276"/>
      <c r="D370" s="176" t="s">
        <v>2</v>
      </c>
      <c r="E370" s="167">
        <f t="shared" si="200"/>
        <v>684.58821999999998</v>
      </c>
      <c r="F370" s="167">
        <f t="shared" si="200"/>
        <v>684.58821999999998</v>
      </c>
      <c r="G370" s="167">
        <f t="shared" si="185"/>
        <v>100</v>
      </c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>
        <v>684.58821999999998</v>
      </c>
      <c r="AK370" s="167">
        <v>684.58821999999998</v>
      </c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226"/>
    </row>
    <row r="371" spans="1:55" ht="15.6">
      <c r="A371" s="275"/>
      <c r="B371" s="276"/>
      <c r="C371" s="276"/>
      <c r="D371" s="225" t="s">
        <v>268</v>
      </c>
      <c r="E371" s="167">
        <f>H371+K371+N371+Q371+T371+W371+Z371+AE371+AJ371+AO371+AT371+AY371</f>
        <v>36.03096</v>
      </c>
      <c r="F371" s="167">
        <f t="shared" si="200"/>
        <v>36.03096</v>
      </c>
      <c r="G371" s="167">
        <f t="shared" si="185"/>
        <v>100</v>
      </c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>
        <v>36.03096</v>
      </c>
      <c r="AF371" s="167">
        <v>36.03096</v>
      </c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226"/>
    </row>
    <row r="372" spans="1:55" ht="78">
      <c r="A372" s="275"/>
      <c r="B372" s="276"/>
      <c r="C372" s="276"/>
      <c r="D372" s="225" t="s">
        <v>274</v>
      </c>
      <c r="E372" s="167">
        <f t="shared" ref="E372:E377" si="202">H372+K372+N372+Q372+T372+W372+Z372+AE372+AJ372+AO372+AT372+AY372</f>
        <v>0</v>
      </c>
      <c r="F372" s="167">
        <f t="shared" si="200"/>
        <v>0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226"/>
    </row>
    <row r="373" spans="1:55" ht="15.6">
      <c r="A373" s="275"/>
      <c r="B373" s="276"/>
      <c r="C373" s="276"/>
      <c r="D373" s="225" t="s">
        <v>269</v>
      </c>
      <c r="E373" s="167">
        <f t="shared" si="202"/>
        <v>0</v>
      </c>
      <c r="F373" s="167">
        <f t="shared" si="200"/>
        <v>0</v>
      </c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226"/>
    </row>
    <row r="374" spans="1:55" ht="31.2">
      <c r="A374" s="275"/>
      <c r="B374" s="276"/>
      <c r="C374" s="276"/>
      <c r="D374" s="226" t="s">
        <v>43</v>
      </c>
      <c r="E374" s="167">
        <f t="shared" si="202"/>
        <v>0</v>
      </c>
      <c r="F374" s="167">
        <f t="shared" si="200"/>
        <v>0</v>
      </c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226"/>
    </row>
    <row r="375" spans="1:55" ht="15.6">
      <c r="A375" s="275" t="s">
        <v>502</v>
      </c>
      <c r="B375" s="276" t="s">
        <v>481</v>
      </c>
      <c r="C375" s="276" t="s">
        <v>299</v>
      </c>
      <c r="D375" s="153" t="s">
        <v>41</v>
      </c>
      <c r="E375" s="167">
        <f t="shared" si="202"/>
        <v>1278.3054500000001</v>
      </c>
      <c r="F375" s="167">
        <f t="shared" si="200"/>
        <v>1278.3054500000001</v>
      </c>
      <c r="G375" s="167">
        <f t="shared" si="185"/>
        <v>100</v>
      </c>
      <c r="H375" s="167">
        <f>H376+H377+H378+H380+H381</f>
        <v>0</v>
      </c>
      <c r="I375" s="167">
        <f t="shared" ref="I375:BA375" si="203">I376+I377+I378+I380+I381</f>
        <v>0</v>
      </c>
      <c r="J375" s="167">
        <f t="shared" si="203"/>
        <v>0</v>
      </c>
      <c r="K375" s="167">
        <f t="shared" si="203"/>
        <v>0</v>
      </c>
      <c r="L375" s="167">
        <f t="shared" si="203"/>
        <v>0</v>
      </c>
      <c r="M375" s="167">
        <f t="shared" si="203"/>
        <v>0</v>
      </c>
      <c r="N375" s="167">
        <f t="shared" si="203"/>
        <v>0</v>
      </c>
      <c r="O375" s="167">
        <f t="shared" si="203"/>
        <v>0</v>
      </c>
      <c r="P375" s="167">
        <f t="shared" si="203"/>
        <v>0</v>
      </c>
      <c r="Q375" s="167">
        <f t="shared" si="203"/>
        <v>0</v>
      </c>
      <c r="R375" s="167">
        <f t="shared" si="203"/>
        <v>0</v>
      </c>
      <c r="S375" s="167">
        <f t="shared" si="203"/>
        <v>0</v>
      </c>
      <c r="T375" s="167">
        <f t="shared" si="203"/>
        <v>0</v>
      </c>
      <c r="U375" s="167">
        <f t="shared" si="203"/>
        <v>0</v>
      </c>
      <c r="V375" s="167">
        <f t="shared" si="203"/>
        <v>0</v>
      </c>
      <c r="W375" s="167">
        <f t="shared" si="203"/>
        <v>0</v>
      </c>
      <c r="X375" s="167">
        <f t="shared" si="203"/>
        <v>0</v>
      </c>
      <c r="Y375" s="167">
        <f t="shared" si="203"/>
        <v>0</v>
      </c>
      <c r="Z375" s="167">
        <f t="shared" si="203"/>
        <v>0</v>
      </c>
      <c r="AA375" s="167">
        <f t="shared" si="203"/>
        <v>0</v>
      </c>
      <c r="AB375" s="167">
        <f t="shared" si="203"/>
        <v>0</v>
      </c>
      <c r="AC375" s="167">
        <f t="shared" si="203"/>
        <v>0</v>
      </c>
      <c r="AD375" s="167">
        <f t="shared" si="203"/>
        <v>0</v>
      </c>
      <c r="AE375" s="167">
        <f t="shared" si="203"/>
        <v>1278.3054500000001</v>
      </c>
      <c r="AF375" s="167">
        <f t="shared" si="203"/>
        <v>1278.3054500000001</v>
      </c>
      <c r="AG375" s="167">
        <f t="shared" si="203"/>
        <v>0</v>
      </c>
      <c r="AH375" s="167">
        <f t="shared" si="203"/>
        <v>0</v>
      </c>
      <c r="AI375" s="167">
        <f t="shared" si="203"/>
        <v>0</v>
      </c>
      <c r="AJ375" s="167">
        <f t="shared" si="203"/>
        <v>0</v>
      </c>
      <c r="AK375" s="167">
        <f t="shared" si="203"/>
        <v>0</v>
      </c>
      <c r="AL375" s="167">
        <f t="shared" si="203"/>
        <v>0</v>
      </c>
      <c r="AM375" s="167">
        <f t="shared" si="203"/>
        <v>0</v>
      </c>
      <c r="AN375" s="167">
        <f t="shared" si="203"/>
        <v>0</v>
      </c>
      <c r="AO375" s="167">
        <f t="shared" si="203"/>
        <v>0</v>
      </c>
      <c r="AP375" s="167">
        <f t="shared" si="203"/>
        <v>0</v>
      </c>
      <c r="AQ375" s="167">
        <f t="shared" si="203"/>
        <v>0</v>
      </c>
      <c r="AR375" s="167">
        <f t="shared" si="203"/>
        <v>0</v>
      </c>
      <c r="AS375" s="167">
        <f t="shared" si="203"/>
        <v>0</v>
      </c>
      <c r="AT375" s="167">
        <f t="shared" si="203"/>
        <v>0</v>
      </c>
      <c r="AU375" s="167">
        <f t="shared" si="203"/>
        <v>0</v>
      </c>
      <c r="AV375" s="167">
        <f t="shared" si="203"/>
        <v>0</v>
      </c>
      <c r="AW375" s="167">
        <f t="shared" si="203"/>
        <v>0</v>
      </c>
      <c r="AX375" s="167">
        <f t="shared" si="203"/>
        <v>0</v>
      </c>
      <c r="AY375" s="167">
        <f t="shared" si="203"/>
        <v>0</v>
      </c>
      <c r="AZ375" s="167">
        <f t="shared" si="203"/>
        <v>0</v>
      </c>
      <c r="BA375" s="167">
        <f t="shared" si="203"/>
        <v>0</v>
      </c>
      <c r="BB375" s="167"/>
      <c r="BC375" s="226"/>
    </row>
    <row r="376" spans="1:55" ht="31.2">
      <c r="A376" s="275"/>
      <c r="B376" s="276"/>
      <c r="C376" s="276"/>
      <c r="D376" s="151" t="s">
        <v>37</v>
      </c>
      <c r="E376" s="167">
        <f t="shared" si="202"/>
        <v>0</v>
      </c>
      <c r="F376" s="167">
        <f t="shared" si="200"/>
        <v>0</v>
      </c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226"/>
    </row>
    <row r="377" spans="1:55" ht="31.2">
      <c r="A377" s="275"/>
      <c r="B377" s="276"/>
      <c r="C377" s="276"/>
      <c r="D377" s="176" t="s">
        <v>2</v>
      </c>
      <c r="E377" s="167">
        <f t="shared" si="202"/>
        <v>0</v>
      </c>
      <c r="F377" s="167">
        <f t="shared" si="200"/>
        <v>0</v>
      </c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226"/>
    </row>
    <row r="378" spans="1:55" ht="15.6">
      <c r="A378" s="275"/>
      <c r="B378" s="276"/>
      <c r="C378" s="276"/>
      <c r="D378" s="225" t="s">
        <v>268</v>
      </c>
      <c r="E378" s="167">
        <f>H378+K378+N378+Q378+T378+W378+Z378+AE378+AJ378+AO378+AT378+AY378</f>
        <v>1278.3054500000001</v>
      </c>
      <c r="F378" s="167">
        <f t="shared" si="200"/>
        <v>1278.3054500000001</v>
      </c>
      <c r="G378" s="167">
        <f t="shared" ref="G378:G441" si="204">F378*100/E378</f>
        <v>100</v>
      </c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>
        <v>1278.3054500000001</v>
      </c>
      <c r="AF378" s="167">
        <v>1278.3054500000001</v>
      </c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226"/>
    </row>
    <row r="379" spans="1:55" ht="78">
      <c r="A379" s="275"/>
      <c r="B379" s="276"/>
      <c r="C379" s="276"/>
      <c r="D379" s="225" t="s">
        <v>274</v>
      </c>
      <c r="E379" s="167">
        <f t="shared" ref="E379:F394" si="205">H379+K379+N379+Q379+T379+W379+Z379+AE379+AJ379+AO379+AT379+AY379</f>
        <v>0</v>
      </c>
      <c r="F379" s="167">
        <f t="shared" si="200"/>
        <v>0</v>
      </c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226"/>
    </row>
    <row r="380" spans="1:55" ht="15.6">
      <c r="A380" s="275"/>
      <c r="B380" s="276"/>
      <c r="C380" s="276"/>
      <c r="D380" s="225" t="s">
        <v>269</v>
      </c>
      <c r="E380" s="167">
        <f t="shared" si="205"/>
        <v>0</v>
      </c>
      <c r="F380" s="167">
        <f t="shared" si="200"/>
        <v>0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226"/>
    </row>
    <row r="381" spans="1:55" ht="31.2">
      <c r="A381" s="275"/>
      <c r="B381" s="276"/>
      <c r="C381" s="276"/>
      <c r="D381" s="226" t="s">
        <v>43</v>
      </c>
      <c r="E381" s="167">
        <f t="shared" si="205"/>
        <v>0</v>
      </c>
      <c r="F381" s="167">
        <f t="shared" si="205"/>
        <v>0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226"/>
    </row>
    <row r="382" spans="1:55" ht="15.6">
      <c r="A382" s="275" t="s">
        <v>503</v>
      </c>
      <c r="B382" s="276" t="s">
        <v>482</v>
      </c>
      <c r="C382" s="276" t="s">
        <v>299</v>
      </c>
      <c r="D382" s="153" t="s">
        <v>41</v>
      </c>
      <c r="E382" s="167">
        <f t="shared" si="205"/>
        <v>851.90796</v>
      </c>
      <c r="F382" s="167">
        <f t="shared" si="205"/>
        <v>851.90796</v>
      </c>
      <c r="G382" s="167">
        <f t="shared" si="204"/>
        <v>100</v>
      </c>
      <c r="H382" s="167">
        <f>H383+H384+H385+H387+H388</f>
        <v>0</v>
      </c>
      <c r="I382" s="167">
        <f t="shared" ref="I382:BA382" si="206">I383+I384+I385+I387+I388</f>
        <v>0</v>
      </c>
      <c r="J382" s="167">
        <f t="shared" si="206"/>
        <v>0</v>
      </c>
      <c r="K382" s="167">
        <f t="shared" si="206"/>
        <v>0</v>
      </c>
      <c r="L382" s="167">
        <f t="shared" si="206"/>
        <v>0</v>
      </c>
      <c r="M382" s="167">
        <f t="shared" si="206"/>
        <v>0</v>
      </c>
      <c r="N382" s="167">
        <f t="shared" si="206"/>
        <v>0</v>
      </c>
      <c r="O382" s="167">
        <f t="shared" si="206"/>
        <v>0</v>
      </c>
      <c r="P382" s="167">
        <f t="shared" si="206"/>
        <v>0</v>
      </c>
      <c r="Q382" s="167">
        <f t="shared" si="206"/>
        <v>0</v>
      </c>
      <c r="R382" s="167">
        <f t="shared" si="206"/>
        <v>0</v>
      </c>
      <c r="S382" s="167">
        <f t="shared" si="206"/>
        <v>0</v>
      </c>
      <c r="T382" s="167">
        <f t="shared" si="206"/>
        <v>0</v>
      </c>
      <c r="U382" s="167">
        <f t="shared" si="206"/>
        <v>0</v>
      </c>
      <c r="V382" s="167">
        <f t="shared" si="206"/>
        <v>0</v>
      </c>
      <c r="W382" s="167">
        <f t="shared" si="206"/>
        <v>0</v>
      </c>
      <c r="X382" s="167">
        <f t="shared" si="206"/>
        <v>0</v>
      </c>
      <c r="Y382" s="167">
        <f t="shared" si="206"/>
        <v>0</v>
      </c>
      <c r="Z382" s="167">
        <f t="shared" si="206"/>
        <v>0</v>
      </c>
      <c r="AA382" s="167">
        <f t="shared" si="206"/>
        <v>0</v>
      </c>
      <c r="AB382" s="167">
        <f t="shared" si="206"/>
        <v>0</v>
      </c>
      <c r="AC382" s="167">
        <f t="shared" si="206"/>
        <v>0</v>
      </c>
      <c r="AD382" s="167">
        <f t="shared" si="206"/>
        <v>0</v>
      </c>
      <c r="AE382" s="167">
        <f t="shared" si="206"/>
        <v>851.90796</v>
      </c>
      <c r="AF382" s="167">
        <f t="shared" si="206"/>
        <v>851.90796</v>
      </c>
      <c r="AG382" s="167">
        <f t="shared" si="206"/>
        <v>0</v>
      </c>
      <c r="AH382" s="167">
        <f t="shared" si="206"/>
        <v>0</v>
      </c>
      <c r="AI382" s="167">
        <f t="shared" si="206"/>
        <v>0</v>
      </c>
      <c r="AJ382" s="167">
        <f t="shared" si="206"/>
        <v>0</v>
      </c>
      <c r="AK382" s="167">
        <f t="shared" si="206"/>
        <v>0</v>
      </c>
      <c r="AL382" s="167">
        <f t="shared" si="206"/>
        <v>0</v>
      </c>
      <c r="AM382" s="167">
        <f t="shared" si="206"/>
        <v>0</v>
      </c>
      <c r="AN382" s="167">
        <f t="shared" si="206"/>
        <v>0</v>
      </c>
      <c r="AO382" s="167">
        <f t="shared" si="206"/>
        <v>0</v>
      </c>
      <c r="AP382" s="167">
        <f t="shared" si="206"/>
        <v>0</v>
      </c>
      <c r="AQ382" s="167">
        <f t="shared" si="206"/>
        <v>0</v>
      </c>
      <c r="AR382" s="167">
        <f t="shared" si="206"/>
        <v>0</v>
      </c>
      <c r="AS382" s="167">
        <f t="shared" si="206"/>
        <v>0</v>
      </c>
      <c r="AT382" s="167">
        <f t="shared" si="206"/>
        <v>0</v>
      </c>
      <c r="AU382" s="167">
        <f t="shared" si="206"/>
        <v>0</v>
      </c>
      <c r="AV382" s="167">
        <f t="shared" si="206"/>
        <v>0</v>
      </c>
      <c r="AW382" s="167">
        <f t="shared" si="206"/>
        <v>0</v>
      </c>
      <c r="AX382" s="167">
        <f t="shared" si="206"/>
        <v>0</v>
      </c>
      <c r="AY382" s="167">
        <f t="shared" si="206"/>
        <v>0</v>
      </c>
      <c r="AZ382" s="167">
        <f t="shared" si="206"/>
        <v>0</v>
      </c>
      <c r="BA382" s="167">
        <f t="shared" si="206"/>
        <v>0</v>
      </c>
      <c r="BB382" s="167"/>
      <c r="BC382" s="226"/>
    </row>
    <row r="383" spans="1:55" ht="31.2">
      <c r="A383" s="275"/>
      <c r="B383" s="276"/>
      <c r="C383" s="276"/>
      <c r="D383" s="151" t="s">
        <v>37</v>
      </c>
      <c r="E383" s="167">
        <f t="shared" si="205"/>
        <v>0</v>
      </c>
      <c r="F383" s="167">
        <f t="shared" si="205"/>
        <v>0</v>
      </c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226"/>
    </row>
    <row r="384" spans="1:55" ht="31.2">
      <c r="A384" s="275"/>
      <c r="B384" s="276"/>
      <c r="C384" s="276"/>
      <c r="D384" s="176" t="s">
        <v>2</v>
      </c>
      <c r="E384" s="167">
        <f t="shared" si="205"/>
        <v>0</v>
      </c>
      <c r="F384" s="167">
        <f t="shared" si="205"/>
        <v>0</v>
      </c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226"/>
    </row>
    <row r="385" spans="1:55" ht="15.6">
      <c r="A385" s="275"/>
      <c r="B385" s="276"/>
      <c r="C385" s="276"/>
      <c r="D385" s="225" t="s">
        <v>268</v>
      </c>
      <c r="E385" s="167">
        <f>H385+K385+N385+Q385+T385+W385+Z385+AE385+AJ385+AO385+AT385+AY385</f>
        <v>851.90796</v>
      </c>
      <c r="F385" s="167">
        <f t="shared" si="205"/>
        <v>851.90796</v>
      </c>
      <c r="G385" s="167">
        <f t="shared" si="204"/>
        <v>100</v>
      </c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>
        <v>851.90796</v>
      </c>
      <c r="AF385" s="167">
        <v>851.90796</v>
      </c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226"/>
    </row>
    <row r="386" spans="1:55" ht="78">
      <c r="A386" s="275"/>
      <c r="B386" s="276"/>
      <c r="C386" s="276"/>
      <c r="D386" s="225" t="s">
        <v>274</v>
      </c>
      <c r="E386" s="167">
        <f t="shared" ref="E386:E391" si="207">H386+K386+N386+Q386+T386+W386+Z386+AE386+AJ386+AO386+AT386+AY386</f>
        <v>0</v>
      </c>
      <c r="F386" s="167">
        <f t="shared" si="205"/>
        <v>0</v>
      </c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226"/>
    </row>
    <row r="387" spans="1:55" ht="15.6">
      <c r="A387" s="275"/>
      <c r="B387" s="276"/>
      <c r="C387" s="276"/>
      <c r="D387" s="225" t="s">
        <v>269</v>
      </c>
      <c r="E387" s="167">
        <f t="shared" si="207"/>
        <v>0</v>
      </c>
      <c r="F387" s="167">
        <f t="shared" si="205"/>
        <v>0</v>
      </c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226"/>
    </row>
    <row r="388" spans="1:55" ht="31.2">
      <c r="A388" s="275"/>
      <c r="B388" s="276"/>
      <c r="C388" s="276"/>
      <c r="D388" s="226" t="s">
        <v>43</v>
      </c>
      <c r="E388" s="167">
        <f t="shared" si="207"/>
        <v>0</v>
      </c>
      <c r="F388" s="167">
        <f t="shared" si="205"/>
        <v>0</v>
      </c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226"/>
    </row>
    <row r="389" spans="1:55" ht="15.6">
      <c r="A389" s="275" t="s">
        <v>530</v>
      </c>
      <c r="B389" s="276" t="s">
        <v>532</v>
      </c>
      <c r="C389" s="276" t="s">
        <v>299</v>
      </c>
      <c r="D389" s="153" t="s">
        <v>41</v>
      </c>
      <c r="E389" s="167">
        <f t="shared" si="207"/>
        <v>3721.85</v>
      </c>
      <c r="F389" s="167">
        <f t="shared" si="205"/>
        <v>3721.85</v>
      </c>
      <c r="G389" s="167">
        <f t="shared" ref="G389" si="208">F389*100/E389</f>
        <v>100</v>
      </c>
      <c r="H389" s="167">
        <f>H390+H391+H392+H394+H395</f>
        <v>0</v>
      </c>
      <c r="I389" s="167">
        <f t="shared" ref="I389:BA389" si="209">I390+I391+I392+I394+I395</f>
        <v>0</v>
      </c>
      <c r="J389" s="167">
        <f t="shared" si="209"/>
        <v>0</v>
      </c>
      <c r="K389" s="167">
        <f t="shared" si="209"/>
        <v>0</v>
      </c>
      <c r="L389" s="167">
        <f t="shared" si="209"/>
        <v>0</v>
      </c>
      <c r="M389" s="167">
        <f t="shared" si="209"/>
        <v>0</v>
      </c>
      <c r="N389" s="167">
        <f t="shared" si="209"/>
        <v>0</v>
      </c>
      <c r="O389" s="167">
        <f t="shared" si="209"/>
        <v>0</v>
      </c>
      <c r="P389" s="167">
        <f t="shared" si="209"/>
        <v>0</v>
      </c>
      <c r="Q389" s="167">
        <f t="shared" si="209"/>
        <v>0</v>
      </c>
      <c r="R389" s="167">
        <f t="shared" si="209"/>
        <v>0</v>
      </c>
      <c r="S389" s="167">
        <f t="shared" si="209"/>
        <v>0</v>
      </c>
      <c r="T389" s="167">
        <f t="shared" si="209"/>
        <v>0</v>
      </c>
      <c r="U389" s="167">
        <f t="shared" si="209"/>
        <v>0</v>
      </c>
      <c r="V389" s="167">
        <f t="shared" si="209"/>
        <v>0</v>
      </c>
      <c r="W389" s="167">
        <f t="shared" si="209"/>
        <v>0</v>
      </c>
      <c r="X389" s="167">
        <f t="shared" si="209"/>
        <v>0</v>
      </c>
      <c r="Y389" s="167">
        <f t="shared" si="209"/>
        <v>0</v>
      </c>
      <c r="Z389" s="167">
        <f t="shared" si="209"/>
        <v>0</v>
      </c>
      <c r="AA389" s="167">
        <f t="shared" si="209"/>
        <v>0</v>
      </c>
      <c r="AB389" s="167">
        <f t="shared" si="209"/>
        <v>0</v>
      </c>
      <c r="AC389" s="167">
        <f t="shared" si="209"/>
        <v>0</v>
      </c>
      <c r="AD389" s="167">
        <f t="shared" si="209"/>
        <v>0</v>
      </c>
      <c r="AE389" s="167">
        <f t="shared" si="209"/>
        <v>0</v>
      </c>
      <c r="AF389" s="167">
        <f t="shared" si="209"/>
        <v>0</v>
      </c>
      <c r="AG389" s="167">
        <f t="shared" si="209"/>
        <v>0</v>
      </c>
      <c r="AH389" s="167">
        <f t="shared" si="209"/>
        <v>0</v>
      </c>
      <c r="AI389" s="167">
        <f t="shared" si="209"/>
        <v>0</v>
      </c>
      <c r="AJ389" s="167">
        <f t="shared" si="209"/>
        <v>3721.85</v>
      </c>
      <c r="AK389" s="167">
        <f t="shared" si="209"/>
        <v>3721.85</v>
      </c>
      <c r="AL389" s="167">
        <f t="shared" si="209"/>
        <v>0</v>
      </c>
      <c r="AM389" s="167">
        <f t="shared" si="209"/>
        <v>0</v>
      </c>
      <c r="AN389" s="167">
        <f t="shared" si="209"/>
        <v>0</v>
      </c>
      <c r="AO389" s="167">
        <f t="shared" si="209"/>
        <v>0</v>
      </c>
      <c r="AP389" s="167">
        <f t="shared" si="209"/>
        <v>0</v>
      </c>
      <c r="AQ389" s="167">
        <f t="shared" si="209"/>
        <v>0</v>
      </c>
      <c r="AR389" s="167">
        <f t="shared" si="209"/>
        <v>0</v>
      </c>
      <c r="AS389" s="167">
        <f t="shared" si="209"/>
        <v>0</v>
      </c>
      <c r="AT389" s="167">
        <f t="shared" si="209"/>
        <v>0</v>
      </c>
      <c r="AU389" s="167">
        <f t="shared" si="209"/>
        <v>0</v>
      </c>
      <c r="AV389" s="167">
        <f t="shared" si="209"/>
        <v>0</v>
      </c>
      <c r="AW389" s="167">
        <f t="shared" si="209"/>
        <v>0</v>
      </c>
      <c r="AX389" s="167">
        <f t="shared" si="209"/>
        <v>0</v>
      </c>
      <c r="AY389" s="167">
        <f t="shared" si="209"/>
        <v>0</v>
      </c>
      <c r="AZ389" s="167">
        <f t="shared" si="209"/>
        <v>0</v>
      </c>
      <c r="BA389" s="167">
        <f t="shared" si="209"/>
        <v>0</v>
      </c>
      <c r="BB389" s="167"/>
      <c r="BC389" s="226"/>
    </row>
    <row r="390" spans="1:55" ht="31.2">
      <c r="A390" s="275"/>
      <c r="B390" s="276"/>
      <c r="C390" s="276"/>
      <c r="D390" s="151" t="s">
        <v>37</v>
      </c>
      <c r="E390" s="167">
        <f t="shared" si="207"/>
        <v>0</v>
      </c>
      <c r="F390" s="167">
        <f t="shared" si="205"/>
        <v>0</v>
      </c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226"/>
    </row>
    <row r="391" spans="1:55" ht="31.2">
      <c r="A391" s="275"/>
      <c r="B391" s="276"/>
      <c r="C391" s="276"/>
      <c r="D391" s="176" t="s">
        <v>2</v>
      </c>
      <c r="E391" s="167">
        <f t="shared" si="207"/>
        <v>0</v>
      </c>
      <c r="F391" s="167">
        <f t="shared" si="205"/>
        <v>0</v>
      </c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226"/>
    </row>
    <row r="392" spans="1:55" ht="15.6">
      <c r="A392" s="275"/>
      <c r="B392" s="276"/>
      <c r="C392" s="276"/>
      <c r="D392" s="225" t="s">
        <v>268</v>
      </c>
      <c r="E392" s="167">
        <f>H392+K392+N392+Q392+T392+W392+Z392+AE392+AJ392+AO392+AT392+AY392</f>
        <v>3721.85</v>
      </c>
      <c r="F392" s="167">
        <f t="shared" si="205"/>
        <v>3721.85</v>
      </c>
      <c r="G392" s="167">
        <f t="shared" ref="G392" si="210">F392*100/E392</f>
        <v>100</v>
      </c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>
        <v>3721.85</v>
      </c>
      <c r="AK392" s="167">
        <v>3721.85</v>
      </c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226"/>
    </row>
    <row r="393" spans="1:55" ht="78">
      <c r="A393" s="275"/>
      <c r="B393" s="276"/>
      <c r="C393" s="276"/>
      <c r="D393" s="225" t="s">
        <v>274</v>
      </c>
      <c r="E393" s="167">
        <f t="shared" ref="E393:F408" si="211">H393+K393+N393+Q393+T393+W393+Z393+AE393+AJ393+AO393+AT393+AY393</f>
        <v>0</v>
      </c>
      <c r="F393" s="167">
        <f t="shared" si="205"/>
        <v>0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226"/>
    </row>
    <row r="394" spans="1:55" ht="15.6">
      <c r="A394" s="275"/>
      <c r="B394" s="276"/>
      <c r="C394" s="276"/>
      <c r="D394" s="225" t="s">
        <v>269</v>
      </c>
      <c r="E394" s="167">
        <f t="shared" si="211"/>
        <v>0</v>
      </c>
      <c r="F394" s="167">
        <f t="shared" si="205"/>
        <v>0</v>
      </c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226"/>
    </row>
    <row r="395" spans="1:55" ht="31.2">
      <c r="A395" s="275"/>
      <c r="B395" s="276"/>
      <c r="C395" s="276"/>
      <c r="D395" s="226" t="s">
        <v>43</v>
      </c>
      <c r="E395" s="167">
        <f t="shared" si="211"/>
        <v>0</v>
      </c>
      <c r="F395" s="167">
        <f t="shared" si="211"/>
        <v>0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226"/>
    </row>
    <row r="396" spans="1:55" ht="15.6">
      <c r="A396" s="275" t="s">
        <v>531</v>
      </c>
      <c r="B396" s="276" t="s">
        <v>533</v>
      </c>
      <c r="C396" s="276" t="s">
        <v>299</v>
      </c>
      <c r="D396" s="153" t="s">
        <v>41</v>
      </c>
      <c r="E396" s="167">
        <f t="shared" si="211"/>
        <v>3633.45</v>
      </c>
      <c r="F396" s="167">
        <f t="shared" si="211"/>
        <v>3633.45</v>
      </c>
      <c r="G396" s="167">
        <f t="shared" ref="G396" si="212">F396*100/E396</f>
        <v>100</v>
      </c>
      <c r="H396" s="167">
        <f>H397+H398+H399+H401+H402</f>
        <v>0</v>
      </c>
      <c r="I396" s="167">
        <f t="shared" ref="I396:BA396" si="213">I397+I398+I399+I401+I402</f>
        <v>0</v>
      </c>
      <c r="J396" s="167">
        <f t="shared" si="213"/>
        <v>0</v>
      </c>
      <c r="K396" s="167">
        <f t="shared" si="213"/>
        <v>0</v>
      </c>
      <c r="L396" s="167">
        <f t="shared" si="213"/>
        <v>0</v>
      </c>
      <c r="M396" s="167">
        <f t="shared" si="213"/>
        <v>0</v>
      </c>
      <c r="N396" s="167">
        <f t="shared" si="213"/>
        <v>0</v>
      </c>
      <c r="O396" s="167">
        <f t="shared" si="213"/>
        <v>0</v>
      </c>
      <c r="P396" s="167">
        <f t="shared" si="213"/>
        <v>0</v>
      </c>
      <c r="Q396" s="167">
        <f t="shared" si="213"/>
        <v>0</v>
      </c>
      <c r="R396" s="167">
        <f t="shared" si="213"/>
        <v>0</v>
      </c>
      <c r="S396" s="167">
        <f t="shared" si="213"/>
        <v>0</v>
      </c>
      <c r="T396" s="167">
        <f t="shared" si="213"/>
        <v>0</v>
      </c>
      <c r="U396" s="167">
        <f t="shared" si="213"/>
        <v>0</v>
      </c>
      <c r="V396" s="167">
        <f t="shared" si="213"/>
        <v>0</v>
      </c>
      <c r="W396" s="167">
        <f t="shared" si="213"/>
        <v>0</v>
      </c>
      <c r="X396" s="167">
        <f t="shared" si="213"/>
        <v>0</v>
      </c>
      <c r="Y396" s="167">
        <f t="shared" si="213"/>
        <v>0</v>
      </c>
      <c r="Z396" s="167">
        <f t="shared" si="213"/>
        <v>0</v>
      </c>
      <c r="AA396" s="167">
        <f t="shared" si="213"/>
        <v>0</v>
      </c>
      <c r="AB396" s="167">
        <f t="shared" si="213"/>
        <v>0</v>
      </c>
      <c r="AC396" s="167">
        <f t="shared" si="213"/>
        <v>0</v>
      </c>
      <c r="AD396" s="167">
        <f t="shared" si="213"/>
        <v>0</v>
      </c>
      <c r="AE396" s="167">
        <f t="shared" si="213"/>
        <v>0</v>
      </c>
      <c r="AF396" s="167">
        <f t="shared" si="213"/>
        <v>0</v>
      </c>
      <c r="AG396" s="167">
        <f t="shared" si="213"/>
        <v>0</v>
      </c>
      <c r="AH396" s="167">
        <f t="shared" si="213"/>
        <v>0</v>
      </c>
      <c r="AI396" s="167">
        <f t="shared" si="213"/>
        <v>0</v>
      </c>
      <c r="AJ396" s="167">
        <f t="shared" si="213"/>
        <v>3633.45</v>
      </c>
      <c r="AK396" s="167">
        <f t="shared" si="213"/>
        <v>3633.45</v>
      </c>
      <c r="AL396" s="167">
        <f t="shared" si="213"/>
        <v>0</v>
      </c>
      <c r="AM396" s="167">
        <f t="shared" si="213"/>
        <v>0</v>
      </c>
      <c r="AN396" s="167">
        <f t="shared" si="213"/>
        <v>0</v>
      </c>
      <c r="AO396" s="167">
        <f t="shared" si="213"/>
        <v>0</v>
      </c>
      <c r="AP396" s="167">
        <f t="shared" si="213"/>
        <v>0</v>
      </c>
      <c r="AQ396" s="167">
        <f t="shared" si="213"/>
        <v>0</v>
      </c>
      <c r="AR396" s="167">
        <f t="shared" si="213"/>
        <v>0</v>
      </c>
      <c r="AS396" s="167">
        <f t="shared" si="213"/>
        <v>0</v>
      </c>
      <c r="AT396" s="167">
        <f t="shared" si="213"/>
        <v>0</v>
      </c>
      <c r="AU396" s="167">
        <f t="shared" si="213"/>
        <v>0</v>
      </c>
      <c r="AV396" s="167">
        <f t="shared" si="213"/>
        <v>0</v>
      </c>
      <c r="AW396" s="167">
        <f t="shared" si="213"/>
        <v>0</v>
      </c>
      <c r="AX396" s="167">
        <f t="shared" si="213"/>
        <v>0</v>
      </c>
      <c r="AY396" s="167">
        <f t="shared" si="213"/>
        <v>0</v>
      </c>
      <c r="AZ396" s="167">
        <f t="shared" si="213"/>
        <v>0</v>
      </c>
      <c r="BA396" s="167">
        <f t="shared" si="213"/>
        <v>0</v>
      </c>
      <c r="BB396" s="167"/>
      <c r="BC396" s="226"/>
    </row>
    <row r="397" spans="1:55" ht="31.2">
      <c r="A397" s="275"/>
      <c r="B397" s="276"/>
      <c r="C397" s="276"/>
      <c r="D397" s="151" t="s">
        <v>37</v>
      </c>
      <c r="E397" s="167">
        <f t="shared" si="211"/>
        <v>0</v>
      </c>
      <c r="F397" s="167">
        <f t="shared" si="211"/>
        <v>0</v>
      </c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226"/>
    </row>
    <row r="398" spans="1:55" ht="31.2">
      <c r="A398" s="275"/>
      <c r="B398" s="276"/>
      <c r="C398" s="276"/>
      <c r="D398" s="176" t="s">
        <v>2</v>
      </c>
      <c r="E398" s="167">
        <f t="shared" si="211"/>
        <v>0</v>
      </c>
      <c r="F398" s="167">
        <f t="shared" si="211"/>
        <v>0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226"/>
    </row>
    <row r="399" spans="1:55" ht="15.6">
      <c r="A399" s="275"/>
      <c r="B399" s="276"/>
      <c r="C399" s="276"/>
      <c r="D399" s="225" t="s">
        <v>268</v>
      </c>
      <c r="E399" s="167">
        <f>H399+K399+N399+Q399+T399+W399+Z399+AE399+AJ399+AO399+AT399+AY399</f>
        <v>3633.45</v>
      </c>
      <c r="F399" s="167">
        <f t="shared" si="211"/>
        <v>3633.45</v>
      </c>
      <c r="G399" s="167">
        <f t="shared" ref="G399" si="214">F399*100/E399</f>
        <v>100</v>
      </c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>
        <v>3633.45</v>
      </c>
      <c r="AK399" s="167">
        <v>3633.45</v>
      </c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226"/>
    </row>
    <row r="400" spans="1:55" ht="78">
      <c r="A400" s="275"/>
      <c r="B400" s="276"/>
      <c r="C400" s="276"/>
      <c r="D400" s="225" t="s">
        <v>274</v>
      </c>
      <c r="E400" s="167">
        <f t="shared" ref="E400:E405" si="215">H400+K400+N400+Q400+T400+W400+Z400+AE400+AJ400+AO400+AT400+AY400</f>
        <v>0</v>
      </c>
      <c r="F400" s="167">
        <f t="shared" si="211"/>
        <v>0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226"/>
    </row>
    <row r="401" spans="1:55" ht="15.6">
      <c r="A401" s="275"/>
      <c r="B401" s="276"/>
      <c r="C401" s="276"/>
      <c r="D401" s="225" t="s">
        <v>269</v>
      </c>
      <c r="E401" s="167">
        <f t="shared" si="215"/>
        <v>0</v>
      </c>
      <c r="F401" s="167">
        <f t="shared" si="211"/>
        <v>0</v>
      </c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226"/>
    </row>
    <row r="402" spans="1:55" ht="31.2">
      <c r="A402" s="275"/>
      <c r="B402" s="276"/>
      <c r="C402" s="276"/>
      <c r="D402" s="226" t="s">
        <v>43</v>
      </c>
      <c r="E402" s="167">
        <f t="shared" si="215"/>
        <v>0</v>
      </c>
      <c r="F402" s="167">
        <f t="shared" si="211"/>
        <v>0</v>
      </c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226"/>
    </row>
    <row r="403" spans="1:55" ht="15.6">
      <c r="A403" s="275" t="s">
        <v>538</v>
      </c>
      <c r="B403" s="276" t="s">
        <v>539</v>
      </c>
      <c r="C403" s="276" t="s">
        <v>299</v>
      </c>
      <c r="D403" s="153" t="s">
        <v>41</v>
      </c>
      <c r="E403" s="167">
        <f t="shared" si="215"/>
        <v>6910.98308</v>
      </c>
      <c r="F403" s="167">
        <f t="shared" si="211"/>
        <v>2642.5686999999998</v>
      </c>
      <c r="G403" s="167">
        <f t="shared" ref="G403" si="216">F403*100/E403</f>
        <v>38.237232958179952</v>
      </c>
      <c r="H403" s="167">
        <f>H404+H405+H406+H408+H409</f>
        <v>0</v>
      </c>
      <c r="I403" s="167">
        <f t="shared" ref="I403:BA403" si="217">I404+I405+I406+I408+I409</f>
        <v>0</v>
      </c>
      <c r="J403" s="167">
        <f t="shared" si="217"/>
        <v>0</v>
      </c>
      <c r="K403" s="167">
        <f t="shared" si="217"/>
        <v>0</v>
      </c>
      <c r="L403" s="167">
        <f t="shared" si="217"/>
        <v>0</v>
      </c>
      <c r="M403" s="167">
        <f t="shared" si="217"/>
        <v>0</v>
      </c>
      <c r="N403" s="167">
        <f t="shared" si="217"/>
        <v>0</v>
      </c>
      <c r="O403" s="167">
        <f t="shared" si="217"/>
        <v>0</v>
      </c>
      <c r="P403" s="167">
        <f t="shared" si="217"/>
        <v>0</v>
      </c>
      <c r="Q403" s="167">
        <f t="shared" si="217"/>
        <v>0</v>
      </c>
      <c r="R403" s="167">
        <f t="shared" si="217"/>
        <v>0</v>
      </c>
      <c r="S403" s="167">
        <f t="shared" si="217"/>
        <v>0</v>
      </c>
      <c r="T403" s="167">
        <f t="shared" si="217"/>
        <v>0</v>
      </c>
      <c r="U403" s="167">
        <f t="shared" si="217"/>
        <v>0</v>
      </c>
      <c r="V403" s="167">
        <f t="shared" si="217"/>
        <v>0</v>
      </c>
      <c r="W403" s="167">
        <f t="shared" si="217"/>
        <v>0</v>
      </c>
      <c r="X403" s="167">
        <f t="shared" si="217"/>
        <v>0</v>
      </c>
      <c r="Y403" s="167">
        <f t="shared" si="217"/>
        <v>0</v>
      </c>
      <c r="Z403" s="167">
        <f t="shared" si="217"/>
        <v>0</v>
      </c>
      <c r="AA403" s="167">
        <f t="shared" si="217"/>
        <v>0</v>
      </c>
      <c r="AB403" s="167">
        <f t="shared" si="217"/>
        <v>0</v>
      </c>
      <c r="AC403" s="167">
        <f t="shared" si="217"/>
        <v>0</v>
      </c>
      <c r="AD403" s="167">
        <f t="shared" si="217"/>
        <v>0</v>
      </c>
      <c r="AE403" s="167">
        <f t="shared" si="217"/>
        <v>0</v>
      </c>
      <c r="AF403" s="167">
        <f t="shared" si="217"/>
        <v>0</v>
      </c>
      <c r="AG403" s="167">
        <f t="shared" si="217"/>
        <v>0</v>
      </c>
      <c r="AH403" s="167">
        <f t="shared" si="217"/>
        <v>0</v>
      </c>
      <c r="AI403" s="167">
        <f t="shared" si="217"/>
        <v>0</v>
      </c>
      <c r="AJ403" s="167">
        <f t="shared" si="217"/>
        <v>0</v>
      </c>
      <c r="AK403" s="167">
        <f t="shared" si="217"/>
        <v>0</v>
      </c>
      <c r="AL403" s="167">
        <f t="shared" si="217"/>
        <v>0</v>
      </c>
      <c r="AM403" s="167">
        <f t="shared" si="217"/>
        <v>0</v>
      </c>
      <c r="AN403" s="167">
        <f t="shared" si="217"/>
        <v>0</v>
      </c>
      <c r="AO403" s="167">
        <f t="shared" si="217"/>
        <v>0</v>
      </c>
      <c r="AP403" s="167">
        <f t="shared" si="217"/>
        <v>0</v>
      </c>
      <c r="AQ403" s="167">
        <f t="shared" si="217"/>
        <v>0</v>
      </c>
      <c r="AR403" s="167">
        <f t="shared" si="217"/>
        <v>0</v>
      </c>
      <c r="AS403" s="167">
        <f t="shared" si="217"/>
        <v>0</v>
      </c>
      <c r="AT403" s="167">
        <f t="shared" si="217"/>
        <v>0</v>
      </c>
      <c r="AU403" s="167">
        <f t="shared" si="217"/>
        <v>0</v>
      </c>
      <c r="AV403" s="167">
        <f t="shared" si="217"/>
        <v>0</v>
      </c>
      <c r="AW403" s="167">
        <f t="shared" si="217"/>
        <v>0</v>
      </c>
      <c r="AX403" s="167">
        <f t="shared" si="217"/>
        <v>0</v>
      </c>
      <c r="AY403" s="167">
        <f t="shared" si="217"/>
        <v>6910.98308</v>
      </c>
      <c r="AZ403" s="167">
        <f t="shared" si="217"/>
        <v>2642.5686999999998</v>
      </c>
      <c r="BA403" s="167">
        <f t="shared" si="217"/>
        <v>0</v>
      </c>
      <c r="BB403" s="167"/>
      <c r="BC403" s="406" t="s">
        <v>596</v>
      </c>
    </row>
    <row r="404" spans="1:55" ht="31.2">
      <c r="A404" s="275"/>
      <c r="B404" s="276"/>
      <c r="C404" s="276"/>
      <c r="D404" s="151" t="s">
        <v>37</v>
      </c>
      <c r="E404" s="167">
        <f t="shared" si="215"/>
        <v>0</v>
      </c>
      <c r="F404" s="167">
        <f t="shared" si="211"/>
        <v>0</v>
      </c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407"/>
    </row>
    <row r="405" spans="1:55" ht="31.2">
      <c r="A405" s="275"/>
      <c r="B405" s="276"/>
      <c r="C405" s="276"/>
      <c r="D405" s="176" t="s">
        <v>2</v>
      </c>
      <c r="E405" s="167">
        <f t="shared" si="215"/>
        <v>0</v>
      </c>
      <c r="F405" s="167">
        <f t="shared" si="211"/>
        <v>0</v>
      </c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407"/>
    </row>
    <row r="406" spans="1:55" ht="15.6">
      <c r="A406" s="275"/>
      <c r="B406" s="276"/>
      <c r="C406" s="276"/>
      <c r="D406" s="225" t="s">
        <v>268</v>
      </c>
      <c r="E406" s="167">
        <f>H406+K406+N406+Q406+T406+W406+Z406+AE406+AJ406+AO406+AT406+AY406</f>
        <v>6910.98308</v>
      </c>
      <c r="F406" s="167">
        <f t="shared" si="211"/>
        <v>2642.5686999999998</v>
      </c>
      <c r="G406" s="167">
        <f t="shared" ref="G406" si="218">F406*100/E406</f>
        <v>38.237232958179952</v>
      </c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>
        <v>6910.98308</v>
      </c>
      <c r="AZ406" s="167">
        <v>2642.5686999999998</v>
      </c>
      <c r="BA406" s="167"/>
      <c r="BB406" s="167"/>
      <c r="BC406" s="407"/>
    </row>
    <row r="407" spans="1:55" ht="78">
      <c r="A407" s="275"/>
      <c r="B407" s="276"/>
      <c r="C407" s="276"/>
      <c r="D407" s="225" t="s">
        <v>274</v>
      </c>
      <c r="E407" s="167">
        <f t="shared" ref="E407:F422" si="219">H407+K407+N407+Q407+T407+W407+Z407+AE407+AJ407+AO407+AT407+AY407</f>
        <v>0</v>
      </c>
      <c r="F407" s="167">
        <f t="shared" si="211"/>
        <v>0</v>
      </c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407"/>
    </row>
    <row r="408" spans="1:55" ht="15.6">
      <c r="A408" s="275"/>
      <c r="B408" s="276"/>
      <c r="C408" s="276"/>
      <c r="D408" s="225" t="s">
        <v>269</v>
      </c>
      <c r="E408" s="167">
        <f t="shared" si="219"/>
        <v>0</v>
      </c>
      <c r="F408" s="167">
        <f t="shared" si="211"/>
        <v>0</v>
      </c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407"/>
    </row>
    <row r="409" spans="1:55" ht="31.2">
      <c r="A409" s="275"/>
      <c r="B409" s="276"/>
      <c r="C409" s="276"/>
      <c r="D409" s="226" t="s">
        <v>43</v>
      </c>
      <c r="E409" s="167">
        <f t="shared" si="219"/>
        <v>0</v>
      </c>
      <c r="F409" s="167">
        <f t="shared" si="219"/>
        <v>0</v>
      </c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408"/>
    </row>
    <row r="410" spans="1:55" ht="15.6">
      <c r="A410" s="275" t="s">
        <v>555</v>
      </c>
      <c r="B410" s="276" t="s">
        <v>554</v>
      </c>
      <c r="C410" s="276" t="s">
        <v>299</v>
      </c>
      <c r="D410" s="153" t="s">
        <v>41</v>
      </c>
      <c r="E410" s="167">
        <f t="shared" si="219"/>
        <v>1221.3004000000001</v>
      </c>
      <c r="F410" s="167">
        <f t="shared" si="219"/>
        <v>1221.3004000000001</v>
      </c>
      <c r="G410" s="167">
        <f t="shared" ref="G410" si="220">F410*100/E410</f>
        <v>100</v>
      </c>
      <c r="H410" s="167">
        <f>H411+H412+H413+H415+H416</f>
        <v>0</v>
      </c>
      <c r="I410" s="167">
        <f t="shared" ref="I410:BA410" si="221">I411+I412+I413+I415+I416</f>
        <v>0</v>
      </c>
      <c r="J410" s="167">
        <f t="shared" si="221"/>
        <v>0</v>
      </c>
      <c r="K410" s="167">
        <f t="shared" si="221"/>
        <v>0</v>
      </c>
      <c r="L410" s="167">
        <f t="shared" si="221"/>
        <v>0</v>
      </c>
      <c r="M410" s="167">
        <f t="shared" si="221"/>
        <v>0</v>
      </c>
      <c r="N410" s="167">
        <f t="shared" si="221"/>
        <v>0</v>
      </c>
      <c r="O410" s="167">
        <f t="shared" si="221"/>
        <v>0</v>
      </c>
      <c r="P410" s="167">
        <f t="shared" si="221"/>
        <v>0</v>
      </c>
      <c r="Q410" s="167">
        <f t="shared" si="221"/>
        <v>0</v>
      </c>
      <c r="R410" s="167">
        <f t="shared" si="221"/>
        <v>0</v>
      </c>
      <c r="S410" s="167">
        <f t="shared" si="221"/>
        <v>0</v>
      </c>
      <c r="T410" s="167">
        <f t="shared" si="221"/>
        <v>0</v>
      </c>
      <c r="U410" s="167">
        <f t="shared" si="221"/>
        <v>0</v>
      </c>
      <c r="V410" s="167">
        <f t="shared" si="221"/>
        <v>0</v>
      </c>
      <c r="W410" s="167">
        <f t="shared" si="221"/>
        <v>0</v>
      </c>
      <c r="X410" s="167">
        <f t="shared" si="221"/>
        <v>0</v>
      </c>
      <c r="Y410" s="167">
        <f t="shared" si="221"/>
        <v>0</v>
      </c>
      <c r="Z410" s="167">
        <f t="shared" si="221"/>
        <v>0</v>
      </c>
      <c r="AA410" s="167">
        <f t="shared" si="221"/>
        <v>0</v>
      </c>
      <c r="AB410" s="167">
        <f t="shared" si="221"/>
        <v>0</v>
      </c>
      <c r="AC410" s="167">
        <f t="shared" si="221"/>
        <v>0</v>
      </c>
      <c r="AD410" s="167">
        <f t="shared" si="221"/>
        <v>0</v>
      </c>
      <c r="AE410" s="167">
        <f t="shared" si="221"/>
        <v>0</v>
      </c>
      <c r="AF410" s="167">
        <f t="shared" si="221"/>
        <v>0</v>
      </c>
      <c r="AG410" s="167">
        <f t="shared" si="221"/>
        <v>0</v>
      </c>
      <c r="AH410" s="167">
        <f t="shared" si="221"/>
        <v>0</v>
      </c>
      <c r="AI410" s="167">
        <f t="shared" si="221"/>
        <v>0</v>
      </c>
      <c r="AJ410" s="167">
        <f t="shared" si="221"/>
        <v>71.234380000000002</v>
      </c>
      <c r="AK410" s="167">
        <f t="shared" si="221"/>
        <v>71.234380000000002</v>
      </c>
      <c r="AL410" s="167">
        <f t="shared" si="221"/>
        <v>0</v>
      </c>
      <c r="AM410" s="167">
        <f t="shared" si="221"/>
        <v>0</v>
      </c>
      <c r="AN410" s="167">
        <f t="shared" si="221"/>
        <v>0</v>
      </c>
      <c r="AO410" s="167">
        <f t="shared" si="221"/>
        <v>1150.06602</v>
      </c>
      <c r="AP410" s="167">
        <f t="shared" si="221"/>
        <v>1150.06602</v>
      </c>
      <c r="AQ410" s="167">
        <f t="shared" si="221"/>
        <v>0</v>
      </c>
      <c r="AR410" s="167">
        <f t="shared" si="221"/>
        <v>0</v>
      </c>
      <c r="AS410" s="167">
        <f t="shared" si="221"/>
        <v>0</v>
      </c>
      <c r="AT410" s="167">
        <f t="shared" si="221"/>
        <v>0</v>
      </c>
      <c r="AU410" s="167">
        <f t="shared" si="221"/>
        <v>0</v>
      </c>
      <c r="AV410" s="167">
        <f t="shared" si="221"/>
        <v>0</v>
      </c>
      <c r="AW410" s="167">
        <f t="shared" si="221"/>
        <v>0</v>
      </c>
      <c r="AX410" s="167">
        <f t="shared" si="221"/>
        <v>0</v>
      </c>
      <c r="AY410" s="167">
        <f t="shared" si="221"/>
        <v>0</v>
      </c>
      <c r="AZ410" s="167">
        <f t="shared" si="221"/>
        <v>0</v>
      </c>
      <c r="BA410" s="167">
        <f t="shared" si="221"/>
        <v>0</v>
      </c>
      <c r="BB410" s="167"/>
      <c r="BC410" s="226"/>
    </row>
    <row r="411" spans="1:55" ht="31.2">
      <c r="A411" s="275"/>
      <c r="B411" s="276"/>
      <c r="C411" s="276"/>
      <c r="D411" s="151" t="s">
        <v>37</v>
      </c>
      <c r="E411" s="167">
        <f t="shared" si="219"/>
        <v>0</v>
      </c>
      <c r="F411" s="167">
        <f t="shared" si="219"/>
        <v>0</v>
      </c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226"/>
    </row>
    <row r="412" spans="1:55" ht="31.2">
      <c r="A412" s="275"/>
      <c r="B412" s="276"/>
      <c r="C412" s="276"/>
      <c r="D412" s="176" t="s">
        <v>2</v>
      </c>
      <c r="E412" s="167">
        <f t="shared" si="219"/>
        <v>1150.06602</v>
      </c>
      <c r="F412" s="167">
        <f t="shared" si="219"/>
        <v>1150.06602</v>
      </c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>
        <v>1150.06602</v>
      </c>
      <c r="AP412" s="167">
        <v>1150.06602</v>
      </c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226"/>
    </row>
    <row r="413" spans="1:55" ht="15.6">
      <c r="A413" s="275"/>
      <c r="B413" s="276"/>
      <c r="C413" s="276"/>
      <c r="D413" s="225" t="s">
        <v>268</v>
      </c>
      <c r="E413" s="167">
        <f>H413+K413+N413+Q413+T413+W413+Z413+AE413+AJ413+AO413+AT413+AY413</f>
        <v>71.234380000000002</v>
      </c>
      <c r="F413" s="167">
        <f t="shared" si="219"/>
        <v>71.234380000000002</v>
      </c>
      <c r="G413" s="167">
        <f t="shared" ref="G413" si="222">F413*100/E413</f>
        <v>100</v>
      </c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>
        <f>10.70459+60.52979</f>
        <v>71.234380000000002</v>
      </c>
      <c r="AK413" s="167">
        <f>10.70459+60.52979</f>
        <v>71.234380000000002</v>
      </c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226"/>
    </row>
    <row r="414" spans="1:55" ht="78">
      <c r="A414" s="275"/>
      <c r="B414" s="276"/>
      <c r="C414" s="276"/>
      <c r="D414" s="225" t="s">
        <v>274</v>
      </c>
      <c r="E414" s="167">
        <f t="shared" ref="E414:E419" si="223">H414+K414+N414+Q414+T414+W414+Z414+AE414+AJ414+AO414+AT414+AY414</f>
        <v>0</v>
      </c>
      <c r="F414" s="167">
        <f t="shared" si="219"/>
        <v>0</v>
      </c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226"/>
    </row>
    <row r="415" spans="1:55" ht="15.6">
      <c r="A415" s="275"/>
      <c r="B415" s="276"/>
      <c r="C415" s="276"/>
      <c r="D415" s="225" t="s">
        <v>269</v>
      </c>
      <c r="E415" s="167">
        <f t="shared" si="223"/>
        <v>0</v>
      </c>
      <c r="F415" s="167">
        <f t="shared" si="219"/>
        <v>0</v>
      </c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226"/>
    </row>
    <row r="416" spans="1:55" ht="31.2">
      <c r="A416" s="275"/>
      <c r="B416" s="276"/>
      <c r="C416" s="276"/>
      <c r="D416" s="226" t="s">
        <v>43</v>
      </c>
      <c r="E416" s="167">
        <f t="shared" si="223"/>
        <v>0</v>
      </c>
      <c r="F416" s="167">
        <f t="shared" si="219"/>
        <v>0</v>
      </c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226"/>
    </row>
    <row r="417" spans="1:55" ht="15.6">
      <c r="A417" s="275" t="s">
        <v>555</v>
      </c>
      <c r="B417" s="276" t="s">
        <v>556</v>
      </c>
      <c r="C417" s="276" t="s">
        <v>299</v>
      </c>
      <c r="D417" s="153" t="s">
        <v>41</v>
      </c>
      <c r="E417" s="167">
        <f t="shared" si="223"/>
        <v>3054.2853099999998</v>
      </c>
      <c r="F417" s="167">
        <f t="shared" si="219"/>
        <v>3054.2853099999998</v>
      </c>
      <c r="G417" s="167">
        <f t="shared" ref="G417" si="224">F417*100/E417</f>
        <v>100</v>
      </c>
      <c r="H417" s="167">
        <f>H418+H419+H420+H422+H423</f>
        <v>0</v>
      </c>
      <c r="I417" s="167">
        <f t="shared" ref="I417:BA417" si="225">I418+I419+I420+I422+I423</f>
        <v>0</v>
      </c>
      <c r="J417" s="167">
        <f t="shared" si="225"/>
        <v>0</v>
      </c>
      <c r="K417" s="167">
        <f t="shared" si="225"/>
        <v>0</v>
      </c>
      <c r="L417" s="167">
        <f t="shared" si="225"/>
        <v>0</v>
      </c>
      <c r="M417" s="167">
        <f t="shared" si="225"/>
        <v>0</v>
      </c>
      <c r="N417" s="167">
        <f t="shared" si="225"/>
        <v>0</v>
      </c>
      <c r="O417" s="167">
        <f t="shared" si="225"/>
        <v>0</v>
      </c>
      <c r="P417" s="167">
        <f t="shared" si="225"/>
        <v>0</v>
      </c>
      <c r="Q417" s="167">
        <f t="shared" si="225"/>
        <v>0</v>
      </c>
      <c r="R417" s="167">
        <f t="shared" si="225"/>
        <v>0</v>
      </c>
      <c r="S417" s="167">
        <f t="shared" si="225"/>
        <v>0</v>
      </c>
      <c r="T417" s="167">
        <f t="shared" si="225"/>
        <v>0</v>
      </c>
      <c r="U417" s="167">
        <f t="shared" si="225"/>
        <v>0</v>
      </c>
      <c r="V417" s="167">
        <f t="shared" si="225"/>
        <v>0</v>
      </c>
      <c r="W417" s="167">
        <f t="shared" si="225"/>
        <v>0</v>
      </c>
      <c r="X417" s="167">
        <f t="shared" si="225"/>
        <v>0</v>
      </c>
      <c r="Y417" s="167">
        <f t="shared" si="225"/>
        <v>0</v>
      </c>
      <c r="Z417" s="167">
        <f t="shared" si="225"/>
        <v>0</v>
      </c>
      <c r="AA417" s="167">
        <f t="shared" si="225"/>
        <v>0</v>
      </c>
      <c r="AB417" s="167">
        <f t="shared" si="225"/>
        <v>0</v>
      </c>
      <c r="AC417" s="167">
        <f t="shared" si="225"/>
        <v>0</v>
      </c>
      <c r="AD417" s="167">
        <f t="shared" si="225"/>
        <v>0</v>
      </c>
      <c r="AE417" s="167">
        <f t="shared" si="225"/>
        <v>0</v>
      </c>
      <c r="AF417" s="167">
        <f t="shared" si="225"/>
        <v>0</v>
      </c>
      <c r="AG417" s="167">
        <f t="shared" si="225"/>
        <v>0</v>
      </c>
      <c r="AH417" s="167">
        <f t="shared" si="225"/>
        <v>0</v>
      </c>
      <c r="AI417" s="167">
        <f t="shared" si="225"/>
        <v>0</v>
      </c>
      <c r="AJ417" s="167">
        <f t="shared" si="225"/>
        <v>152.71427</v>
      </c>
      <c r="AK417" s="167">
        <f t="shared" si="225"/>
        <v>152.71427</v>
      </c>
      <c r="AL417" s="167">
        <f t="shared" si="225"/>
        <v>0</v>
      </c>
      <c r="AM417" s="167">
        <f t="shared" si="225"/>
        <v>0</v>
      </c>
      <c r="AN417" s="167">
        <f t="shared" si="225"/>
        <v>0</v>
      </c>
      <c r="AO417" s="167">
        <f t="shared" si="225"/>
        <v>2901.5710399999998</v>
      </c>
      <c r="AP417" s="167">
        <f t="shared" si="225"/>
        <v>2901.5710399999998</v>
      </c>
      <c r="AQ417" s="167">
        <f t="shared" si="225"/>
        <v>0</v>
      </c>
      <c r="AR417" s="167">
        <f t="shared" si="225"/>
        <v>0</v>
      </c>
      <c r="AS417" s="167">
        <f t="shared" si="225"/>
        <v>0</v>
      </c>
      <c r="AT417" s="167">
        <f t="shared" si="225"/>
        <v>0</v>
      </c>
      <c r="AU417" s="167">
        <f t="shared" si="225"/>
        <v>0</v>
      </c>
      <c r="AV417" s="167">
        <f t="shared" si="225"/>
        <v>0</v>
      </c>
      <c r="AW417" s="167">
        <f t="shared" si="225"/>
        <v>0</v>
      </c>
      <c r="AX417" s="167">
        <f t="shared" si="225"/>
        <v>0</v>
      </c>
      <c r="AY417" s="167">
        <f t="shared" si="225"/>
        <v>0</v>
      </c>
      <c r="AZ417" s="167">
        <f t="shared" si="225"/>
        <v>0</v>
      </c>
      <c r="BA417" s="167">
        <f t="shared" si="225"/>
        <v>0</v>
      </c>
      <c r="BB417" s="167"/>
      <c r="BC417" s="226"/>
    </row>
    <row r="418" spans="1:55" ht="31.2">
      <c r="A418" s="275"/>
      <c r="B418" s="276"/>
      <c r="C418" s="276"/>
      <c r="D418" s="151" t="s">
        <v>37</v>
      </c>
      <c r="E418" s="167">
        <f t="shared" si="223"/>
        <v>0</v>
      </c>
      <c r="F418" s="167">
        <f t="shared" si="219"/>
        <v>0</v>
      </c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226"/>
    </row>
    <row r="419" spans="1:55" ht="31.2">
      <c r="A419" s="275"/>
      <c r="B419" s="276"/>
      <c r="C419" s="276"/>
      <c r="D419" s="176" t="s">
        <v>2</v>
      </c>
      <c r="E419" s="167">
        <f t="shared" si="223"/>
        <v>2901.5710399999998</v>
      </c>
      <c r="F419" s="167">
        <f t="shared" si="219"/>
        <v>2901.5710399999998</v>
      </c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>
        <v>2901.5710399999998</v>
      </c>
      <c r="AP419" s="167">
        <v>2901.5710399999998</v>
      </c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226"/>
    </row>
    <row r="420" spans="1:55" ht="15.6">
      <c r="A420" s="275"/>
      <c r="B420" s="276"/>
      <c r="C420" s="276"/>
      <c r="D420" s="225" t="s">
        <v>268</v>
      </c>
      <c r="E420" s="167">
        <f>H420+K420+N420+Q420+T420+W420+Z420+AE420+AJ420+AO420+AT420+AY420</f>
        <v>152.71427</v>
      </c>
      <c r="F420" s="167">
        <f t="shared" si="219"/>
        <v>152.71427</v>
      </c>
      <c r="G420" s="167">
        <f t="shared" ref="G420" si="226">F420*100/E420</f>
        <v>100</v>
      </c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>
        <v>152.71427</v>
      </c>
      <c r="AK420" s="167">
        <v>152.71427</v>
      </c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226"/>
    </row>
    <row r="421" spans="1:55" ht="78">
      <c r="A421" s="275"/>
      <c r="B421" s="276"/>
      <c r="C421" s="276"/>
      <c r="D421" s="225" t="s">
        <v>274</v>
      </c>
      <c r="E421" s="167">
        <f t="shared" ref="E421:F436" si="227">H421+K421+N421+Q421+T421+W421+Z421+AE421+AJ421+AO421+AT421+AY421</f>
        <v>0</v>
      </c>
      <c r="F421" s="167">
        <f t="shared" si="219"/>
        <v>0</v>
      </c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226"/>
    </row>
    <row r="422" spans="1:55" ht="15.6">
      <c r="A422" s="275"/>
      <c r="B422" s="276"/>
      <c r="C422" s="276"/>
      <c r="D422" s="225" t="s">
        <v>269</v>
      </c>
      <c r="E422" s="167">
        <f t="shared" si="227"/>
        <v>0</v>
      </c>
      <c r="F422" s="167">
        <f t="shared" si="219"/>
        <v>0</v>
      </c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226"/>
    </row>
    <row r="423" spans="1:55" ht="31.2">
      <c r="A423" s="275"/>
      <c r="B423" s="276"/>
      <c r="C423" s="276"/>
      <c r="D423" s="226" t="s">
        <v>43</v>
      </c>
      <c r="E423" s="167">
        <f t="shared" si="227"/>
        <v>0</v>
      </c>
      <c r="F423" s="167">
        <f t="shared" si="227"/>
        <v>0</v>
      </c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226"/>
    </row>
    <row r="424" spans="1:55" ht="15.6">
      <c r="A424" s="275" t="s">
        <v>559</v>
      </c>
      <c r="B424" s="276" t="s">
        <v>561</v>
      </c>
      <c r="C424" s="276" t="s">
        <v>299</v>
      </c>
      <c r="D424" s="153" t="s">
        <v>41</v>
      </c>
      <c r="E424" s="167">
        <f t="shared" si="227"/>
        <v>330.46136000000001</v>
      </c>
      <c r="F424" s="167">
        <f t="shared" si="227"/>
        <v>0</v>
      </c>
      <c r="G424" s="167">
        <f t="shared" ref="G424" si="228">F424*100/E424</f>
        <v>0</v>
      </c>
      <c r="H424" s="167">
        <f>H425+H426+H427+H429+H430</f>
        <v>0</v>
      </c>
      <c r="I424" s="167">
        <f t="shared" ref="I424:BA424" si="229">I425+I426+I427+I429+I430</f>
        <v>0</v>
      </c>
      <c r="J424" s="167">
        <f t="shared" si="229"/>
        <v>0</v>
      </c>
      <c r="K424" s="167">
        <f t="shared" si="229"/>
        <v>0</v>
      </c>
      <c r="L424" s="167">
        <f t="shared" si="229"/>
        <v>0</v>
      </c>
      <c r="M424" s="167">
        <f t="shared" si="229"/>
        <v>0</v>
      </c>
      <c r="N424" s="167">
        <f t="shared" si="229"/>
        <v>0</v>
      </c>
      <c r="O424" s="167">
        <f t="shared" si="229"/>
        <v>0</v>
      </c>
      <c r="P424" s="167">
        <f t="shared" si="229"/>
        <v>0</v>
      </c>
      <c r="Q424" s="167">
        <f t="shared" si="229"/>
        <v>0</v>
      </c>
      <c r="R424" s="167">
        <f t="shared" si="229"/>
        <v>0</v>
      </c>
      <c r="S424" s="167">
        <f t="shared" si="229"/>
        <v>0</v>
      </c>
      <c r="T424" s="167">
        <f t="shared" si="229"/>
        <v>0</v>
      </c>
      <c r="U424" s="167">
        <f t="shared" si="229"/>
        <v>0</v>
      </c>
      <c r="V424" s="167">
        <f t="shared" si="229"/>
        <v>0</v>
      </c>
      <c r="W424" s="167">
        <f t="shared" si="229"/>
        <v>0</v>
      </c>
      <c r="X424" s="167">
        <f t="shared" si="229"/>
        <v>0</v>
      </c>
      <c r="Y424" s="167">
        <f t="shared" si="229"/>
        <v>0</v>
      </c>
      <c r="Z424" s="167">
        <f t="shared" si="229"/>
        <v>0</v>
      </c>
      <c r="AA424" s="167">
        <f t="shared" si="229"/>
        <v>0</v>
      </c>
      <c r="AB424" s="167">
        <f t="shared" si="229"/>
        <v>0</v>
      </c>
      <c r="AC424" s="167">
        <f t="shared" si="229"/>
        <v>0</v>
      </c>
      <c r="AD424" s="167">
        <f t="shared" si="229"/>
        <v>0</v>
      </c>
      <c r="AE424" s="167">
        <f t="shared" si="229"/>
        <v>0</v>
      </c>
      <c r="AF424" s="167">
        <f t="shared" si="229"/>
        <v>0</v>
      </c>
      <c r="AG424" s="167">
        <f t="shared" si="229"/>
        <v>0</v>
      </c>
      <c r="AH424" s="167">
        <f t="shared" si="229"/>
        <v>0</v>
      </c>
      <c r="AI424" s="167">
        <f t="shared" si="229"/>
        <v>0</v>
      </c>
      <c r="AJ424" s="167">
        <f t="shared" si="229"/>
        <v>0</v>
      </c>
      <c r="AK424" s="167">
        <f t="shared" si="229"/>
        <v>0</v>
      </c>
      <c r="AL424" s="167">
        <f t="shared" si="229"/>
        <v>0</v>
      </c>
      <c r="AM424" s="167">
        <f t="shared" si="229"/>
        <v>0</v>
      </c>
      <c r="AN424" s="167">
        <f t="shared" si="229"/>
        <v>0</v>
      </c>
      <c r="AO424" s="167">
        <f t="shared" si="229"/>
        <v>0</v>
      </c>
      <c r="AP424" s="167">
        <f t="shared" si="229"/>
        <v>0</v>
      </c>
      <c r="AQ424" s="167">
        <f t="shared" si="229"/>
        <v>0</v>
      </c>
      <c r="AR424" s="167">
        <f t="shared" si="229"/>
        <v>0</v>
      </c>
      <c r="AS424" s="167">
        <f t="shared" si="229"/>
        <v>0</v>
      </c>
      <c r="AT424" s="167">
        <f t="shared" si="229"/>
        <v>0</v>
      </c>
      <c r="AU424" s="167">
        <f t="shared" si="229"/>
        <v>0</v>
      </c>
      <c r="AV424" s="167">
        <f t="shared" si="229"/>
        <v>0</v>
      </c>
      <c r="AW424" s="167">
        <f t="shared" si="229"/>
        <v>0</v>
      </c>
      <c r="AX424" s="167">
        <f t="shared" si="229"/>
        <v>0</v>
      </c>
      <c r="AY424" s="167">
        <f t="shared" si="229"/>
        <v>330.46136000000001</v>
      </c>
      <c r="AZ424" s="167">
        <f t="shared" si="229"/>
        <v>0</v>
      </c>
      <c r="BA424" s="167">
        <f t="shared" si="229"/>
        <v>0</v>
      </c>
      <c r="BB424" s="167"/>
      <c r="BC424" s="406" t="s">
        <v>595</v>
      </c>
    </row>
    <row r="425" spans="1:55" ht="31.2">
      <c r="A425" s="275"/>
      <c r="B425" s="276"/>
      <c r="C425" s="276"/>
      <c r="D425" s="151" t="s">
        <v>37</v>
      </c>
      <c r="E425" s="167">
        <f t="shared" si="227"/>
        <v>0</v>
      </c>
      <c r="F425" s="167">
        <f t="shared" si="227"/>
        <v>0</v>
      </c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407"/>
    </row>
    <row r="426" spans="1:55" ht="31.2">
      <c r="A426" s="275"/>
      <c r="B426" s="276"/>
      <c r="C426" s="276"/>
      <c r="D426" s="176" t="s">
        <v>2</v>
      </c>
      <c r="E426" s="167">
        <f t="shared" si="227"/>
        <v>0</v>
      </c>
      <c r="F426" s="167">
        <f t="shared" si="227"/>
        <v>0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407"/>
    </row>
    <row r="427" spans="1:55" ht="15.6">
      <c r="A427" s="275"/>
      <c r="B427" s="276"/>
      <c r="C427" s="276"/>
      <c r="D427" s="225" t="s">
        <v>268</v>
      </c>
      <c r="E427" s="167">
        <f>H427+K427+N427+Q427+T427+W427+Z427+AE427+AJ427+AO427+AT427+AY427</f>
        <v>330.46136000000001</v>
      </c>
      <c r="F427" s="167">
        <f t="shared" si="227"/>
        <v>0</v>
      </c>
      <c r="G427" s="167">
        <f t="shared" ref="G427" si="230">F427*100/E427</f>
        <v>0</v>
      </c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>
        <v>330.46136000000001</v>
      </c>
      <c r="AZ427" s="167"/>
      <c r="BA427" s="167"/>
      <c r="BB427" s="167"/>
      <c r="BC427" s="407"/>
    </row>
    <row r="428" spans="1:55" ht="78">
      <c r="A428" s="275"/>
      <c r="B428" s="276"/>
      <c r="C428" s="276"/>
      <c r="D428" s="225" t="s">
        <v>274</v>
      </c>
      <c r="E428" s="167">
        <f t="shared" ref="E428:E433" si="231">H428+K428+N428+Q428+T428+W428+Z428+AE428+AJ428+AO428+AT428+AY428</f>
        <v>0</v>
      </c>
      <c r="F428" s="167">
        <f t="shared" si="227"/>
        <v>0</v>
      </c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407"/>
    </row>
    <row r="429" spans="1:55" ht="15.6">
      <c r="A429" s="275"/>
      <c r="B429" s="276"/>
      <c r="C429" s="276"/>
      <c r="D429" s="225" t="s">
        <v>269</v>
      </c>
      <c r="E429" s="167">
        <f t="shared" si="231"/>
        <v>0</v>
      </c>
      <c r="F429" s="167">
        <f t="shared" si="227"/>
        <v>0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407"/>
    </row>
    <row r="430" spans="1:55" ht="31.2">
      <c r="A430" s="275"/>
      <c r="B430" s="276"/>
      <c r="C430" s="276"/>
      <c r="D430" s="226" t="s">
        <v>43</v>
      </c>
      <c r="E430" s="167">
        <f t="shared" si="231"/>
        <v>0</v>
      </c>
      <c r="F430" s="167">
        <f t="shared" si="227"/>
        <v>0</v>
      </c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408"/>
    </row>
    <row r="431" spans="1:55" ht="15.6">
      <c r="A431" s="275" t="s">
        <v>560</v>
      </c>
      <c r="B431" s="276" t="s">
        <v>562</v>
      </c>
      <c r="C431" s="276" t="s">
        <v>299</v>
      </c>
      <c r="D431" s="153" t="s">
        <v>41</v>
      </c>
      <c r="E431" s="167">
        <f t="shared" si="231"/>
        <v>336.77672000000001</v>
      </c>
      <c r="F431" s="167">
        <f t="shared" si="227"/>
        <v>0</v>
      </c>
      <c r="G431" s="167">
        <f t="shared" ref="G431" si="232">F431*100/E431</f>
        <v>0</v>
      </c>
      <c r="H431" s="167">
        <f>H432+H433+H434+H436+H437</f>
        <v>0</v>
      </c>
      <c r="I431" s="167">
        <f t="shared" ref="I431:BA431" si="233">I432+I433+I434+I436+I437</f>
        <v>0</v>
      </c>
      <c r="J431" s="167">
        <f t="shared" si="233"/>
        <v>0</v>
      </c>
      <c r="K431" s="167">
        <f t="shared" si="233"/>
        <v>0</v>
      </c>
      <c r="L431" s="167">
        <f t="shared" si="233"/>
        <v>0</v>
      </c>
      <c r="M431" s="167">
        <f t="shared" si="233"/>
        <v>0</v>
      </c>
      <c r="N431" s="167">
        <f t="shared" si="233"/>
        <v>0</v>
      </c>
      <c r="O431" s="167">
        <f t="shared" si="233"/>
        <v>0</v>
      </c>
      <c r="P431" s="167">
        <f t="shared" si="233"/>
        <v>0</v>
      </c>
      <c r="Q431" s="167">
        <f t="shared" si="233"/>
        <v>0</v>
      </c>
      <c r="R431" s="167">
        <f t="shared" si="233"/>
        <v>0</v>
      </c>
      <c r="S431" s="167">
        <f t="shared" si="233"/>
        <v>0</v>
      </c>
      <c r="T431" s="167">
        <f t="shared" si="233"/>
        <v>0</v>
      </c>
      <c r="U431" s="167">
        <f t="shared" si="233"/>
        <v>0</v>
      </c>
      <c r="V431" s="167">
        <f t="shared" si="233"/>
        <v>0</v>
      </c>
      <c r="W431" s="167">
        <f t="shared" si="233"/>
        <v>0</v>
      </c>
      <c r="X431" s="167">
        <f t="shared" si="233"/>
        <v>0</v>
      </c>
      <c r="Y431" s="167">
        <f t="shared" si="233"/>
        <v>0</v>
      </c>
      <c r="Z431" s="167">
        <f t="shared" si="233"/>
        <v>0</v>
      </c>
      <c r="AA431" s="167">
        <f t="shared" si="233"/>
        <v>0</v>
      </c>
      <c r="AB431" s="167">
        <f t="shared" si="233"/>
        <v>0</v>
      </c>
      <c r="AC431" s="167">
        <f t="shared" si="233"/>
        <v>0</v>
      </c>
      <c r="AD431" s="167">
        <f t="shared" si="233"/>
        <v>0</v>
      </c>
      <c r="AE431" s="167">
        <f t="shared" si="233"/>
        <v>0</v>
      </c>
      <c r="AF431" s="167">
        <f t="shared" si="233"/>
        <v>0</v>
      </c>
      <c r="AG431" s="167">
        <f t="shared" si="233"/>
        <v>0</v>
      </c>
      <c r="AH431" s="167">
        <f t="shared" si="233"/>
        <v>0</v>
      </c>
      <c r="AI431" s="167">
        <f t="shared" si="233"/>
        <v>0</v>
      </c>
      <c r="AJ431" s="167">
        <f t="shared" si="233"/>
        <v>0</v>
      </c>
      <c r="AK431" s="167">
        <f t="shared" si="233"/>
        <v>0</v>
      </c>
      <c r="AL431" s="167">
        <f t="shared" si="233"/>
        <v>0</v>
      </c>
      <c r="AM431" s="167">
        <f t="shared" si="233"/>
        <v>0</v>
      </c>
      <c r="AN431" s="167">
        <f t="shared" si="233"/>
        <v>0</v>
      </c>
      <c r="AO431" s="167">
        <f t="shared" si="233"/>
        <v>0</v>
      </c>
      <c r="AP431" s="167">
        <f t="shared" si="233"/>
        <v>0</v>
      </c>
      <c r="AQ431" s="167">
        <f t="shared" si="233"/>
        <v>0</v>
      </c>
      <c r="AR431" s="167">
        <f t="shared" si="233"/>
        <v>0</v>
      </c>
      <c r="AS431" s="167">
        <f t="shared" si="233"/>
        <v>0</v>
      </c>
      <c r="AT431" s="167">
        <f t="shared" si="233"/>
        <v>0</v>
      </c>
      <c r="AU431" s="167">
        <f t="shared" si="233"/>
        <v>0</v>
      </c>
      <c r="AV431" s="167">
        <f t="shared" si="233"/>
        <v>0</v>
      </c>
      <c r="AW431" s="167">
        <f t="shared" si="233"/>
        <v>0</v>
      </c>
      <c r="AX431" s="167">
        <f t="shared" si="233"/>
        <v>0</v>
      </c>
      <c r="AY431" s="167">
        <f t="shared" si="233"/>
        <v>336.77672000000001</v>
      </c>
      <c r="AZ431" s="167">
        <f t="shared" si="233"/>
        <v>0</v>
      </c>
      <c r="BA431" s="167">
        <f t="shared" si="233"/>
        <v>0</v>
      </c>
      <c r="BB431" s="167"/>
      <c r="BC431" s="406" t="s">
        <v>595</v>
      </c>
    </row>
    <row r="432" spans="1:55" ht="31.2">
      <c r="A432" s="275"/>
      <c r="B432" s="276"/>
      <c r="C432" s="276"/>
      <c r="D432" s="151" t="s">
        <v>37</v>
      </c>
      <c r="E432" s="167">
        <f t="shared" si="231"/>
        <v>0</v>
      </c>
      <c r="F432" s="167">
        <f t="shared" si="227"/>
        <v>0</v>
      </c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407"/>
    </row>
    <row r="433" spans="1:55" ht="31.2">
      <c r="A433" s="275"/>
      <c r="B433" s="276"/>
      <c r="C433" s="276"/>
      <c r="D433" s="176" t="s">
        <v>2</v>
      </c>
      <c r="E433" s="167">
        <f t="shared" si="231"/>
        <v>0</v>
      </c>
      <c r="F433" s="167">
        <f t="shared" si="227"/>
        <v>0</v>
      </c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407"/>
    </row>
    <row r="434" spans="1:55" ht="15.6">
      <c r="A434" s="275"/>
      <c r="B434" s="276"/>
      <c r="C434" s="276"/>
      <c r="D434" s="225" t="s">
        <v>268</v>
      </c>
      <c r="E434" s="167">
        <f>H434+K434+N434+Q434+T434+W434+Z434+AE434+AJ434+AO434+AT434+AY434</f>
        <v>336.77672000000001</v>
      </c>
      <c r="F434" s="167">
        <f t="shared" si="227"/>
        <v>0</v>
      </c>
      <c r="G434" s="167">
        <f t="shared" ref="G434" si="234">F434*100/E434</f>
        <v>0</v>
      </c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>
        <v>336.77672000000001</v>
      </c>
      <c r="AZ434" s="167"/>
      <c r="BA434" s="167"/>
      <c r="BB434" s="167"/>
      <c r="BC434" s="407"/>
    </row>
    <row r="435" spans="1:55" ht="78">
      <c r="A435" s="275"/>
      <c r="B435" s="276"/>
      <c r="C435" s="276"/>
      <c r="D435" s="225" t="s">
        <v>274</v>
      </c>
      <c r="E435" s="167">
        <f t="shared" ref="E435:F437" si="235">H435+K435+N435+Q435+T435+W435+Z435+AE435+AJ435+AO435+AT435+AY435</f>
        <v>0</v>
      </c>
      <c r="F435" s="167">
        <f t="shared" si="227"/>
        <v>0</v>
      </c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407"/>
    </row>
    <row r="436" spans="1:55" ht="15.6">
      <c r="A436" s="275"/>
      <c r="B436" s="276"/>
      <c r="C436" s="276"/>
      <c r="D436" s="225" t="s">
        <v>269</v>
      </c>
      <c r="E436" s="167">
        <f t="shared" si="235"/>
        <v>0</v>
      </c>
      <c r="F436" s="167">
        <f t="shared" si="227"/>
        <v>0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407"/>
    </row>
    <row r="437" spans="1:55" ht="31.2">
      <c r="A437" s="275"/>
      <c r="B437" s="276"/>
      <c r="C437" s="276"/>
      <c r="D437" s="226" t="s">
        <v>43</v>
      </c>
      <c r="E437" s="167">
        <f t="shared" si="235"/>
        <v>0</v>
      </c>
      <c r="F437" s="167">
        <f t="shared" si="235"/>
        <v>0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408"/>
    </row>
    <row r="438" spans="1:55" ht="15.6">
      <c r="A438" s="292" t="s">
        <v>328</v>
      </c>
      <c r="B438" s="293"/>
      <c r="C438" s="293"/>
      <c r="D438" s="153" t="s">
        <v>41</v>
      </c>
      <c r="E438" s="167">
        <f t="shared" ref="E438:F444" si="236">E179</f>
        <v>72713.871480000002</v>
      </c>
      <c r="F438" s="167">
        <f t="shared" si="236"/>
        <v>67778.219020000004</v>
      </c>
      <c r="G438" s="167">
        <f t="shared" si="204"/>
        <v>93.2122271039336</v>
      </c>
      <c r="H438" s="167">
        <f t="shared" ref="H438:BA443" si="237">H179</f>
        <v>0</v>
      </c>
      <c r="I438" s="167">
        <f t="shared" si="237"/>
        <v>0</v>
      </c>
      <c r="J438" s="167">
        <f t="shared" si="237"/>
        <v>0</v>
      </c>
      <c r="K438" s="167">
        <f t="shared" si="237"/>
        <v>0</v>
      </c>
      <c r="L438" s="167">
        <f t="shared" si="237"/>
        <v>0</v>
      </c>
      <c r="M438" s="167">
        <f t="shared" si="237"/>
        <v>0</v>
      </c>
      <c r="N438" s="167">
        <f t="shared" si="237"/>
        <v>0</v>
      </c>
      <c r="O438" s="167">
        <f t="shared" si="237"/>
        <v>0</v>
      </c>
      <c r="P438" s="167">
        <f t="shared" si="237"/>
        <v>0</v>
      </c>
      <c r="Q438" s="167">
        <f t="shared" si="237"/>
        <v>0</v>
      </c>
      <c r="R438" s="167">
        <f t="shared" si="237"/>
        <v>0</v>
      </c>
      <c r="S438" s="167">
        <f t="shared" si="237"/>
        <v>0</v>
      </c>
      <c r="T438" s="167">
        <f t="shared" si="237"/>
        <v>78.394549999999995</v>
      </c>
      <c r="U438" s="167">
        <f t="shared" si="237"/>
        <v>78.394549999999995</v>
      </c>
      <c r="V438" s="167">
        <f t="shared" si="237"/>
        <v>0</v>
      </c>
      <c r="W438" s="167">
        <f t="shared" si="237"/>
        <v>80.400000000000006</v>
      </c>
      <c r="X438" s="167">
        <f t="shared" si="237"/>
        <v>80.400000000000006</v>
      </c>
      <c r="Y438" s="167">
        <f t="shared" si="237"/>
        <v>0</v>
      </c>
      <c r="Z438" s="167">
        <f t="shared" si="237"/>
        <v>12585.102340000001</v>
      </c>
      <c r="AA438" s="167">
        <f t="shared" si="237"/>
        <v>12585.102340000001</v>
      </c>
      <c r="AB438" s="167">
        <f t="shared" si="237"/>
        <v>0</v>
      </c>
      <c r="AC438" s="167">
        <f t="shared" si="237"/>
        <v>0</v>
      </c>
      <c r="AD438" s="167">
        <f t="shared" si="237"/>
        <v>0</v>
      </c>
      <c r="AE438" s="167">
        <f t="shared" si="237"/>
        <v>24108.184829999998</v>
      </c>
      <c r="AF438" s="167">
        <f t="shared" si="237"/>
        <v>24108.184829999998</v>
      </c>
      <c r="AG438" s="167">
        <f t="shared" si="237"/>
        <v>0</v>
      </c>
      <c r="AH438" s="167">
        <f t="shared" si="237"/>
        <v>0</v>
      </c>
      <c r="AI438" s="167">
        <f t="shared" si="237"/>
        <v>0</v>
      </c>
      <c r="AJ438" s="167">
        <f t="shared" si="237"/>
        <v>16061.932049999999</v>
      </c>
      <c r="AK438" s="167">
        <f t="shared" si="237"/>
        <v>16061.932049999999</v>
      </c>
      <c r="AL438" s="167">
        <f t="shared" si="237"/>
        <v>0</v>
      </c>
      <c r="AM438" s="167">
        <f t="shared" si="237"/>
        <v>0</v>
      </c>
      <c r="AN438" s="167">
        <f t="shared" si="237"/>
        <v>0</v>
      </c>
      <c r="AO438" s="167">
        <f t="shared" si="237"/>
        <v>9360.3210099999997</v>
      </c>
      <c r="AP438" s="167">
        <f t="shared" si="237"/>
        <v>9360.3210099999997</v>
      </c>
      <c r="AQ438" s="167">
        <f t="shared" si="237"/>
        <v>0</v>
      </c>
      <c r="AR438" s="167">
        <f t="shared" si="237"/>
        <v>0</v>
      </c>
      <c r="AS438" s="167">
        <f t="shared" si="237"/>
        <v>0</v>
      </c>
      <c r="AT438" s="167">
        <f t="shared" si="237"/>
        <v>557.4754999999999</v>
      </c>
      <c r="AU438" s="167">
        <f t="shared" si="237"/>
        <v>557.4754999999999</v>
      </c>
      <c r="AV438" s="167">
        <f t="shared" si="237"/>
        <v>0</v>
      </c>
      <c r="AW438" s="167">
        <f t="shared" si="237"/>
        <v>0</v>
      </c>
      <c r="AX438" s="167">
        <f t="shared" si="237"/>
        <v>0</v>
      </c>
      <c r="AY438" s="167">
        <f t="shared" si="237"/>
        <v>9882.0612000000001</v>
      </c>
      <c r="AZ438" s="167">
        <f t="shared" si="237"/>
        <v>4946.4087399999999</v>
      </c>
      <c r="BA438" s="167">
        <f t="shared" si="237"/>
        <v>0</v>
      </c>
      <c r="BB438" s="167"/>
      <c r="BC438" s="226"/>
    </row>
    <row r="439" spans="1:55" ht="31.2">
      <c r="A439" s="292"/>
      <c r="B439" s="293"/>
      <c r="C439" s="293"/>
      <c r="D439" s="153" t="s">
        <v>37</v>
      </c>
      <c r="E439" s="167">
        <f t="shared" si="236"/>
        <v>0</v>
      </c>
      <c r="F439" s="167">
        <f t="shared" si="236"/>
        <v>0</v>
      </c>
      <c r="G439" s="167">
        <f>G180</f>
        <v>0</v>
      </c>
      <c r="H439" s="167">
        <f t="shared" si="237"/>
        <v>0</v>
      </c>
      <c r="I439" s="167">
        <f t="shared" si="237"/>
        <v>0</v>
      </c>
      <c r="J439" s="167">
        <f t="shared" si="237"/>
        <v>0</v>
      </c>
      <c r="K439" s="167">
        <f t="shared" si="237"/>
        <v>0</v>
      </c>
      <c r="L439" s="167">
        <f t="shared" si="237"/>
        <v>0</v>
      </c>
      <c r="M439" s="167">
        <f t="shared" si="237"/>
        <v>0</v>
      </c>
      <c r="N439" s="167">
        <f t="shared" si="237"/>
        <v>0</v>
      </c>
      <c r="O439" s="167">
        <f t="shared" si="237"/>
        <v>0</v>
      </c>
      <c r="P439" s="167">
        <f t="shared" si="237"/>
        <v>0</v>
      </c>
      <c r="Q439" s="167">
        <f t="shared" si="237"/>
        <v>0</v>
      </c>
      <c r="R439" s="167">
        <f t="shared" si="237"/>
        <v>0</v>
      </c>
      <c r="S439" s="167">
        <f t="shared" si="237"/>
        <v>0</v>
      </c>
      <c r="T439" s="167">
        <f t="shared" si="237"/>
        <v>0</v>
      </c>
      <c r="U439" s="167">
        <f t="shared" si="237"/>
        <v>0</v>
      </c>
      <c r="V439" s="167">
        <f t="shared" si="237"/>
        <v>0</v>
      </c>
      <c r="W439" s="167">
        <f t="shared" si="237"/>
        <v>0</v>
      </c>
      <c r="X439" s="167">
        <f t="shared" si="237"/>
        <v>0</v>
      </c>
      <c r="Y439" s="167">
        <f t="shared" si="237"/>
        <v>0</v>
      </c>
      <c r="Z439" s="167">
        <f t="shared" si="237"/>
        <v>0</v>
      </c>
      <c r="AA439" s="167">
        <f t="shared" si="237"/>
        <v>0</v>
      </c>
      <c r="AB439" s="167">
        <f t="shared" si="237"/>
        <v>0</v>
      </c>
      <c r="AC439" s="167">
        <f t="shared" si="237"/>
        <v>0</v>
      </c>
      <c r="AD439" s="167">
        <f t="shared" si="237"/>
        <v>0</v>
      </c>
      <c r="AE439" s="167">
        <f t="shared" si="237"/>
        <v>0</v>
      </c>
      <c r="AF439" s="167">
        <f t="shared" si="237"/>
        <v>0</v>
      </c>
      <c r="AG439" s="167">
        <f t="shared" si="237"/>
        <v>0</v>
      </c>
      <c r="AH439" s="167">
        <f t="shared" si="237"/>
        <v>0</v>
      </c>
      <c r="AI439" s="167">
        <f t="shared" si="237"/>
        <v>0</v>
      </c>
      <c r="AJ439" s="167">
        <f t="shared" si="237"/>
        <v>0</v>
      </c>
      <c r="AK439" s="167">
        <f t="shared" si="237"/>
        <v>0</v>
      </c>
      <c r="AL439" s="167">
        <f t="shared" si="237"/>
        <v>0</v>
      </c>
      <c r="AM439" s="167">
        <f t="shared" si="237"/>
        <v>0</v>
      </c>
      <c r="AN439" s="167">
        <f t="shared" si="237"/>
        <v>0</v>
      </c>
      <c r="AO439" s="167">
        <f t="shared" si="237"/>
        <v>0</v>
      </c>
      <c r="AP439" s="167">
        <f t="shared" si="237"/>
        <v>0</v>
      </c>
      <c r="AQ439" s="167">
        <f t="shared" si="237"/>
        <v>0</v>
      </c>
      <c r="AR439" s="167">
        <f t="shared" si="237"/>
        <v>0</v>
      </c>
      <c r="AS439" s="167">
        <f t="shared" si="237"/>
        <v>0</v>
      </c>
      <c r="AT439" s="167">
        <f t="shared" si="237"/>
        <v>0</v>
      </c>
      <c r="AU439" s="167">
        <f t="shared" si="237"/>
        <v>0</v>
      </c>
      <c r="AV439" s="167">
        <f t="shared" si="237"/>
        <v>0</v>
      </c>
      <c r="AW439" s="167">
        <f t="shared" si="237"/>
        <v>0</v>
      </c>
      <c r="AX439" s="167">
        <f t="shared" si="237"/>
        <v>0</v>
      </c>
      <c r="AY439" s="167">
        <f t="shared" si="237"/>
        <v>0</v>
      </c>
      <c r="AZ439" s="167">
        <f t="shared" si="237"/>
        <v>0</v>
      </c>
      <c r="BA439" s="167">
        <f t="shared" si="237"/>
        <v>0</v>
      </c>
      <c r="BB439" s="167"/>
      <c r="BC439" s="226"/>
    </row>
    <row r="440" spans="1:55" ht="46.8">
      <c r="A440" s="292"/>
      <c r="B440" s="293"/>
      <c r="C440" s="293"/>
      <c r="D440" s="177" t="s">
        <v>2</v>
      </c>
      <c r="E440" s="167">
        <f t="shared" si="236"/>
        <v>52628.100000000006</v>
      </c>
      <c r="F440" s="167">
        <f t="shared" si="236"/>
        <v>52628.100000000006</v>
      </c>
      <c r="G440" s="167">
        <f t="shared" si="204"/>
        <v>100</v>
      </c>
      <c r="H440" s="167">
        <f t="shared" si="237"/>
        <v>0</v>
      </c>
      <c r="I440" s="167">
        <f t="shared" si="237"/>
        <v>0</v>
      </c>
      <c r="J440" s="167">
        <f t="shared" si="237"/>
        <v>0</v>
      </c>
      <c r="K440" s="167">
        <f t="shared" si="237"/>
        <v>0</v>
      </c>
      <c r="L440" s="167">
        <f t="shared" si="237"/>
        <v>0</v>
      </c>
      <c r="M440" s="167">
        <f t="shared" si="237"/>
        <v>0</v>
      </c>
      <c r="N440" s="167">
        <f t="shared" si="237"/>
        <v>0</v>
      </c>
      <c r="O440" s="167">
        <f t="shared" si="237"/>
        <v>0</v>
      </c>
      <c r="P440" s="167">
        <f t="shared" si="237"/>
        <v>0</v>
      </c>
      <c r="Q440" s="167">
        <f t="shared" si="237"/>
        <v>0</v>
      </c>
      <c r="R440" s="167">
        <f t="shared" si="237"/>
        <v>0</v>
      </c>
      <c r="S440" s="167">
        <f t="shared" si="237"/>
        <v>0</v>
      </c>
      <c r="T440" s="167">
        <f t="shared" si="237"/>
        <v>0</v>
      </c>
      <c r="U440" s="167">
        <f t="shared" si="237"/>
        <v>0</v>
      </c>
      <c r="V440" s="167">
        <f t="shared" si="237"/>
        <v>0</v>
      </c>
      <c r="W440" s="167">
        <f t="shared" si="237"/>
        <v>0</v>
      </c>
      <c r="X440" s="167">
        <f t="shared" si="237"/>
        <v>0</v>
      </c>
      <c r="Y440" s="167">
        <f t="shared" si="237"/>
        <v>0</v>
      </c>
      <c r="Z440" s="167">
        <f t="shared" si="237"/>
        <v>10868.452010000001</v>
      </c>
      <c r="AA440" s="167">
        <f t="shared" si="237"/>
        <v>10868.452010000001</v>
      </c>
      <c r="AB440" s="167">
        <f t="shared" si="237"/>
        <v>0</v>
      </c>
      <c r="AC440" s="167">
        <f t="shared" si="237"/>
        <v>0</v>
      </c>
      <c r="AD440" s="167">
        <f t="shared" si="237"/>
        <v>0</v>
      </c>
      <c r="AE440" s="167">
        <f t="shared" si="237"/>
        <v>15535.525240000001</v>
      </c>
      <c r="AF440" s="167">
        <f t="shared" si="237"/>
        <v>15535.525240000001</v>
      </c>
      <c r="AG440" s="167">
        <f t="shared" si="237"/>
        <v>0</v>
      </c>
      <c r="AH440" s="167">
        <f t="shared" si="237"/>
        <v>0</v>
      </c>
      <c r="AI440" s="167">
        <f t="shared" si="237"/>
        <v>0</v>
      </c>
      <c r="AJ440" s="167">
        <f t="shared" si="237"/>
        <v>14401.06612</v>
      </c>
      <c r="AK440" s="167">
        <f t="shared" si="237"/>
        <v>14401.06612</v>
      </c>
      <c r="AL440" s="167">
        <f t="shared" si="237"/>
        <v>0</v>
      </c>
      <c r="AM440" s="167">
        <f t="shared" si="237"/>
        <v>0</v>
      </c>
      <c r="AN440" s="167">
        <f t="shared" si="237"/>
        <v>0</v>
      </c>
      <c r="AO440" s="167">
        <f t="shared" si="237"/>
        <v>9323.3762299999999</v>
      </c>
      <c r="AP440" s="167">
        <f t="shared" si="237"/>
        <v>9323.3762299999999</v>
      </c>
      <c r="AQ440" s="167">
        <f t="shared" si="237"/>
        <v>0</v>
      </c>
      <c r="AR440" s="167">
        <f t="shared" si="237"/>
        <v>0</v>
      </c>
      <c r="AS440" s="167">
        <f t="shared" si="237"/>
        <v>0</v>
      </c>
      <c r="AT440" s="167">
        <f t="shared" si="237"/>
        <v>195.84035999999992</v>
      </c>
      <c r="AU440" s="167">
        <f t="shared" si="237"/>
        <v>195.84035999999992</v>
      </c>
      <c r="AV440" s="167">
        <f t="shared" si="237"/>
        <v>0</v>
      </c>
      <c r="AW440" s="167">
        <f t="shared" si="237"/>
        <v>0</v>
      </c>
      <c r="AX440" s="167">
        <f t="shared" si="237"/>
        <v>0</v>
      </c>
      <c r="AY440" s="167">
        <f t="shared" si="237"/>
        <v>2303.84004</v>
      </c>
      <c r="AZ440" s="167">
        <f t="shared" si="237"/>
        <v>2303.84004</v>
      </c>
      <c r="BA440" s="167">
        <f t="shared" si="237"/>
        <v>0</v>
      </c>
      <c r="BB440" s="167"/>
      <c r="BC440" s="226"/>
    </row>
    <row r="441" spans="1:55" ht="15.6">
      <c r="A441" s="292"/>
      <c r="B441" s="293"/>
      <c r="C441" s="293"/>
      <c r="D441" s="229" t="s">
        <v>268</v>
      </c>
      <c r="E441" s="167">
        <f t="shared" si="236"/>
        <v>20085.771479999999</v>
      </c>
      <c r="F441" s="167">
        <f t="shared" si="236"/>
        <v>15150.119019999998</v>
      </c>
      <c r="G441" s="167">
        <f t="shared" si="204"/>
        <v>75.427120312931081</v>
      </c>
      <c r="H441" s="167">
        <f t="shared" si="237"/>
        <v>0</v>
      </c>
      <c r="I441" s="167">
        <f t="shared" si="237"/>
        <v>0</v>
      </c>
      <c r="J441" s="167">
        <f t="shared" si="237"/>
        <v>0</v>
      </c>
      <c r="K441" s="167">
        <f t="shared" si="237"/>
        <v>0</v>
      </c>
      <c r="L441" s="167">
        <f t="shared" si="237"/>
        <v>0</v>
      </c>
      <c r="M441" s="167">
        <f t="shared" si="237"/>
        <v>0</v>
      </c>
      <c r="N441" s="167">
        <f t="shared" si="237"/>
        <v>0</v>
      </c>
      <c r="O441" s="167">
        <f t="shared" si="237"/>
        <v>0</v>
      </c>
      <c r="P441" s="167">
        <f t="shared" si="237"/>
        <v>0</v>
      </c>
      <c r="Q441" s="167">
        <f t="shared" si="237"/>
        <v>0</v>
      </c>
      <c r="R441" s="167">
        <f t="shared" si="237"/>
        <v>0</v>
      </c>
      <c r="S441" s="167">
        <f t="shared" si="237"/>
        <v>0</v>
      </c>
      <c r="T441" s="167">
        <f t="shared" si="237"/>
        <v>78.394549999999995</v>
      </c>
      <c r="U441" s="167">
        <f t="shared" si="237"/>
        <v>78.394549999999995</v>
      </c>
      <c r="V441" s="167">
        <f t="shared" si="237"/>
        <v>0</v>
      </c>
      <c r="W441" s="167">
        <f t="shared" si="237"/>
        <v>80.400000000000006</v>
      </c>
      <c r="X441" s="167">
        <f t="shared" si="237"/>
        <v>80.400000000000006</v>
      </c>
      <c r="Y441" s="167">
        <f t="shared" si="237"/>
        <v>0</v>
      </c>
      <c r="Z441" s="167">
        <f t="shared" si="237"/>
        <v>1716.6503299999999</v>
      </c>
      <c r="AA441" s="167">
        <f t="shared" si="237"/>
        <v>1716.6503299999999</v>
      </c>
      <c r="AB441" s="167">
        <f t="shared" si="237"/>
        <v>0</v>
      </c>
      <c r="AC441" s="167">
        <f t="shared" si="237"/>
        <v>0</v>
      </c>
      <c r="AD441" s="167">
        <f t="shared" si="237"/>
        <v>0</v>
      </c>
      <c r="AE441" s="167">
        <f t="shared" si="237"/>
        <v>8572.6595899999975</v>
      </c>
      <c r="AF441" s="167">
        <f t="shared" si="237"/>
        <v>8572.6595899999975</v>
      </c>
      <c r="AG441" s="167">
        <f t="shared" si="237"/>
        <v>0</v>
      </c>
      <c r="AH441" s="167">
        <f t="shared" si="237"/>
        <v>0</v>
      </c>
      <c r="AI441" s="167">
        <f t="shared" si="237"/>
        <v>0</v>
      </c>
      <c r="AJ441" s="167">
        <f t="shared" si="237"/>
        <v>1660.8659300000002</v>
      </c>
      <c r="AK441" s="167">
        <f t="shared" si="237"/>
        <v>1660.8659300000002</v>
      </c>
      <c r="AL441" s="167">
        <f t="shared" si="237"/>
        <v>0</v>
      </c>
      <c r="AM441" s="167">
        <f t="shared" si="237"/>
        <v>0</v>
      </c>
      <c r="AN441" s="167">
        <f t="shared" si="237"/>
        <v>0</v>
      </c>
      <c r="AO441" s="167">
        <f t="shared" si="237"/>
        <v>36.944780000000002</v>
      </c>
      <c r="AP441" s="167">
        <f t="shared" si="237"/>
        <v>36.944780000000002</v>
      </c>
      <c r="AQ441" s="167">
        <f t="shared" si="237"/>
        <v>0</v>
      </c>
      <c r="AR441" s="167">
        <f t="shared" si="237"/>
        <v>0</v>
      </c>
      <c r="AS441" s="167">
        <f t="shared" si="237"/>
        <v>0</v>
      </c>
      <c r="AT441" s="167">
        <f t="shared" si="237"/>
        <v>361.63513999999998</v>
      </c>
      <c r="AU441" s="167">
        <f t="shared" si="237"/>
        <v>361.63513999999998</v>
      </c>
      <c r="AV441" s="167">
        <f t="shared" si="237"/>
        <v>0</v>
      </c>
      <c r="AW441" s="167">
        <f t="shared" si="237"/>
        <v>0</v>
      </c>
      <c r="AX441" s="167">
        <f t="shared" si="237"/>
        <v>0</v>
      </c>
      <c r="AY441" s="167">
        <f t="shared" si="237"/>
        <v>7578.2211600000001</v>
      </c>
      <c r="AZ441" s="167">
        <f t="shared" si="237"/>
        <v>2642.5686999999998</v>
      </c>
      <c r="BA441" s="167">
        <f t="shared" si="237"/>
        <v>0</v>
      </c>
      <c r="BB441" s="167"/>
      <c r="BC441" s="226"/>
    </row>
    <row r="442" spans="1:55" ht="78">
      <c r="A442" s="292"/>
      <c r="B442" s="293"/>
      <c r="C442" s="293"/>
      <c r="D442" s="229" t="s">
        <v>274</v>
      </c>
      <c r="E442" s="167">
        <f t="shared" si="236"/>
        <v>0</v>
      </c>
      <c r="F442" s="167">
        <f t="shared" si="236"/>
        <v>0</v>
      </c>
      <c r="G442" s="167">
        <f>G183</f>
        <v>0</v>
      </c>
      <c r="H442" s="167">
        <f t="shared" si="237"/>
        <v>0</v>
      </c>
      <c r="I442" s="167">
        <f t="shared" si="237"/>
        <v>0</v>
      </c>
      <c r="J442" s="167">
        <f t="shared" si="237"/>
        <v>0</v>
      </c>
      <c r="K442" s="167">
        <f t="shared" si="237"/>
        <v>0</v>
      </c>
      <c r="L442" s="167">
        <f t="shared" si="237"/>
        <v>0</v>
      </c>
      <c r="M442" s="167">
        <f t="shared" si="237"/>
        <v>0</v>
      </c>
      <c r="N442" s="167">
        <f t="shared" si="237"/>
        <v>0</v>
      </c>
      <c r="O442" s="167">
        <f t="shared" si="237"/>
        <v>0</v>
      </c>
      <c r="P442" s="167">
        <f t="shared" si="237"/>
        <v>0</v>
      </c>
      <c r="Q442" s="167">
        <f t="shared" si="237"/>
        <v>0</v>
      </c>
      <c r="R442" s="167">
        <f t="shared" si="237"/>
        <v>0</v>
      </c>
      <c r="S442" s="167">
        <f t="shared" si="237"/>
        <v>0</v>
      </c>
      <c r="T442" s="167">
        <f t="shared" si="237"/>
        <v>0</v>
      </c>
      <c r="U442" s="167">
        <f t="shared" si="237"/>
        <v>0</v>
      </c>
      <c r="V442" s="167">
        <f t="shared" si="237"/>
        <v>0</v>
      </c>
      <c r="W442" s="167">
        <f t="shared" si="237"/>
        <v>0</v>
      </c>
      <c r="X442" s="167">
        <f t="shared" si="237"/>
        <v>0</v>
      </c>
      <c r="Y442" s="167">
        <f t="shared" si="237"/>
        <v>0</v>
      </c>
      <c r="Z442" s="167">
        <f t="shared" si="237"/>
        <v>0</v>
      </c>
      <c r="AA442" s="167">
        <f t="shared" si="237"/>
        <v>0</v>
      </c>
      <c r="AB442" s="167">
        <f t="shared" si="237"/>
        <v>0</v>
      </c>
      <c r="AC442" s="167">
        <f t="shared" si="237"/>
        <v>0</v>
      </c>
      <c r="AD442" s="167">
        <f t="shared" si="237"/>
        <v>0</v>
      </c>
      <c r="AE442" s="167">
        <f t="shared" si="237"/>
        <v>0</v>
      </c>
      <c r="AF442" s="167">
        <f t="shared" si="237"/>
        <v>0</v>
      </c>
      <c r="AG442" s="167">
        <f t="shared" si="237"/>
        <v>0</v>
      </c>
      <c r="AH442" s="167">
        <f t="shared" si="237"/>
        <v>0</v>
      </c>
      <c r="AI442" s="167">
        <f t="shared" si="237"/>
        <v>0</v>
      </c>
      <c r="AJ442" s="167">
        <f t="shared" si="237"/>
        <v>0</v>
      </c>
      <c r="AK442" s="167">
        <f t="shared" si="237"/>
        <v>0</v>
      </c>
      <c r="AL442" s="167">
        <f t="shared" si="237"/>
        <v>0</v>
      </c>
      <c r="AM442" s="167">
        <f t="shared" si="237"/>
        <v>0</v>
      </c>
      <c r="AN442" s="167">
        <f t="shared" si="237"/>
        <v>0</v>
      </c>
      <c r="AO442" s="167">
        <f t="shared" si="237"/>
        <v>0</v>
      </c>
      <c r="AP442" s="167">
        <f t="shared" si="237"/>
        <v>0</v>
      </c>
      <c r="AQ442" s="167">
        <f t="shared" si="237"/>
        <v>0</v>
      </c>
      <c r="AR442" s="167">
        <f t="shared" si="237"/>
        <v>0</v>
      </c>
      <c r="AS442" s="167">
        <f t="shared" si="237"/>
        <v>0</v>
      </c>
      <c r="AT442" s="167">
        <f t="shared" si="237"/>
        <v>0</v>
      </c>
      <c r="AU442" s="167">
        <f t="shared" si="237"/>
        <v>0</v>
      </c>
      <c r="AV442" s="167">
        <f t="shared" si="237"/>
        <v>0</v>
      </c>
      <c r="AW442" s="167">
        <f t="shared" si="237"/>
        <v>0</v>
      </c>
      <c r="AX442" s="167">
        <f t="shared" si="237"/>
        <v>0</v>
      </c>
      <c r="AY442" s="167">
        <f t="shared" si="237"/>
        <v>0</v>
      </c>
      <c r="AZ442" s="167">
        <f t="shared" si="237"/>
        <v>0</v>
      </c>
      <c r="BA442" s="167">
        <f t="shared" si="237"/>
        <v>0</v>
      </c>
      <c r="BB442" s="167"/>
      <c r="BC442" s="226"/>
    </row>
    <row r="443" spans="1:55" ht="15.6">
      <c r="A443" s="292"/>
      <c r="B443" s="293"/>
      <c r="C443" s="293"/>
      <c r="D443" s="229" t="s">
        <v>269</v>
      </c>
      <c r="E443" s="167">
        <f t="shared" si="236"/>
        <v>0</v>
      </c>
      <c r="F443" s="167">
        <f t="shared" si="236"/>
        <v>0</v>
      </c>
      <c r="G443" s="167">
        <f>G184</f>
        <v>0</v>
      </c>
      <c r="H443" s="167">
        <f t="shared" si="237"/>
        <v>0</v>
      </c>
      <c r="I443" s="167">
        <f t="shared" si="237"/>
        <v>0</v>
      </c>
      <c r="J443" s="167">
        <f t="shared" si="237"/>
        <v>0</v>
      </c>
      <c r="K443" s="167">
        <f t="shared" si="237"/>
        <v>0</v>
      </c>
      <c r="L443" s="167">
        <f t="shared" si="237"/>
        <v>0</v>
      </c>
      <c r="M443" s="167">
        <f t="shared" si="237"/>
        <v>0</v>
      </c>
      <c r="N443" s="167">
        <f t="shared" si="237"/>
        <v>0</v>
      </c>
      <c r="O443" s="167">
        <f t="shared" si="237"/>
        <v>0</v>
      </c>
      <c r="P443" s="167">
        <f t="shared" si="237"/>
        <v>0</v>
      </c>
      <c r="Q443" s="167">
        <f t="shared" si="237"/>
        <v>0</v>
      </c>
      <c r="R443" s="167">
        <f t="shared" si="237"/>
        <v>0</v>
      </c>
      <c r="S443" s="167">
        <f t="shared" si="237"/>
        <v>0</v>
      </c>
      <c r="T443" s="167">
        <f t="shared" si="237"/>
        <v>0</v>
      </c>
      <c r="U443" s="167">
        <f t="shared" si="237"/>
        <v>0</v>
      </c>
      <c r="V443" s="167">
        <f t="shared" si="237"/>
        <v>0</v>
      </c>
      <c r="W443" s="167">
        <f t="shared" si="237"/>
        <v>0</v>
      </c>
      <c r="X443" s="167">
        <f t="shared" si="237"/>
        <v>0</v>
      </c>
      <c r="Y443" s="167">
        <f t="shared" si="237"/>
        <v>0</v>
      </c>
      <c r="Z443" s="167">
        <f t="shared" si="237"/>
        <v>0</v>
      </c>
      <c r="AA443" s="167">
        <f t="shared" si="237"/>
        <v>0</v>
      </c>
      <c r="AB443" s="167">
        <f t="shared" si="237"/>
        <v>0</v>
      </c>
      <c r="AC443" s="167">
        <f t="shared" si="237"/>
        <v>0</v>
      </c>
      <c r="AD443" s="167">
        <f t="shared" si="237"/>
        <v>0</v>
      </c>
      <c r="AE443" s="167">
        <f t="shared" si="237"/>
        <v>0</v>
      </c>
      <c r="AF443" s="167">
        <f t="shared" si="237"/>
        <v>0</v>
      </c>
      <c r="AG443" s="167">
        <f t="shared" ref="AG443:BA443" si="238">AG184</f>
        <v>0</v>
      </c>
      <c r="AH443" s="167">
        <f t="shared" si="238"/>
        <v>0</v>
      </c>
      <c r="AI443" s="167">
        <f t="shared" si="238"/>
        <v>0</v>
      </c>
      <c r="AJ443" s="167">
        <f t="shared" si="238"/>
        <v>0</v>
      </c>
      <c r="AK443" s="167">
        <f t="shared" si="238"/>
        <v>0</v>
      </c>
      <c r="AL443" s="167">
        <f t="shared" si="238"/>
        <v>0</v>
      </c>
      <c r="AM443" s="167">
        <f t="shared" si="238"/>
        <v>0</v>
      </c>
      <c r="AN443" s="167">
        <f t="shared" si="238"/>
        <v>0</v>
      </c>
      <c r="AO443" s="167">
        <f t="shared" si="238"/>
        <v>0</v>
      </c>
      <c r="AP443" s="167">
        <f t="shared" si="238"/>
        <v>0</v>
      </c>
      <c r="AQ443" s="167">
        <f t="shared" si="238"/>
        <v>0</v>
      </c>
      <c r="AR443" s="167">
        <f t="shared" si="238"/>
        <v>0</v>
      </c>
      <c r="AS443" s="167">
        <f t="shared" si="238"/>
        <v>0</v>
      </c>
      <c r="AT443" s="167">
        <f t="shared" si="238"/>
        <v>0</v>
      </c>
      <c r="AU443" s="167">
        <f t="shared" si="238"/>
        <v>0</v>
      </c>
      <c r="AV443" s="167">
        <f t="shared" si="238"/>
        <v>0</v>
      </c>
      <c r="AW443" s="167">
        <f t="shared" si="238"/>
        <v>0</v>
      </c>
      <c r="AX443" s="167">
        <f t="shared" si="238"/>
        <v>0</v>
      </c>
      <c r="AY443" s="167">
        <f t="shared" si="238"/>
        <v>0</v>
      </c>
      <c r="AZ443" s="167">
        <f t="shared" si="238"/>
        <v>0</v>
      </c>
      <c r="BA443" s="167">
        <f t="shared" si="238"/>
        <v>0</v>
      </c>
      <c r="BB443" s="167"/>
      <c r="BC443" s="226"/>
    </row>
    <row r="444" spans="1:55" ht="31.2">
      <c r="A444" s="292"/>
      <c r="B444" s="293"/>
      <c r="C444" s="293"/>
      <c r="D444" s="147" t="s">
        <v>43</v>
      </c>
      <c r="E444" s="167">
        <f t="shared" si="236"/>
        <v>0</v>
      </c>
      <c r="F444" s="167">
        <f t="shared" si="236"/>
        <v>0</v>
      </c>
      <c r="G444" s="167">
        <f>G185</f>
        <v>0</v>
      </c>
      <c r="H444" s="167">
        <f t="shared" ref="H444:BA444" si="239">H185</f>
        <v>0</v>
      </c>
      <c r="I444" s="167">
        <f t="shared" si="239"/>
        <v>0</v>
      </c>
      <c r="J444" s="167">
        <f t="shared" si="239"/>
        <v>0</v>
      </c>
      <c r="K444" s="167">
        <f t="shared" si="239"/>
        <v>0</v>
      </c>
      <c r="L444" s="167">
        <f t="shared" si="239"/>
        <v>0</v>
      </c>
      <c r="M444" s="167">
        <f t="shared" si="239"/>
        <v>0</v>
      </c>
      <c r="N444" s="167">
        <f t="shared" si="239"/>
        <v>0</v>
      </c>
      <c r="O444" s="167">
        <f t="shared" si="239"/>
        <v>0</v>
      </c>
      <c r="P444" s="167">
        <f t="shared" si="239"/>
        <v>0</v>
      </c>
      <c r="Q444" s="167">
        <f t="shared" si="239"/>
        <v>0</v>
      </c>
      <c r="R444" s="167">
        <f t="shared" si="239"/>
        <v>0</v>
      </c>
      <c r="S444" s="167">
        <f t="shared" si="239"/>
        <v>0</v>
      </c>
      <c r="T444" s="167">
        <f t="shared" si="239"/>
        <v>0</v>
      </c>
      <c r="U444" s="167">
        <f t="shared" si="239"/>
        <v>0</v>
      </c>
      <c r="V444" s="167">
        <f t="shared" si="239"/>
        <v>0</v>
      </c>
      <c r="W444" s="167">
        <f t="shared" si="239"/>
        <v>0</v>
      </c>
      <c r="X444" s="167">
        <f t="shared" si="239"/>
        <v>0</v>
      </c>
      <c r="Y444" s="167">
        <f t="shared" si="239"/>
        <v>0</v>
      </c>
      <c r="Z444" s="167">
        <f t="shared" si="239"/>
        <v>0</v>
      </c>
      <c r="AA444" s="167">
        <f t="shared" si="239"/>
        <v>0</v>
      </c>
      <c r="AB444" s="167">
        <f t="shared" si="239"/>
        <v>0</v>
      </c>
      <c r="AC444" s="167">
        <f t="shared" si="239"/>
        <v>0</v>
      </c>
      <c r="AD444" s="167">
        <f t="shared" si="239"/>
        <v>0</v>
      </c>
      <c r="AE444" s="167">
        <f t="shared" si="239"/>
        <v>0</v>
      </c>
      <c r="AF444" s="167">
        <f t="shared" si="239"/>
        <v>0</v>
      </c>
      <c r="AG444" s="167">
        <f t="shared" si="239"/>
        <v>0</v>
      </c>
      <c r="AH444" s="167">
        <f t="shared" si="239"/>
        <v>0</v>
      </c>
      <c r="AI444" s="167">
        <f t="shared" si="239"/>
        <v>0</v>
      </c>
      <c r="AJ444" s="167">
        <f t="shared" si="239"/>
        <v>0</v>
      </c>
      <c r="AK444" s="167">
        <f t="shared" si="239"/>
        <v>0</v>
      </c>
      <c r="AL444" s="167">
        <f t="shared" si="239"/>
        <v>0</v>
      </c>
      <c r="AM444" s="167">
        <f t="shared" si="239"/>
        <v>0</v>
      </c>
      <c r="AN444" s="167">
        <f t="shared" si="239"/>
        <v>0</v>
      </c>
      <c r="AO444" s="167">
        <f t="shared" si="239"/>
        <v>0</v>
      </c>
      <c r="AP444" s="167">
        <f t="shared" si="239"/>
        <v>0</v>
      </c>
      <c r="AQ444" s="167">
        <f t="shared" si="239"/>
        <v>0</v>
      </c>
      <c r="AR444" s="167">
        <f t="shared" si="239"/>
        <v>0</v>
      </c>
      <c r="AS444" s="167">
        <f t="shared" si="239"/>
        <v>0</v>
      </c>
      <c r="AT444" s="167">
        <f t="shared" si="239"/>
        <v>0</v>
      </c>
      <c r="AU444" s="167">
        <f t="shared" si="239"/>
        <v>0</v>
      </c>
      <c r="AV444" s="167">
        <f t="shared" si="239"/>
        <v>0</v>
      </c>
      <c r="AW444" s="167">
        <f t="shared" si="239"/>
        <v>0</v>
      </c>
      <c r="AX444" s="167">
        <f t="shared" si="239"/>
        <v>0</v>
      </c>
      <c r="AY444" s="167">
        <f t="shared" si="239"/>
        <v>0</v>
      </c>
      <c r="AZ444" s="167">
        <f t="shared" si="239"/>
        <v>0</v>
      </c>
      <c r="BA444" s="167">
        <f t="shared" si="239"/>
        <v>0</v>
      </c>
      <c r="BB444" s="167"/>
      <c r="BC444" s="226"/>
    </row>
    <row r="445" spans="1:55" ht="15.6">
      <c r="A445" s="275" t="s">
        <v>284</v>
      </c>
      <c r="B445" s="276" t="s">
        <v>329</v>
      </c>
      <c r="C445" s="276" t="s">
        <v>308</v>
      </c>
      <c r="D445" s="153" t="s">
        <v>41</v>
      </c>
      <c r="E445" s="167">
        <f>H445+K445+N445+Q445+T445+W445+Z445+AE445+AJ445+AO445+AT445+AY445</f>
        <v>2677.4063999999998</v>
      </c>
      <c r="F445" s="167">
        <f>I445+L445+O445+R445+U445+X445+AA445+AF445+AK445+AP445+AU445+AZ445</f>
        <v>2022.4139700000001</v>
      </c>
      <c r="G445" s="167">
        <f t="shared" ref="G445:G496" si="240">F445*100/E445</f>
        <v>75.536308944357501</v>
      </c>
      <c r="H445" s="167">
        <f>H446+H447+H448+H450+H451</f>
        <v>34.810020000000002</v>
      </c>
      <c r="I445" s="167">
        <f>I446+I447+I448+I450+I451</f>
        <v>34.810020000000002</v>
      </c>
      <c r="J445" s="167"/>
      <c r="K445" s="167">
        <f>K446+K447+K448+K450+K451</f>
        <v>176.14755</v>
      </c>
      <c r="L445" s="167">
        <f t="shared" ref="L445" si="241">L446+L447+L448+L450+L451</f>
        <v>176.14755</v>
      </c>
      <c r="M445" s="167"/>
      <c r="N445" s="167">
        <f t="shared" ref="N445:O445" si="242">N446+N447+N448+N450+N451</f>
        <v>101.41135</v>
      </c>
      <c r="O445" s="167">
        <f t="shared" si="242"/>
        <v>101.41135</v>
      </c>
      <c r="P445" s="167"/>
      <c r="Q445" s="167">
        <f t="shared" ref="Q445:R445" si="243">Q446+Q447+Q448+Q450+Q451</f>
        <v>185.61361000000002</v>
      </c>
      <c r="R445" s="167">
        <f t="shared" si="243"/>
        <v>185.61361000000002</v>
      </c>
      <c r="S445" s="167"/>
      <c r="T445" s="167">
        <f t="shared" ref="T445:U445" si="244">T446+T447+T448+T450+T451</f>
        <v>144.84557000000001</v>
      </c>
      <c r="U445" s="167">
        <f t="shared" si="244"/>
        <v>144.84557000000001</v>
      </c>
      <c r="V445" s="167"/>
      <c r="W445" s="167">
        <f t="shared" ref="W445:X445" si="245">W446+W447+W448+W450+W451</f>
        <v>148.13981999999999</v>
      </c>
      <c r="X445" s="167">
        <f t="shared" si="245"/>
        <v>148.13981999999999</v>
      </c>
      <c r="Y445" s="167"/>
      <c r="Z445" s="167">
        <f t="shared" ref="Z445:AC445" si="246">Z446+Z447+Z448+Z450+Z451</f>
        <v>0</v>
      </c>
      <c r="AA445" s="167">
        <f t="shared" si="246"/>
        <v>0</v>
      </c>
      <c r="AB445" s="167">
        <f t="shared" si="246"/>
        <v>0</v>
      </c>
      <c r="AC445" s="167">
        <f t="shared" si="246"/>
        <v>0</v>
      </c>
      <c r="AD445" s="167"/>
      <c r="AE445" s="167">
        <f t="shared" ref="AE445:AH445" si="247">AE446+AE447+AE448+AE450+AE451</f>
        <v>84.343649999999997</v>
      </c>
      <c r="AF445" s="167">
        <f t="shared" si="247"/>
        <v>84.343649999999997</v>
      </c>
      <c r="AG445" s="167">
        <f t="shared" si="247"/>
        <v>0</v>
      </c>
      <c r="AH445" s="167">
        <f t="shared" si="247"/>
        <v>0</v>
      </c>
      <c r="AI445" s="167"/>
      <c r="AJ445" s="167">
        <f t="shared" ref="AJ445:AM445" si="248">AJ446+AJ447+AJ448+AJ450+AJ451</f>
        <v>121.63862</v>
      </c>
      <c r="AK445" s="167">
        <f t="shared" si="248"/>
        <v>121.63862</v>
      </c>
      <c r="AL445" s="167">
        <f t="shared" si="248"/>
        <v>0</v>
      </c>
      <c r="AM445" s="167">
        <f t="shared" si="248"/>
        <v>0</v>
      </c>
      <c r="AN445" s="167"/>
      <c r="AO445" s="167">
        <f t="shared" ref="AO445:AR445" si="249">AO446+AO447+AO448+AO450+AO451</f>
        <v>92.303570000000008</v>
      </c>
      <c r="AP445" s="167">
        <f t="shared" si="249"/>
        <v>92.303570000000008</v>
      </c>
      <c r="AQ445" s="167">
        <f t="shared" si="249"/>
        <v>0</v>
      </c>
      <c r="AR445" s="167">
        <f t="shared" si="249"/>
        <v>0</v>
      </c>
      <c r="AS445" s="167"/>
      <c r="AT445" s="167">
        <f t="shared" ref="AT445:AW445" si="250">AT446+AT447+AT448+AT450+AT451</f>
        <v>144.80375000000001</v>
      </c>
      <c r="AU445" s="167">
        <f t="shared" si="250"/>
        <v>144.80375000000001</v>
      </c>
      <c r="AV445" s="167">
        <f t="shared" si="250"/>
        <v>0</v>
      </c>
      <c r="AW445" s="167">
        <f t="shared" si="250"/>
        <v>0</v>
      </c>
      <c r="AX445" s="167"/>
      <c r="AY445" s="167">
        <f t="shared" ref="AY445" si="251">AY446+AY447+AY448+AY450+AY451</f>
        <v>1443.34889</v>
      </c>
      <c r="AZ445" s="167">
        <f>AZ446+AZ447+AZ448+AZ450+AZ451</f>
        <v>788.35645999999997</v>
      </c>
      <c r="BA445" s="167"/>
      <c r="BB445" s="278" t="s">
        <v>429</v>
      </c>
      <c r="BC445" s="226"/>
    </row>
    <row r="446" spans="1:55" ht="31.2">
      <c r="A446" s="275"/>
      <c r="B446" s="276"/>
      <c r="C446" s="276"/>
      <c r="D446" s="151" t="s">
        <v>37</v>
      </c>
      <c r="E446" s="167">
        <f t="shared" ref="E446:F451" si="252">H446+K446+N446+Q446+T446+W446+Z446+AE446+AJ446+AO446+AT446+AY446</f>
        <v>0</v>
      </c>
      <c r="F446" s="167">
        <f t="shared" si="252"/>
        <v>0</v>
      </c>
      <c r="G446" s="167"/>
      <c r="H446" s="167"/>
      <c r="I446" s="167"/>
      <c r="J446" s="167"/>
      <c r="K446" s="167">
        <f>K516</f>
        <v>0</v>
      </c>
      <c r="L446" s="167">
        <f t="shared" ref="L446:BA446" si="253">L516</f>
        <v>0</v>
      </c>
      <c r="M446" s="167">
        <f t="shared" si="253"/>
        <v>0</v>
      </c>
      <c r="N446" s="167">
        <f t="shared" si="253"/>
        <v>0</v>
      </c>
      <c r="O446" s="167">
        <f t="shared" si="253"/>
        <v>0</v>
      </c>
      <c r="P446" s="167">
        <f t="shared" si="253"/>
        <v>0</v>
      </c>
      <c r="Q446" s="167">
        <f t="shared" si="253"/>
        <v>0</v>
      </c>
      <c r="R446" s="167">
        <f t="shared" si="253"/>
        <v>0</v>
      </c>
      <c r="S446" s="167">
        <f t="shared" si="253"/>
        <v>0</v>
      </c>
      <c r="T446" s="167">
        <f t="shared" si="253"/>
        <v>0</v>
      </c>
      <c r="U446" s="167">
        <f t="shared" si="253"/>
        <v>0</v>
      </c>
      <c r="V446" s="167">
        <f t="shared" si="253"/>
        <v>0</v>
      </c>
      <c r="W446" s="167">
        <f t="shared" si="253"/>
        <v>0</v>
      </c>
      <c r="X446" s="167">
        <f t="shared" si="253"/>
        <v>0</v>
      </c>
      <c r="Y446" s="167">
        <f t="shared" si="253"/>
        <v>0</v>
      </c>
      <c r="Z446" s="167">
        <f t="shared" si="253"/>
        <v>0</v>
      </c>
      <c r="AA446" s="167">
        <f t="shared" si="253"/>
        <v>0</v>
      </c>
      <c r="AB446" s="167">
        <f t="shared" si="253"/>
        <v>0</v>
      </c>
      <c r="AC446" s="167">
        <f t="shared" si="253"/>
        <v>0</v>
      </c>
      <c r="AD446" s="167">
        <f t="shared" si="253"/>
        <v>0</v>
      </c>
      <c r="AE446" s="167">
        <f t="shared" si="253"/>
        <v>0</v>
      </c>
      <c r="AF446" s="167">
        <f t="shared" si="253"/>
        <v>0</v>
      </c>
      <c r="AG446" s="167">
        <f t="shared" si="253"/>
        <v>0</v>
      </c>
      <c r="AH446" s="167">
        <f t="shared" si="253"/>
        <v>0</v>
      </c>
      <c r="AI446" s="167">
        <f t="shared" si="253"/>
        <v>0</v>
      </c>
      <c r="AJ446" s="167">
        <f t="shared" si="253"/>
        <v>0</v>
      </c>
      <c r="AK446" s="167">
        <f t="shared" si="253"/>
        <v>0</v>
      </c>
      <c r="AL446" s="167">
        <f t="shared" si="253"/>
        <v>0</v>
      </c>
      <c r="AM446" s="167">
        <f t="shared" si="253"/>
        <v>0</v>
      </c>
      <c r="AN446" s="167">
        <f t="shared" si="253"/>
        <v>0</v>
      </c>
      <c r="AO446" s="167">
        <f t="shared" si="253"/>
        <v>0</v>
      </c>
      <c r="AP446" s="167">
        <f t="shared" si="253"/>
        <v>0</v>
      </c>
      <c r="AQ446" s="167">
        <f t="shared" si="253"/>
        <v>0</v>
      </c>
      <c r="AR446" s="167">
        <f t="shared" si="253"/>
        <v>0</v>
      </c>
      <c r="AS446" s="167">
        <f t="shared" si="253"/>
        <v>0</v>
      </c>
      <c r="AT446" s="167">
        <f t="shared" si="253"/>
        <v>0</v>
      </c>
      <c r="AU446" s="167">
        <f t="shared" si="253"/>
        <v>0</v>
      </c>
      <c r="AV446" s="167">
        <f t="shared" si="253"/>
        <v>0</v>
      </c>
      <c r="AW446" s="167">
        <f t="shared" si="253"/>
        <v>0</v>
      </c>
      <c r="AX446" s="167">
        <f t="shared" si="253"/>
        <v>0</v>
      </c>
      <c r="AY446" s="167">
        <f t="shared" si="253"/>
        <v>0</v>
      </c>
      <c r="AZ446" s="167">
        <f t="shared" si="253"/>
        <v>0</v>
      </c>
      <c r="BA446" s="167">
        <f t="shared" si="253"/>
        <v>0</v>
      </c>
      <c r="BB446" s="279"/>
      <c r="BC446" s="226"/>
    </row>
    <row r="447" spans="1:55" ht="31.2">
      <c r="A447" s="275"/>
      <c r="B447" s="276"/>
      <c r="C447" s="276"/>
      <c r="D447" s="176" t="s">
        <v>2</v>
      </c>
      <c r="E447" s="167">
        <f t="shared" si="252"/>
        <v>1286.9004</v>
      </c>
      <c r="F447" s="167">
        <f t="shared" si="252"/>
        <v>885.89603999999997</v>
      </c>
      <c r="G447" s="167">
        <f t="shared" si="240"/>
        <v>68.839518582790078</v>
      </c>
      <c r="H447" s="167">
        <f t="shared" ref="H447:I451" si="254">H517</f>
        <v>0</v>
      </c>
      <c r="I447" s="167">
        <f t="shared" si="254"/>
        <v>0</v>
      </c>
      <c r="J447" s="167"/>
      <c r="K447" s="167">
        <f t="shared" ref="K447:BA451" si="255">K517</f>
        <v>110.99008000000001</v>
      </c>
      <c r="L447" s="167">
        <f t="shared" si="255"/>
        <v>110.99008000000001</v>
      </c>
      <c r="M447" s="167">
        <f t="shared" si="255"/>
        <v>0</v>
      </c>
      <c r="N447" s="167">
        <f t="shared" si="255"/>
        <v>0</v>
      </c>
      <c r="O447" s="167">
        <f t="shared" si="255"/>
        <v>0</v>
      </c>
      <c r="P447" s="167">
        <f t="shared" si="255"/>
        <v>0</v>
      </c>
      <c r="Q447" s="167">
        <f t="shared" si="255"/>
        <v>5.8081199999999997</v>
      </c>
      <c r="R447" s="167">
        <f t="shared" si="255"/>
        <v>5.8081199999999997</v>
      </c>
      <c r="S447" s="167">
        <f t="shared" si="255"/>
        <v>0</v>
      </c>
      <c r="T447" s="167">
        <f t="shared" si="255"/>
        <v>91.964960000000005</v>
      </c>
      <c r="U447" s="167">
        <f t="shared" si="255"/>
        <v>91.964960000000005</v>
      </c>
      <c r="V447" s="167">
        <f t="shared" si="255"/>
        <v>0</v>
      </c>
      <c r="W447" s="167">
        <f t="shared" si="255"/>
        <v>79.521240000000006</v>
      </c>
      <c r="X447" s="167">
        <f t="shared" si="255"/>
        <v>79.521240000000006</v>
      </c>
      <c r="Y447" s="167">
        <f t="shared" si="255"/>
        <v>0</v>
      </c>
      <c r="Z447" s="167">
        <f t="shared" si="255"/>
        <v>0</v>
      </c>
      <c r="AA447" s="167">
        <f t="shared" si="255"/>
        <v>0</v>
      </c>
      <c r="AB447" s="167">
        <f t="shared" si="255"/>
        <v>0</v>
      </c>
      <c r="AC447" s="167">
        <f t="shared" si="255"/>
        <v>0</v>
      </c>
      <c r="AD447" s="167">
        <f t="shared" si="255"/>
        <v>0</v>
      </c>
      <c r="AE447" s="167">
        <f t="shared" si="255"/>
        <v>55.176990000000004</v>
      </c>
      <c r="AF447" s="167">
        <f t="shared" si="255"/>
        <v>55.176990000000004</v>
      </c>
      <c r="AG447" s="167">
        <f t="shared" si="255"/>
        <v>0</v>
      </c>
      <c r="AH447" s="167">
        <f t="shared" si="255"/>
        <v>0</v>
      </c>
      <c r="AI447" s="167">
        <f t="shared" si="255"/>
        <v>0</v>
      </c>
      <c r="AJ447" s="167">
        <f t="shared" si="255"/>
        <v>55.176990000000004</v>
      </c>
      <c r="AK447" s="167">
        <f t="shared" si="255"/>
        <v>55.176990000000004</v>
      </c>
      <c r="AL447" s="167">
        <f t="shared" si="255"/>
        <v>0</v>
      </c>
      <c r="AM447" s="167">
        <f t="shared" si="255"/>
        <v>0</v>
      </c>
      <c r="AN447" s="167">
        <f t="shared" si="255"/>
        <v>0</v>
      </c>
      <c r="AO447" s="167">
        <f t="shared" si="255"/>
        <v>33.390059999999998</v>
      </c>
      <c r="AP447" s="167">
        <f t="shared" si="255"/>
        <v>33.390059999999998</v>
      </c>
      <c r="AQ447" s="167">
        <f t="shared" si="255"/>
        <v>0</v>
      </c>
      <c r="AR447" s="167">
        <f t="shared" si="255"/>
        <v>0</v>
      </c>
      <c r="AS447" s="167">
        <f t="shared" si="255"/>
        <v>0</v>
      </c>
      <c r="AT447" s="167">
        <f t="shared" si="255"/>
        <v>33.390059999999998</v>
      </c>
      <c r="AU447" s="167">
        <f t="shared" si="255"/>
        <v>33.390059999999998</v>
      </c>
      <c r="AV447" s="167">
        <f t="shared" si="255"/>
        <v>0</v>
      </c>
      <c r="AW447" s="167">
        <f t="shared" si="255"/>
        <v>0</v>
      </c>
      <c r="AX447" s="167">
        <f t="shared" si="255"/>
        <v>0</v>
      </c>
      <c r="AY447" s="167">
        <f t="shared" si="255"/>
        <v>821.4819</v>
      </c>
      <c r="AZ447" s="167">
        <f t="shared" si="255"/>
        <v>420.47753999999998</v>
      </c>
      <c r="BA447" s="167">
        <f t="shared" si="255"/>
        <v>0</v>
      </c>
      <c r="BB447" s="279"/>
      <c r="BC447" s="226"/>
    </row>
    <row r="448" spans="1:55" ht="15.6">
      <c r="A448" s="275"/>
      <c r="B448" s="276"/>
      <c r="C448" s="276"/>
      <c r="D448" s="225" t="s">
        <v>268</v>
      </c>
      <c r="E448" s="167">
        <f t="shared" si="252"/>
        <v>1390.5059999999999</v>
      </c>
      <c r="F448" s="167">
        <f t="shared" si="252"/>
        <v>1136.51793</v>
      </c>
      <c r="G448" s="167">
        <f t="shared" si="240"/>
        <v>81.734126282087246</v>
      </c>
      <c r="H448" s="167">
        <f t="shared" si="254"/>
        <v>34.810020000000002</v>
      </c>
      <c r="I448" s="167">
        <f t="shared" si="254"/>
        <v>34.810020000000002</v>
      </c>
      <c r="J448" s="167"/>
      <c r="K448" s="167">
        <f t="shared" si="255"/>
        <v>65.157469999999989</v>
      </c>
      <c r="L448" s="167">
        <f t="shared" si="255"/>
        <v>65.157469999999989</v>
      </c>
      <c r="M448" s="167">
        <f t="shared" si="255"/>
        <v>0</v>
      </c>
      <c r="N448" s="167">
        <f t="shared" si="255"/>
        <v>101.41135</v>
      </c>
      <c r="O448" s="167">
        <f t="shared" si="255"/>
        <v>101.41135</v>
      </c>
      <c r="P448" s="167">
        <f t="shared" si="255"/>
        <v>0</v>
      </c>
      <c r="Q448" s="167">
        <f t="shared" si="255"/>
        <v>179.80549000000002</v>
      </c>
      <c r="R448" s="167">
        <f t="shared" si="255"/>
        <v>179.80549000000002</v>
      </c>
      <c r="S448" s="167">
        <f t="shared" si="255"/>
        <v>0</v>
      </c>
      <c r="T448" s="167">
        <f t="shared" si="255"/>
        <v>52.880610000000004</v>
      </c>
      <c r="U448" s="167">
        <f t="shared" si="255"/>
        <v>52.880610000000004</v>
      </c>
      <c r="V448" s="167">
        <f t="shared" si="255"/>
        <v>0</v>
      </c>
      <c r="W448" s="167">
        <f t="shared" si="255"/>
        <v>68.618579999999994</v>
      </c>
      <c r="X448" s="167">
        <f t="shared" si="255"/>
        <v>68.618579999999994</v>
      </c>
      <c r="Y448" s="167">
        <f t="shared" si="255"/>
        <v>0</v>
      </c>
      <c r="Z448" s="167">
        <f t="shared" si="255"/>
        <v>0</v>
      </c>
      <c r="AA448" s="167">
        <f t="shared" si="255"/>
        <v>0</v>
      </c>
      <c r="AB448" s="167">
        <f t="shared" si="255"/>
        <v>0</v>
      </c>
      <c r="AC448" s="167">
        <f t="shared" si="255"/>
        <v>0</v>
      </c>
      <c r="AD448" s="167">
        <f t="shared" si="255"/>
        <v>0</v>
      </c>
      <c r="AE448" s="167">
        <f t="shared" si="255"/>
        <v>29.16666</v>
      </c>
      <c r="AF448" s="167">
        <f t="shared" si="255"/>
        <v>29.16666</v>
      </c>
      <c r="AG448" s="167">
        <f t="shared" si="255"/>
        <v>0</v>
      </c>
      <c r="AH448" s="167">
        <f t="shared" si="255"/>
        <v>0</v>
      </c>
      <c r="AI448" s="167">
        <f t="shared" si="255"/>
        <v>0</v>
      </c>
      <c r="AJ448" s="167">
        <f t="shared" si="255"/>
        <v>66.46163</v>
      </c>
      <c r="AK448" s="167">
        <f t="shared" si="255"/>
        <v>66.46163</v>
      </c>
      <c r="AL448" s="167">
        <f t="shared" si="255"/>
        <v>0</v>
      </c>
      <c r="AM448" s="167">
        <f t="shared" si="255"/>
        <v>0</v>
      </c>
      <c r="AN448" s="167">
        <f t="shared" si="255"/>
        <v>0</v>
      </c>
      <c r="AO448" s="167">
        <f t="shared" si="255"/>
        <v>58.913510000000002</v>
      </c>
      <c r="AP448" s="167">
        <f t="shared" si="255"/>
        <v>58.913510000000002</v>
      </c>
      <c r="AQ448" s="167">
        <f t="shared" si="255"/>
        <v>0</v>
      </c>
      <c r="AR448" s="167">
        <f t="shared" si="255"/>
        <v>0</v>
      </c>
      <c r="AS448" s="167">
        <f t="shared" si="255"/>
        <v>0</v>
      </c>
      <c r="AT448" s="167">
        <f t="shared" si="255"/>
        <v>111.41369</v>
      </c>
      <c r="AU448" s="167">
        <f t="shared" si="255"/>
        <v>111.41369</v>
      </c>
      <c r="AV448" s="167">
        <f t="shared" si="255"/>
        <v>0</v>
      </c>
      <c r="AW448" s="167">
        <f t="shared" si="255"/>
        <v>0</v>
      </c>
      <c r="AX448" s="167">
        <f t="shared" si="255"/>
        <v>0</v>
      </c>
      <c r="AY448" s="167">
        <f t="shared" si="255"/>
        <v>621.86698999999999</v>
      </c>
      <c r="AZ448" s="167">
        <f t="shared" si="255"/>
        <v>367.87891999999999</v>
      </c>
      <c r="BA448" s="167">
        <f t="shared" si="255"/>
        <v>0</v>
      </c>
      <c r="BB448" s="279"/>
      <c r="BC448" s="226"/>
    </row>
    <row r="449" spans="1:55" ht="78">
      <c r="A449" s="275"/>
      <c r="B449" s="276"/>
      <c r="C449" s="276"/>
      <c r="D449" s="225" t="s">
        <v>274</v>
      </c>
      <c r="E449" s="167">
        <f t="shared" si="252"/>
        <v>0</v>
      </c>
      <c r="F449" s="167">
        <f t="shared" ref="F449:F450" si="256">L449+O449+R449+U449+X449+AC449+AH449+AM449+AR449+AW449+AZ449</f>
        <v>0</v>
      </c>
      <c r="G449" s="167"/>
      <c r="H449" s="167">
        <f t="shared" si="254"/>
        <v>0</v>
      </c>
      <c r="I449" s="167">
        <f t="shared" si="254"/>
        <v>0</v>
      </c>
      <c r="J449" s="167"/>
      <c r="K449" s="167">
        <f t="shared" si="255"/>
        <v>0</v>
      </c>
      <c r="L449" s="167">
        <f t="shared" si="255"/>
        <v>0</v>
      </c>
      <c r="M449" s="167">
        <f t="shared" si="255"/>
        <v>0</v>
      </c>
      <c r="N449" s="167">
        <f t="shared" si="255"/>
        <v>0</v>
      </c>
      <c r="O449" s="167">
        <f t="shared" si="255"/>
        <v>0</v>
      </c>
      <c r="P449" s="167">
        <f t="shared" si="255"/>
        <v>0</v>
      </c>
      <c r="Q449" s="167">
        <f t="shared" si="255"/>
        <v>0</v>
      </c>
      <c r="R449" s="167">
        <f t="shared" si="255"/>
        <v>0</v>
      </c>
      <c r="S449" s="167">
        <f t="shared" si="255"/>
        <v>0</v>
      </c>
      <c r="T449" s="167">
        <f t="shared" si="255"/>
        <v>0</v>
      </c>
      <c r="U449" s="167">
        <f t="shared" si="255"/>
        <v>0</v>
      </c>
      <c r="V449" s="167">
        <f t="shared" si="255"/>
        <v>0</v>
      </c>
      <c r="W449" s="167">
        <f t="shared" si="255"/>
        <v>0</v>
      </c>
      <c r="X449" s="167">
        <f t="shared" si="255"/>
        <v>0</v>
      </c>
      <c r="Y449" s="167">
        <f t="shared" si="255"/>
        <v>0</v>
      </c>
      <c r="Z449" s="167">
        <f t="shared" si="255"/>
        <v>0</v>
      </c>
      <c r="AA449" s="167">
        <f t="shared" si="255"/>
        <v>0</v>
      </c>
      <c r="AB449" s="167">
        <f t="shared" si="255"/>
        <v>0</v>
      </c>
      <c r="AC449" s="167">
        <f t="shared" si="255"/>
        <v>0</v>
      </c>
      <c r="AD449" s="167">
        <f t="shared" si="255"/>
        <v>0</v>
      </c>
      <c r="AE449" s="167">
        <f t="shared" si="255"/>
        <v>0</v>
      </c>
      <c r="AF449" s="167">
        <f t="shared" si="255"/>
        <v>0</v>
      </c>
      <c r="AG449" s="167">
        <f t="shared" si="255"/>
        <v>0</v>
      </c>
      <c r="AH449" s="167">
        <f t="shared" si="255"/>
        <v>0</v>
      </c>
      <c r="AI449" s="167">
        <f t="shared" si="255"/>
        <v>0</v>
      </c>
      <c r="AJ449" s="167">
        <f t="shared" si="255"/>
        <v>0</v>
      </c>
      <c r="AK449" s="167">
        <f t="shared" si="255"/>
        <v>0</v>
      </c>
      <c r="AL449" s="167">
        <f t="shared" si="255"/>
        <v>0</v>
      </c>
      <c r="AM449" s="167">
        <f t="shared" si="255"/>
        <v>0</v>
      </c>
      <c r="AN449" s="167">
        <f t="shared" si="255"/>
        <v>0</v>
      </c>
      <c r="AO449" s="167">
        <f t="shared" si="255"/>
        <v>0</v>
      </c>
      <c r="AP449" s="167">
        <f t="shared" si="255"/>
        <v>0</v>
      </c>
      <c r="AQ449" s="167">
        <f t="shared" si="255"/>
        <v>0</v>
      </c>
      <c r="AR449" s="167">
        <f t="shared" si="255"/>
        <v>0</v>
      </c>
      <c r="AS449" s="167">
        <f t="shared" si="255"/>
        <v>0</v>
      </c>
      <c r="AT449" s="167">
        <f t="shared" si="255"/>
        <v>0</v>
      </c>
      <c r="AU449" s="167">
        <f t="shared" si="255"/>
        <v>0</v>
      </c>
      <c r="AV449" s="167">
        <f t="shared" si="255"/>
        <v>0</v>
      </c>
      <c r="AW449" s="167">
        <f t="shared" si="255"/>
        <v>0</v>
      </c>
      <c r="AX449" s="167">
        <f t="shared" si="255"/>
        <v>0</v>
      </c>
      <c r="AY449" s="167">
        <f t="shared" si="255"/>
        <v>0</v>
      </c>
      <c r="AZ449" s="167">
        <f t="shared" si="255"/>
        <v>0</v>
      </c>
      <c r="BA449" s="167">
        <f t="shared" si="255"/>
        <v>0</v>
      </c>
      <c r="BB449" s="279"/>
      <c r="BC449" s="226"/>
    </row>
    <row r="450" spans="1:55" ht="15.6">
      <c r="A450" s="275"/>
      <c r="B450" s="276"/>
      <c r="C450" s="276"/>
      <c r="D450" s="225" t="s">
        <v>269</v>
      </c>
      <c r="E450" s="167">
        <f t="shared" si="252"/>
        <v>0</v>
      </c>
      <c r="F450" s="167">
        <f t="shared" si="256"/>
        <v>0</v>
      </c>
      <c r="G450" s="167"/>
      <c r="H450" s="167">
        <f t="shared" si="254"/>
        <v>0</v>
      </c>
      <c r="I450" s="167">
        <f t="shared" si="254"/>
        <v>0</v>
      </c>
      <c r="J450" s="167"/>
      <c r="K450" s="167">
        <f t="shared" si="255"/>
        <v>0</v>
      </c>
      <c r="L450" s="167">
        <f t="shared" si="255"/>
        <v>0</v>
      </c>
      <c r="M450" s="167">
        <f t="shared" si="255"/>
        <v>0</v>
      </c>
      <c r="N450" s="167">
        <f t="shared" si="255"/>
        <v>0</v>
      </c>
      <c r="O450" s="167">
        <f t="shared" si="255"/>
        <v>0</v>
      </c>
      <c r="P450" s="167">
        <f t="shared" si="255"/>
        <v>0</v>
      </c>
      <c r="Q450" s="167">
        <f t="shared" si="255"/>
        <v>0</v>
      </c>
      <c r="R450" s="167">
        <f t="shared" si="255"/>
        <v>0</v>
      </c>
      <c r="S450" s="167">
        <f t="shared" si="255"/>
        <v>0</v>
      </c>
      <c r="T450" s="167">
        <f t="shared" si="255"/>
        <v>0</v>
      </c>
      <c r="U450" s="167">
        <f t="shared" si="255"/>
        <v>0</v>
      </c>
      <c r="V450" s="167">
        <f t="shared" si="255"/>
        <v>0</v>
      </c>
      <c r="W450" s="167">
        <f t="shared" si="255"/>
        <v>0</v>
      </c>
      <c r="X450" s="167">
        <f t="shared" si="255"/>
        <v>0</v>
      </c>
      <c r="Y450" s="167">
        <f t="shared" si="255"/>
        <v>0</v>
      </c>
      <c r="Z450" s="167">
        <f t="shared" si="255"/>
        <v>0</v>
      </c>
      <c r="AA450" s="167">
        <f t="shared" si="255"/>
        <v>0</v>
      </c>
      <c r="AB450" s="167">
        <f t="shared" si="255"/>
        <v>0</v>
      </c>
      <c r="AC450" s="167">
        <f t="shared" si="255"/>
        <v>0</v>
      </c>
      <c r="AD450" s="167">
        <f t="shared" si="255"/>
        <v>0</v>
      </c>
      <c r="AE450" s="167">
        <f t="shared" si="255"/>
        <v>0</v>
      </c>
      <c r="AF450" s="167">
        <f t="shared" si="255"/>
        <v>0</v>
      </c>
      <c r="AG450" s="167">
        <f t="shared" si="255"/>
        <v>0</v>
      </c>
      <c r="AH450" s="167">
        <f t="shared" si="255"/>
        <v>0</v>
      </c>
      <c r="AI450" s="167">
        <f t="shared" si="255"/>
        <v>0</v>
      </c>
      <c r="AJ450" s="167">
        <f t="shared" si="255"/>
        <v>0</v>
      </c>
      <c r="AK450" s="167">
        <f t="shared" si="255"/>
        <v>0</v>
      </c>
      <c r="AL450" s="167">
        <f t="shared" si="255"/>
        <v>0</v>
      </c>
      <c r="AM450" s="167">
        <f t="shared" si="255"/>
        <v>0</v>
      </c>
      <c r="AN450" s="167">
        <f t="shared" si="255"/>
        <v>0</v>
      </c>
      <c r="AO450" s="167">
        <f t="shared" si="255"/>
        <v>0</v>
      </c>
      <c r="AP450" s="167">
        <f t="shared" si="255"/>
        <v>0</v>
      </c>
      <c r="AQ450" s="167">
        <f t="shared" si="255"/>
        <v>0</v>
      </c>
      <c r="AR450" s="167">
        <f t="shared" si="255"/>
        <v>0</v>
      </c>
      <c r="AS450" s="167">
        <f t="shared" si="255"/>
        <v>0</v>
      </c>
      <c r="AT450" s="167">
        <f t="shared" si="255"/>
        <v>0</v>
      </c>
      <c r="AU450" s="167">
        <f t="shared" si="255"/>
        <v>0</v>
      </c>
      <c r="AV450" s="167">
        <f t="shared" si="255"/>
        <v>0</v>
      </c>
      <c r="AW450" s="167">
        <f t="shared" si="255"/>
        <v>0</v>
      </c>
      <c r="AX450" s="167">
        <f t="shared" si="255"/>
        <v>0</v>
      </c>
      <c r="AY450" s="167">
        <f t="shared" si="255"/>
        <v>0</v>
      </c>
      <c r="AZ450" s="167">
        <f t="shared" si="255"/>
        <v>0</v>
      </c>
      <c r="BA450" s="167">
        <f t="shared" si="255"/>
        <v>0</v>
      </c>
      <c r="BB450" s="280"/>
      <c r="BC450" s="226"/>
    </row>
    <row r="451" spans="1:55" ht="31.2">
      <c r="A451" s="275"/>
      <c r="B451" s="276"/>
      <c r="C451" s="276"/>
      <c r="D451" s="226" t="s">
        <v>43</v>
      </c>
      <c r="E451" s="167">
        <f t="shared" si="252"/>
        <v>0</v>
      </c>
      <c r="F451" s="167">
        <f t="shared" si="252"/>
        <v>0</v>
      </c>
      <c r="G451" s="167"/>
      <c r="H451" s="167">
        <f t="shared" si="254"/>
        <v>0</v>
      </c>
      <c r="I451" s="167">
        <f t="shared" si="254"/>
        <v>0</v>
      </c>
      <c r="J451" s="167"/>
      <c r="K451" s="167">
        <f t="shared" si="255"/>
        <v>0</v>
      </c>
      <c r="L451" s="167">
        <f t="shared" si="255"/>
        <v>0</v>
      </c>
      <c r="M451" s="167">
        <f t="shared" si="255"/>
        <v>0</v>
      </c>
      <c r="N451" s="167">
        <f t="shared" si="255"/>
        <v>0</v>
      </c>
      <c r="O451" s="167">
        <f t="shared" si="255"/>
        <v>0</v>
      </c>
      <c r="P451" s="167">
        <f t="shared" si="255"/>
        <v>0</v>
      </c>
      <c r="Q451" s="167">
        <f t="shared" si="255"/>
        <v>0</v>
      </c>
      <c r="R451" s="167">
        <f t="shared" si="255"/>
        <v>0</v>
      </c>
      <c r="S451" s="167">
        <f t="shared" si="255"/>
        <v>0</v>
      </c>
      <c r="T451" s="167">
        <f t="shared" si="255"/>
        <v>0</v>
      </c>
      <c r="U451" s="167">
        <f t="shared" si="255"/>
        <v>0</v>
      </c>
      <c r="V451" s="167">
        <f t="shared" si="255"/>
        <v>0</v>
      </c>
      <c r="W451" s="167">
        <f t="shared" si="255"/>
        <v>0</v>
      </c>
      <c r="X451" s="167">
        <f t="shared" si="255"/>
        <v>0</v>
      </c>
      <c r="Y451" s="167">
        <f t="shared" si="255"/>
        <v>0</v>
      </c>
      <c r="Z451" s="167">
        <f t="shared" si="255"/>
        <v>0</v>
      </c>
      <c r="AA451" s="167">
        <f t="shared" si="255"/>
        <v>0</v>
      </c>
      <c r="AB451" s="167">
        <f t="shared" si="255"/>
        <v>0</v>
      </c>
      <c r="AC451" s="167">
        <f t="shared" si="255"/>
        <v>0</v>
      </c>
      <c r="AD451" s="167">
        <f t="shared" si="255"/>
        <v>0</v>
      </c>
      <c r="AE451" s="167">
        <f t="shared" si="255"/>
        <v>0</v>
      </c>
      <c r="AF451" s="167">
        <f t="shared" si="255"/>
        <v>0</v>
      </c>
      <c r="AG451" s="167">
        <f t="shared" si="255"/>
        <v>0</v>
      </c>
      <c r="AH451" s="167">
        <f t="shared" si="255"/>
        <v>0</v>
      </c>
      <c r="AI451" s="167">
        <f t="shared" si="255"/>
        <v>0</v>
      </c>
      <c r="AJ451" s="167">
        <f t="shared" si="255"/>
        <v>0</v>
      </c>
      <c r="AK451" s="167">
        <f t="shared" si="255"/>
        <v>0</v>
      </c>
      <c r="AL451" s="167">
        <f t="shared" si="255"/>
        <v>0</v>
      </c>
      <c r="AM451" s="167">
        <f t="shared" si="255"/>
        <v>0</v>
      </c>
      <c r="AN451" s="167">
        <f t="shared" si="255"/>
        <v>0</v>
      </c>
      <c r="AO451" s="167">
        <f t="shared" si="255"/>
        <v>0</v>
      </c>
      <c r="AP451" s="167">
        <f t="shared" si="255"/>
        <v>0</v>
      </c>
      <c r="AQ451" s="167">
        <f t="shared" si="255"/>
        <v>0</v>
      </c>
      <c r="AR451" s="167">
        <f t="shared" si="255"/>
        <v>0</v>
      </c>
      <c r="AS451" s="167">
        <f t="shared" si="255"/>
        <v>0</v>
      </c>
      <c r="AT451" s="167">
        <f t="shared" si="255"/>
        <v>0</v>
      </c>
      <c r="AU451" s="167">
        <f t="shared" si="255"/>
        <v>0</v>
      </c>
      <c r="AV451" s="167">
        <f t="shared" si="255"/>
        <v>0</v>
      </c>
      <c r="AW451" s="167">
        <f t="shared" si="255"/>
        <v>0</v>
      </c>
      <c r="AX451" s="167">
        <f t="shared" si="255"/>
        <v>0</v>
      </c>
      <c r="AY451" s="167">
        <f t="shared" si="255"/>
        <v>0</v>
      </c>
      <c r="AZ451" s="167">
        <f t="shared" si="255"/>
        <v>0</v>
      </c>
      <c r="BA451" s="167">
        <f t="shared" si="255"/>
        <v>0</v>
      </c>
      <c r="BB451" s="167"/>
      <c r="BC451" s="226"/>
    </row>
    <row r="452" spans="1:55" ht="15.6">
      <c r="A452" s="275" t="s">
        <v>340</v>
      </c>
      <c r="B452" s="276" t="s">
        <v>301</v>
      </c>
      <c r="C452" s="276" t="s">
        <v>308</v>
      </c>
      <c r="D452" s="153" t="s">
        <v>41</v>
      </c>
      <c r="E452" s="167">
        <f>H452+K452+N452+Q452+T452+W452+Z452+AE452+AJ452+AO452+AT452+AY452</f>
        <v>430.29999999999995</v>
      </c>
      <c r="F452" s="167">
        <f>I452+L452+O452+R452+U452+X452+AA452+AF452+AK452+AP452+AU452+AZ452</f>
        <v>430.29999999999995</v>
      </c>
      <c r="G452" s="167">
        <f t="shared" si="240"/>
        <v>100</v>
      </c>
      <c r="H452" s="167"/>
      <c r="I452" s="167"/>
      <c r="J452" s="167"/>
      <c r="K452" s="167">
        <f>K453+K454+K455+K457+K458</f>
        <v>48.1997</v>
      </c>
      <c r="L452" s="167">
        <f t="shared" ref="L452:AY452" si="257">L453+L454+L455+L457+L458</f>
        <v>48.1997</v>
      </c>
      <c r="M452" s="167"/>
      <c r="N452" s="167">
        <f t="shared" si="257"/>
        <v>33.390059999999998</v>
      </c>
      <c r="O452" s="167">
        <f t="shared" si="257"/>
        <v>33.390059999999998</v>
      </c>
      <c r="P452" s="167"/>
      <c r="Q452" s="167">
        <f t="shared" si="257"/>
        <v>11.60313</v>
      </c>
      <c r="R452" s="167">
        <f t="shared" si="257"/>
        <v>11.60313</v>
      </c>
      <c r="S452" s="167"/>
      <c r="T452" s="167">
        <f t="shared" si="257"/>
        <v>11.60313</v>
      </c>
      <c r="U452" s="167">
        <f t="shared" si="257"/>
        <v>11.60313</v>
      </c>
      <c r="V452" s="167"/>
      <c r="W452" s="167">
        <f t="shared" si="257"/>
        <v>72.586370000000002</v>
      </c>
      <c r="X452" s="167">
        <f t="shared" si="257"/>
        <v>72.586370000000002</v>
      </c>
      <c r="Y452" s="167"/>
      <c r="Z452" s="167">
        <f t="shared" si="257"/>
        <v>0</v>
      </c>
      <c r="AA452" s="167">
        <f t="shared" si="257"/>
        <v>0</v>
      </c>
      <c r="AB452" s="167">
        <f t="shared" si="257"/>
        <v>0</v>
      </c>
      <c r="AC452" s="167">
        <f t="shared" si="257"/>
        <v>0</v>
      </c>
      <c r="AD452" s="167"/>
      <c r="AE452" s="167">
        <f t="shared" si="257"/>
        <v>55.176990000000004</v>
      </c>
      <c r="AF452" s="167">
        <f t="shared" si="257"/>
        <v>55.176990000000004</v>
      </c>
      <c r="AG452" s="167">
        <f t="shared" si="257"/>
        <v>0</v>
      </c>
      <c r="AH452" s="167">
        <f t="shared" si="257"/>
        <v>0</v>
      </c>
      <c r="AI452" s="167"/>
      <c r="AJ452" s="167">
        <f t="shared" si="257"/>
        <v>55.176990000000004</v>
      </c>
      <c r="AK452" s="167">
        <f t="shared" si="257"/>
        <v>55.176990000000004</v>
      </c>
      <c r="AL452" s="167">
        <f t="shared" si="257"/>
        <v>0</v>
      </c>
      <c r="AM452" s="167">
        <f t="shared" si="257"/>
        <v>0</v>
      </c>
      <c r="AN452" s="167"/>
      <c r="AO452" s="167">
        <f t="shared" si="257"/>
        <v>33.390059999999998</v>
      </c>
      <c r="AP452" s="167">
        <f t="shared" si="257"/>
        <v>33.390059999999998</v>
      </c>
      <c r="AQ452" s="167">
        <f t="shared" si="257"/>
        <v>0</v>
      </c>
      <c r="AR452" s="167">
        <f t="shared" si="257"/>
        <v>0</v>
      </c>
      <c r="AS452" s="167"/>
      <c r="AT452" s="167">
        <f t="shared" si="257"/>
        <v>33.390059999999998</v>
      </c>
      <c r="AU452" s="167">
        <f t="shared" si="257"/>
        <v>33.390059999999998</v>
      </c>
      <c r="AV452" s="167">
        <f t="shared" si="257"/>
        <v>0</v>
      </c>
      <c r="AW452" s="167">
        <f t="shared" si="257"/>
        <v>0</v>
      </c>
      <c r="AX452" s="167"/>
      <c r="AY452" s="167">
        <f t="shared" si="257"/>
        <v>75.783510000000007</v>
      </c>
      <c r="AZ452" s="167">
        <f>AZ453+AZ454+AZ455+AZ457+AZ458</f>
        <v>75.783510000000007</v>
      </c>
      <c r="BA452" s="167"/>
      <c r="BB452" s="167"/>
      <c r="BC452" s="226"/>
    </row>
    <row r="453" spans="1:55" ht="31.2">
      <c r="A453" s="275"/>
      <c r="B453" s="276"/>
      <c r="C453" s="276"/>
      <c r="D453" s="151" t="s">
        <v>37</v>
      </c>
      <c r="E453" s="167">
        <f t="shared" ref="E453:F454" si="258">H453+K453+N453+Q453+T453+W453+Z453+AE453+AJ453+AO453+AT453+AY453</f>
        <v>0</v>
      </c>
      <c r="F453" s="167">
        <f t="shared" ref="F453:F457" si="259">L453+O453+R453+U453+X453+AC453+AH453+AM453+AR453+AW453+AZ453</f>
        <v>0</v>
      </c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226"/>
    </row>
    <row r="454" spans="1:55" ht="31.2">
      <c r="A454" s="275"/>
      <c r="B454" s="276"/>
      <c r="C454" s="276"/>
      <c r="D454" s="176" t="s">
        <v>2</v>
      </c>
      <c r="E454" s="209">
        <f t="shared" si="258"/>
        <v>346.90000000000003</v>
      </c>
      <c r="F454" s="209">
        <f t="shared" si="258"/>
        <v>346.90000000000003</v>
      </c>
      <c r="G454" s="167">
        <f t="shared" si="240"/>
        <v>99.999999999999986</v>
      </c>
      <c r="H454" s="167"/>
      <c r="I454" s="167"/>
      <c r="J454" s="167"/>
      <c r="K454" s="167">
        <v>48.1997</v>
      </c>
      <c r="L454" s="167">
        <v>48.1997</v>
      </c>
      <c r="M454" s="167"/>
      <c r="N454" s="167"/>
      <c r="O454" s="167"/>
      <c r="P454" s="167"/>
      <c r="Q454" s="210"/>
      <c r="R454" s="167"/>
      <c r="S454" s="167"/>
      <c r="T454" s="167">
        <v>11.60313</v>
      </c>
      <c r="U454" s="167">
        <f>T454</f>
        <v>11.60313</v>
      </c>
      <c r="V454" s="167"/>
      <c r="W454" s="167">
        <v>63.647170000000003</v>
      </c>
      <c r="X454" s="167">
        <v>63.647170000000003</v>
      </c>
      <c r="Y454" s="167"/>
      <c r="Z454" s="208"/>
      <c r="AA454" s="167"/>
      <c r="AB454" s="167"/>
      <c r="AC454" s="167"/>
      <c r="AD454" s="167"/>
      <c r="AE454" s="167">
        <v>55.176990000000004</v>
      </c>
      <c r="AF454" s="167">
        <v>55.176990000000004</v>
      </c>
      <c r="AG454" s="167"/>
      <c r="AH454" s="167"/>
      <c r="AI454" s="167"/>
      <c r="AJ454" s="167">
        <v>55.176990000000004</v>
      </c>
      <c r="AK454" s="167">
        <v>55.176990000000004</v>
      </c>
      <c r="AL454" s="167"/>
      <c r="AM454" s="167"/>
      <c r="AN454" s="167"/>
      <c r="AO454" s="167">
        <v>33.390059999999998</v>
      </c>
      <c r="AP454" s="167">
        <v>33.390059999999998</v>
      </c>
      <c r="AQ454" s="167"/>
      <c r="AR454" s="167"/>
      <c r="AS454" s="167"/>
      <c r="AT454" s="167">
        <v>33.390059999999998</v>
      </c>
      <c r="AU454" s="167">
        <v>33.390059999999998</v>
      </c>
      <c r="AV454" s="167"/>
      <c r="AW454" s="167"/>
      <c r="AX454" s="167"/>
      <c r="AY454" s="167">
        <f>113.09602-33.39006-33.39006</f>
        <v>46.315900000000006</v>
      </c>
      <c r="AZ454" s="167">
        <f>113.09602-33.39006-33.39006</f>
        <v>46.315900000000006</v>
      </c>
      <c r="BA454" s="167"/>
      <c r="BB454" s="167"/>
      <c r="BC454" s="226"/>
    </row>
    <row r="455" spans="1:55" ht="15.6">
      <c r="A455" s="275"/>
      <c r="B455" s="276"/>
      <c r="C455" s="276"/>
      <c r="D455" s="225" t="s">
        <v>268</v>
      </c>
      <c r="E455" s="209">
        <f>H455+K455+N455+Q455+T455+W455+Z455+AE455+AJ455+AO455+AT455+AY455</f>
        <v>83.4</v>
      </c>
      <c r="F455" s="209">
        <f t="shared" si="259"/>
        <v>83.4</v>
      </c>
      <c r="G455" s="167">
        <f t="shared" si="240"/>
        <v>100</v>
      </c>
      <c r="H455" s="167"/>
      <c r="I455" s="167"/>
      <c r="J455" s="167"/>
      <c r="K455" s="167"/>
      <c r="L455" s="167"/>
      <c r="M455" s="167"/>
      <c r="N455" s="167">
        <v>33.390059999999998</v>
      </c>
      <c r="O455" s="167">
        <v>33.390059999999998</v>
      </c>
      <c r="P455" s="167"/>
      <c r="Q455" s="167">
        <v>11.60313</v>
      </c>
      <c r="R455" s="167">
        <v>11.60313</v>
      </c>
      <c r="S455" s="167"/>
      <c r="T455" s="167"/>
      <c r="U455" s="167"/>
      <c r="V455" s="167"/>
      <c r="W455" s="167">
        <v>8.9391999999999996</v>
      </c>
      <c r="X455" s="167">
        <v>8.9391999999999996</v>
      </c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213"/>
      <c r="AU455" s="167"/>
      <c r="AV455" s="167"/>
      <c r="AW455" s="167"/>
      <c r="AX455" s="167"/>
      <c r="AY455" s="167">
        <f>39.1-33.39006+23.75767</f>
        <v>29.467610000000004</v>
      </c>
      <c r="AZ455" s="167">
        <f>39.1-33.39006+23.75767</f>
        <v>29.467610000000004</v>
      </c>
      <c r="BA455" s="167"/>
      <c r="BB455" s="167"/>
      <c r="BC455" s="226"/>
    </row>
    <row r="456" spans="1:55" ht="78">
      <c r="A456" s="275"/>
      <c r="B456" s="276"/>
      <c r="C456" s="276"/>
      <c r="D456" s="225" t="s">
        <v>274</v>
      </c>
      <c r="E456" s="209">
        <f t="shared" ref="E456:F471" si="260">H456+K456+N456+Q456+T456+W456+Z456+AE456+AJ456+AO456+AT456+AY456</f>
        <v>0</v>
      </c>
      <c r="F456" s="209">
        <f t="shared" si="259"/>
        <v>0</v>
      </c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212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226"/>
    </row>
    <row r="457" spans="1:55" ht="15.6">
      <c r="A457" s="275"/>
      <c r="B457" s="276"/>
      <c r="C457" s="276"/>
      <c r="D457" s="225" t="s">
        <v>269</v>
      </c>
      <c r="E457" s="209">
        <f t="shared" si="260"/>
        <v>0</v>
      </c>
      <c r="F457" s="209">
        <f t="shared" si="259"/>
        <v>0</v>
      </c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226"/>
    </row>
    <row r="458" spans="1:55" ht="31.2">
      <c r="A458" s="275"/>
      <c r="B458" s="276"/>
      <c r="C458" s="276"/>
      <c r="D458" s="226" t="s">
        <v>43</v>
      </c>
      <c r="E458" s="209">
        <f t="shared" si="260"/>
        <v>0</v>
      </c>
      <c r="F458" s="209">
        <f t="shared" si="260"/>
        <v>0</v>
      </c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226"/>
    </row>
    <row r="459" spans="1:55" ht="15.6">
      <c r="A459" s="275" t="s">
        <v>341</v>
      </c>
      <c r="B459" s="276" t="s">
        <v>302</v>
      </c>
      <c r="C459" s="276" t="s">
        <v>308</v>
      </c>
      <c r="D459" s="153" t="s">
        <v>41</v>
      </c>
      <c r="E459" s="209">
        <f>H459+K459+N459+Q459+T459+W459+Z459+AE459+AJ459+AO459+AT459+AY459</f>
        <v>473.15599999999995</v>
      </c>
      <c r="F459" s="209">
        <f t="shared" si="260"/>
        <v>408.38614000000001</v>
      </c>
      <c r="G459" s="167">
        <f t="shared" si="240"/>
        <v>86.311098242440139</v>
      </c>
      <c r="H459" s="167">
        <f>SUM(H462)</f>
        <v>34.810020000000002</v>
      </c>
      <c r="I459" s="167">
        <f>SUM(I462)</f>
        <v>34.810020000000002</v>
      </c>
      <c r="J459" s="167"/>
      <c r="K459" s="167">
        <f>K460+K461+K462+K464+K465</f>
        <v>77.621189999999999</v>
      </c>
      <c r="L459" s="167">
        <f t="shared" ref="L459:AZ459" si="261">L460+L461+L462+L464+L465</f>
        <v>77.621189999999999</v>
      </c>
      <c r="M459" s="167"/>
      <c r="N459" s="167">
        <f t="shared" si="261"/>
        <v>17.69463</v>
      </c>
      <c r="O459" s="167">
        <f t="shared" si="261"/>
        <v>17.69463</v>
      </c>
      <c r="P459" s="167"/>
      <c r="Q459" s="167">
        <f t="shared" si="261"/>
        <v>51.482570000000003</v>
      </c>
      <c r="R459" s="167">
        <f t="shared" si="261"/>
        <v>51.482570000000003</v>
      </c>
      <c r="S459" s="167"/>
      <c r="T459" s="167">
        <f t="shared" si="261"/>
        <v>15.527430000000001</v>
      </c>
      <c r="U459" s="167">
        <f t="shared" si="261"/>
        <v>15.527430000000001</v>
      </c>
      <c r="V459" s="167"/>
      <c r="W459" s="167">
        <f t="shared" si="261"/>
        <v>17.220129999999997</v>
      </c>
      <c r="X459" s="167">
        <f t="shared" si="261"/>
        <v>17.220129999999997</v>
      </c>
      <c r="Y459" s="167"/>
      <c r="Z459" s="167">
        <f t="shared" si="261"/>
        <v>0</v>
      </c>
      <c r="AA459" s="167">
        <f t="shared" si="261"/>
        <v>0</v>
      </c>
      <c r="AB459" s="167">
        <f t="shared" si="261"/>
        <v>0</v>
      </c>
      <c r="AC459" s="167">
        <f t="shared" si="261"/>
        <v>0</v>
      </c>
      <c r="AD459" s="167"/>
      <c r="AE459" s="167">
        <f t="shared" si="261"/>
        <v>0</v>
      </c>
      <c r="AF459" s="167">
        <f t="shared" si="261"/>
        <v>0</v>
      </c>
      <c r="AG459" s="167">
        <f t="shared" si="261"/>
        <v>0</v>
      </c>
      <c r="AH459" s="167">
        <f t="shared" si="261"/>
        <v>0</v>
      </c>
      <c r="AI459" s="167"/>
      <c r="AJ459" s="167">
        <f t="shared" si="261"/>
        <v>8.1283100000000008</v>
      </c>
      <c r="AK459" s="167">
        <f t="shared" si="261"/>
        <v>8.1283100000000008</v>
      </c>
      <c r="AL459" s="167">
        <f t="shared" si="261"/>
        <v>0</v>
      </c>
      <c r="AM459" s="167">
        <f t="shared" si="261"/>
        <v>0</v>
      </c>
      <c r="AN459" s="167"/>
      <c r="AO459" s="167">
        <f t="shared" si="261"/>
        <v>37.753509999999999</v>
      </c>
      <c r="AP459" s="167">
        <f t="shared" si="261"/>
        <v>37.753509999999999</v>
      </c>
      <c r="AQ459" s="167">
        <f t="shared" si="261"/>
        <v>0</v>
      </c>
      <c r="AR459" s="167">
        <f t="shared" si="261"/>
        <v>0</v>
      </c>
      <c r="AS459" s="167"/>
      <c r="AT459" s="167">
        <f t="shared" si="261"/>
        <v>47.959530000000001</v>
      </c>
      <c r="AU459" s="167">
        <f t="shared" si="261"/>
        <v>47.959530000000001</v>
      </c>
      <c r="AV459" s="167">
        <f t="shared" si="261"/>
        <v>0</v>
      </c>
      <c r="AW459" s="167">
        <f t="shared" si="261"/>
        <v>0</v>
      </c>
      <c r="AX459" s="167"/>
      <c r="AY459" s="167">
        <f t="shared" si="261"/>
        <v>164.95867999999999</v>
      </c>
      <c r="AZ459" s="167">
        <f t="shared" si="261"/>
        <v>100.18882000000001</v>
      </c>
      <c r="BA459" s="167"/>
      <c r="BB459" s="167"/>
      <c r="BC459" s="406" t="s">
        <v>601</v>
      </c>
    </row>
    <row r="460" spans="1:55" ht="31.2">
      <c r="A460" s="275"/>
      <c r="B460" s="276"/>
      <c r="C460" s="276"/>
      <c r="D460" s="151" t="s">
        <v>37</v>
      </c>
      <c r="E460" s="209">
        <f>H460+K460+N460+Q460+T460+W460+Z460+AE460+AJ460+AO460+AT460+AY460</f>
        <v>0</v>
      </c>
      <c r="F460" s="209">
        <f t="shared" si="260"/>
        <v>0</v>
      </c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407"/>
    </row>
    <row r="461" spans="1:55" ht="31.2">
      <c r="A461" s="275"/>
      <c r="B461" s="276"/>
      <c r="C461" s="276"/>
      <c r="D461" s="176" t="s">
        <v>2</v>
      </c>
      <c r="E461" s="209">
        <f>H461+K461+N461+Q461+T461+W461+Z461+AE461+AJ461+AO461+AT461+AY461</f>
        <v>100</v>
      </c>
      <c r="F461" s="209">
        <f t="shared" si="260"/>
        <v>100</v>
      </c>
      <c r="G461" s="167">
        <f t="shared" si="240"/>
        <v>100</v>
      </c>
      <c r="H461" s="167"/>
      <c r="I461" s="167"/>
      <c r="J461" s="167"/>
      <c r="K461" s="167">
        <v>62.790379999999999</v>
      </c>
      <c r="L461" s="167">
        <v>62.790379999999999</v>
      </c>
      <c r="M461" s="167"/>
      <c r="N461" s="167"/>
      <c r="O461" s="167"/>
      <c r="P461" s="167"/>
      <c r="Q461" s="167">
        <v>5.8081199999999997</v>
      </c>
      <c r="R461" s="167">
        <v>5.8081199999999997</v>
      </c>
      <c r="S461" s="167"/>
      <c r="T461" s="167">
        <v>15.527430000000001</v>
      </c>
      <c r="U461" s="167">
        <f>T461</f>
        <v>15.527430000000001</v>
      </c>
      <c r="V461" s="167"/>
      <c r="W461" s="167">
        <f>31.4015-15.52743</f>
        <v>15.874069999999998</v>
      </c>
      <c r="X461" s="167">
        <f>31.4015-15.52743</f>
        <v>15.874069999999998</v>
      </c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407"/>
    </row>
    <row r="462" spans="1:55" ht="15.6">
      <c r="A462" s="275"/>
      <c r="B462" s="276"/>
      <c r="C462" s="276"/>
      <c r="D462" s="225" t="s">
        <v>268</v>
      </c>
      <c r="E462" s="209">
        <f>H462+K462+N462+Q462+T462+W462+Z462+AE462+AJ462+AO462+AT462+AY462</f>
        <v>373.15599999999995</v>
      </c>
      <c r="F462" s="209">
        <f t="shared" si="260"/>
        <v>308.38614000000001</v>
      </c>
      <c r="G462" s="167">
        <f t="shared" si="240"/>
        <v>82.642685632818456</v>
      </c>
      <c r="H462" s="167">
        <f>19.7744+15.03562</f>
        <v>34.810020000000002</v>
      </c>
      <c r="I462" s="167">
        <f>19.7744+15.03562</f>
        <v>34.810020000000002</v>
      </c>
      <c r="J462" s="167"/>
      <c r="K462" s="167">
        <v>14.83081</v>
      </c>
      <c r="L462" s="167">
        <v>14.83081</v>
      </c>
      <c r="M462" s="167"/>
      <c r="N462" s="167">
        <v>17.69463</v>
      </c>
      <c r="O462" s="167">
        <v>17.69463</v>
      </c>
      <c r="P462" s="167"/>
      <c r="Q462" s="167">
        <v>45.67445</v>
      </c>
      <c r="R462" s="167">
        <v>45.67445</v>
      </c>
      <c r="S462" s="167"/>
      <c r="T462" s="210"/>
      <c r="U462" s="167"/>
      <c r="V462" s="167"/>
      <c r="W462" s="167">
        <v>1.34606</v>
      </c>
      <c r="X462" s="167">
        <v>1.34606</v>
      </c>
      <c r="Y462" s="167"/>
      <c r="Z462" s="205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>
        <v>8.1283100000000008</v>
      </c>
      <c r="AK462" s="167">
        <v>8.1283100000000008</v>
      </c>
      <c r="AL462" s="167"/>
      <c r="AM462" s="167"/>
      <c r="AN462" s="167"/>
      <c r="AO462" s="167">
        <v>37.753509999999999</v>
      </c>
      <c r="AP462" s="167">
        <v>37.753509999999999</v>
      </c>
      <c r="AQ462" s="167"/>
      <c r="AR462" s="167"/>
      <c r="AS462" s="167"/>
      <c r="AT462" s="167">
        <v>47.959530000000001</v>
      </c>
      <c r="AU462" s="167">
        <v>47.959530000000001</v>
      </c>
      <c r="AV462" s="167"/>
      <c r="AW462" s="167"/>
      <c r="AX462" s="167"/>
      <c r="AY462" s="167">
        <f>68.2+20.73+123.98821-47.95953</f>
        <v>164.95867999999999</v>
      </c>
      <c r="AZ462" s="167">
        <v>100.18882000000001</v>
      </c>
      <c r="BA462" s="167"/>
      <c r="BB462" s="167"/>
      <c r="BC462" s="407"/>
    </row>
    <row r="463" spans="1:55" ht="78">
      <c r="A463" s="275"/>
      <c r="B463" s="276"/>
      <c r="C463" s="276"/>
      <c r="D463" s="225" t="s">
        <v>274</v>
      </c>
      <c r="E463" s="209">
        <f t="shared" ref="E463:E468" si="262">H463+K463+N463+Q463+T463+W463+Z463+AE463+AJ463+AO463+AT463+AY463</f>
        <v>0</v>
      </c>
      <c r="F463" s="203">
        <f t="shared" si="260"/>
        <v>0</v>
      </c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408"/>
    </row>
    <row r="464" spans="1:55" ht="15.6">
      <c r="A464" s="275"/>
      <c r="B464" s="276"/>
      <c r="C464" s="276"/>
      <c r="D464" s="225" t="s">
        <v>269</v>
      </c>
      <c r="E464" s="209">
        <f t="shared" si="262"/>
        <v>0</v>
      </c>
      <c r="F464" s="209">
        <f t="shared" si="260"/>
        <v>0</v>
      </c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226"/>
    </row>
    <row r="465" spans="1:55" ht="31.2">
      <c r="A465" s="275"/>
      <c r="B465" s="276"/>
      <c r="C465" s="276"/>
      <c r="D465" s="226" t="s">
        <v>43</v>
      </c>
      <c r="E465" s="209">
        <f t="shared" si="262"/>
        <v>0</v>
      </c>
      <c r="F465" s="209">
        <f t="shared" si="260"/>
        <v>0</v>
      </c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226"/>
    </row>
    <row r="466" spans="1:55" ht="15.6">
      <c r="A466" s="275" t="s">
        <v>342</v>
      </c>
      <c r="B466" s="276" t="s">
        <v>303</v>
      </c>
      <c r="C466" s="276" t="s">
        <v>308</v>
      </c>
      <c r="D466" s="153" t="s">
        <v>41</v>
      </c>
      <c r="E466" s="209">
        <f t="shared" si="262"/>
        <v>173.7</v>
      </c>
      <c r="F466" s="209">
        <f t="shared" si="260"/>
        <v>169.28</v>
      </c>
      <c r="G466" s="167">
        <f t="shared" si="240"/>
        <v>97.455382843983884</v>
      </c>
      <c r="H466" s="167"/>
      <c r="I466" s="167"/>
      <c r="J466" s="167"/>
      <c r="K466" s="167">
        <f>K467+K468+K469+K471+K472</f>
        <v>21.16</v>
      </c>
      <c r="L466" s="167">
        <f t="shared" ref="L466:AZ466" si="263">L467+L468+L469+L471+L472</f>
        <v>21.16</v>
      </c>
      <c r="M466" s="167"/>
      <c r="N466" s="167">
        <f t="shared" si="263"/>
        <v>21.16</v>
      </c>
      <c r="O466" s="167">
        <f t="shared" si="263"/>
        <v>21.16</v>
      </c>
      <c r="P466" s="167"/>
      <c r="Q466" s="167">
        <f t="shared" si="263"/>
        <v>21.16</v>
      </c>
      <c r="R466" s="167">
        <f t="shared" si="263"/>
        <v>21.16</v>
      </c>
      <c r="S466" s="167"/>
      <c r="T466" s="167">
        <f t="shared" si="263"/>
        <v>21.16</v>
      </c>
      <c r="U466" s="167">
        <f t="shared" si="263"/>
        <v>21.16</v>
      </c>
      <c r="V466" s="167"/>
      <c r="W466" s="167">
        <f t="shared" si="263"/>
        <v>0</v>
      </c>
      <c r="X466" s="167">
        <f t="shared" si="263"/>
        <v>0</v>
      </c>
      <c r="Y466" s="167"/>
      <c r="Z466" s="167">
        <f t="shared" si="263"/>
        <v>0</v>
      </c>
      <c r="AA466" s="167">
        <f t="shared" si="263"/>
        <v>0</v>
      </c>
      <c r="AB466" s="167">
        <f t="shared" si="263"/>
        <v>0</v>
      </c>
      <c r="AC466" s="167">
        <f t="shared" si="263"/>
        <v>0</v>
      </c>
      <c r="AD466" s="167"/>
      <c r="AE466" s="167">
        <f t="shared" si="263"/>
        <v>0</v>
      </c>
      <c r="AF466" s="167">
        <f t="shared" si="263"/>
        <v>0</v>
      </c>
      <c r="AG466" s="167">
        <f t="shared" si="263"/>
        <v>0</v>
      </c>
      <c r="AH466" s="167">
        <f t="shared" si="263"/>
        <v>0</v>
      </c>
      <c r="AI466" s="167"/>
      <c r="AJ466" s="167">
        <f t="shared" si="263"/>
        <v>0</v>
      </c>
      <c r="AK466" s="167">
        <f t="shared" si="263"/>
        <v>0</v>
      </c>
      <c r="AL466" s="167">
        <f t="shared" si="263"/>
        <v>0</v>
      </c>
      <c r="AM466" s="167">
        <f t="shared" si="263"/>
        <v>0</v>
      </c>
      <c r="AN466" s="167"/>
      <c r="AO466" s="167">
        <f t="shared" si="263"/>
        <v>21.16</v>
      </c>
      <c r="AP466" s="167">
        <f t="shared" si="263"/>
        <v>21.16</v>
      </c>
      <c r="AQ466" s="167">
        <f t="shared" si="263"/>
        <v>0</v>
      </c>
      <c r="AR466" s="167">
        <f t="shared" si="263"/>
        <v>0</v>
      </c>
      <c r="AS466" s="167"/>
      <c r="AT466" s="167">
        <f t="shared" si="263"/>
        <v>21.16</v>
      </c>
      <c r="AU466" s="167">
        <f t="shared" si="263"/>
        <v>21.16</v>
      </c>
      <c r="AV466" s="167">
        <f t="shared" si="263"/>
        <v>0</v>
      </c>
      <c r="AW466" s="167">
        <f t="shared" si="263"/>
        <v>0</v>
      </c>
      <c r="AX466" s="167"/>
      <c r="AY466" s="167">
        <f t="shared" si="263"/>
        <v>46.739999999999995</v>
      </c>
      <c r="AZ466" s="167">
        <f t="shared" si="263"/>
        <v>42.32</v>
      </c>
      <c r="BA466" s="167"/>
      <c r="BB466" s="167"/>
      <c r="BC466" s="406" t="s">
        <v>597</v>
      </c>
    </row>
    <row r="467" spans="1:55" ht="31.2">
      <c r="A467" s="275"/>
      <c r="B467" s="276"/>
      <c r="C467" s="276"/>
      <c r="D467" s="151" t="s">
        <v>37</v>
      </c>
      <c r="E467" s="209">
        <f t="shared" si="262"/>
        <v>0</v>
      </c>
      <c r="F467" s="209">
        <f t="shared" si="260"/>
        <v>0</v>
      </c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407"/>
    </row>
    <row r="468" spans="1:55" ht="31.2">
      <c r="A468" s="275"/>
      <c r="B468" s="276"/>
      <c r="C468" s="276"/>
      <c r="D468" s="176" t="s">
        <v>2</v>
      </c>
      <c r="E468" s="209">
        <f t="shared" si="262"/>
        <v>0</v>
      </c>
      <c r="F468" s="209">
        <f t="shared" si="260"/>
        <v>0</v>
      </c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407"/>
    </row>
    <row r="469" spans="1:55" ht="15.6">
      <c r="A469" s="275"/>
      <c r="B469" s="276"/>
      <c r="C469" s="276"/>
      <c r="D469" s="225" t="s">
        <v>268</v>
      </c>
      <c r="E469" s="209">
        <f>H469+K469+N469+Q469+T469+W469+Z469+AE469+AJ469+AO469+AT469+AY469</f>
        <v>173.7</v>
      </c>
      <c r="F469" s="209">
        <f t="shared" si="260"/>
        <v>169.28</v>
      </c>
      <c r="G469" s="167">
        <f t="shared" si="240"/>
        <v>97.455382843983884</v>
      </c>
      <c r="H469" s="167"/>
      <c r="I469" s="167"/>
      <c r="J469" s="167"/>
      <c r="K469" s="167">
        <v>21.16</v>
      </c>
      <c r="L469" s="167">
        <v>21.16</v>
      </c>
      <c r="M469" s="167"/>
      <c r="N469" s="167">
        <v>21.16</v>
      </c>
      <c r="O469" s="167">
        <v>21.16</v>
      </c>
      <c r="P469" s="167"/>
      <c r="Q469" s="167">
        <v>21.16</v>
      </c>
      <c r="R469" s="167">
        <v>21.16</v>
      </c>
      <c r="S469" s="167"/>
      <c r="T469" s="167">
        <v>21.16</v>
      </c>
      <c r="U469" s="167">
        <f>T469</f>
        <v>21.16</v>
      </c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208"/>
      <c r="AK469" s="167"/>
      <c r="AL469" s="167"/>
      <c r="AM469" s="167"/>
      <c r="AN469" s="167"/>
      <c r="AO469" s="167">
        <v>21.16</v>
      </c>
      <c r="AP469" s="167">
        <v>21.16</v>
      </c>
      <c r="AQ469" s="167"/>
      <c r="AR469" s="167"/>
      <c r="AS469" s="167"/>
      <c r="AT469" s="167">
        <v>21.16</v>
      </c>
      <c r="AU469" s="167">
        <v>21.16</v>
      </c>
      <c r="AV469" s="167"/>
      <c r="AW469" s="167"/>
      <c r="AX469" s="167"/>
      <c r="AY469" s="167">
        <f>21.16+4.42+21.16</f>
        <v>46.739999999999995</v>
      </c>
      <c r="AZ469" s="167">
        <v>42.32</v>
      </c>
      <c r="BA469" s="167"/>
      <c r="BB469" s="167"/>
      <c r="BC469" s="407"/>
    </row>
    <row r="470" spans="1:55" ht="78">
      <c r="A470" s="275"/>
      <c r="B470" s="276"/>
      <c r="C470" s="276"/>
      <c r="D470" s="225" t="s">
        <v>274</v>
      </c>
      <c r="E470" s="209">
        <f t="shared" ref="E470:F485" si="264">H470+K470+N470+Q470+T470+W470+Z470+AE470+AJ470+AO470+AT470+AY470</f>
        <v>0</v>
      </c>
      <c r="F470" s="209">
        <f t="shared" si="260"/>
        <v>0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407"/>
    </row>
    <row r="471" spans="1:55" ht="15.6">
      <c r="A471" s="275"/>
      <c r="B471" s="276"/>
      <c r="C471" s="276"/>
      <c r="D471" s="225" t="s">
        <v>269</v>
      </c>
      <c r="E471" s="209">
        <f t="shared" si="264"/>
        <v>0</v>
      </c>
      <c r="F471" s="209">
        <f t="shared" si="260"/>
        <v>0</v>
      </c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407"/>
    </row>
    <row r="472" spans="1:55" ht="31.2">
      <c r="A472" s="275"/>
      <c r="B472" s="276"/>
      <c r="C472" s="276"/>
      <c r="D472" s="226" t="s">
        <v>43</v>
      </c>
      <c r="E472" s="209">
        <f t="shared" si="264"/>
        <v>0</v>
      </c>
      <c r="F472" s="209">
        <f t="shared" si="264"/>
        <v>0</v>
      </c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408"/>
    </row>
    <row r="473" spans="1:55" ht="15.6">
      <c r="A473" s="275" t="s">
        <v>343</v>
      </c>
      <c r="B473" s="276" t="s">
        <v>304</v>
      </c>
      <c r="C473" s="276" t="s">
        <v>308</v>
      </c>
      <c r="D473" s="153" t="s">
        <v>41</v>
      </c>
      <c r="E473" s="209">
        <f t="shared" si="264"/>
        <v>349.99999999999994</v>
      </c>
      <c r="F473" s="209">
        <f t="shared" si="264"/>
        <v>349.99999999999994</v>
      </c>
      <c r="G473" s="167">
        <f t="shared" si="240"/>
        <v>100</v>
      </c>
      <c r="H473" s="167"/>
      <c r="I473" s="167"/>
      <c r="J473" s="167"/>
      <c r="K473" s="167">
        <f>K474+K475+K476+K478+K479</f>
        <v>29.16666</v>
      </c>
      <c r="L473" s="167">
        <f t="shared" ref="L473:AZ473" si="265">L474+L475+L476+L478+L479</f>
        <v>29.16666</v>
      </c>
      <c r="M473" s="167"/>
      <c r="N473" s="167">
        <f t="shared" si="265"/>
        <v>29.16666</v>
      </c>
      <c r="O473" s="167">
        <f t="shared" si="265"/>
        <v>29.16666</v>
      </c>
      <c r="P473" s="167"/>
      <c r="Q473" s="167">
        <f t="shared" si="265"/>
        <v>29.16666</v>
      </c>
      <c r="R473" s="167">
        <f t="shared" si="265"/>
        <v>29.16666</v>
      </c>
      <c r="S473" s="167"/>
      <c r="T473" s="167">
        <f t="shared" si="265"/>
        <v>29.16666</v>
      </c>
      <c r="U473" s="167">
        <f t="shared" si="265"/>
        <v>29.16666</v>
      </c>
      <c r="V473" s="167"/>
      <c r="W473" s="167">
        <f t="shared" si="265"/>
        <v>58.333320000000001</v>
      </c>
      <c r="X473" s="167">
        <f t="shared" si="265"/>
        <v>58.333320000000001</v>
      </c>
      <c r="Y473" s="167"/>
      <c r="Z473" s="167">
        <f t="shared" si="265"/>
        <v>0</v>
      </c>
      <c r="AA473" s="167">
        <f t="shared" si="265"/>
        <v>0</v>
      </c>
      <c r="AB473" s="167">
        <f t="shared" si="265"/>
        <v>0</v>
      </c>
      <c r="AC473" s="167">
        <f t="shared" si="265"/>
        <v>0</v>
      </c>
      <c r="AD473" s="167"/>
      <c r="AE473" s="167">
        <f t="shared" si="265"/>
        <v>29.16666</v>
      </c>
      <c r="AF473" s="167">
        <f t="shared" si="265"/>
        <v>29.16666</v>
      </c>
      <c r="AG473" s="167">
        <f t="shared" si="265"/>
        <v>0</v>
      </c>
      <c r="AH473" s="167">
        <f t="shared" si="265"/>
        <v>0</v>
      </c>
      <c r="AI473" s="167"/>
      <c r="AJ473" s="167">
        <f t="shared" si="265"/>
        <v>58.333320000000001</v>
      </c>
      <c r="AK473" s="167">
        <f t="shared" si="265"/>
        <v>58.333320000000001</v>
      </c>
      <c r="AL473" s="167">
        <f t="shared" si="265"/>
        <v>0</v>
      </c>
      <c r="AM473" s="167">
        <f t="shared" si="265"/>
        <v>0</v>
      </c>
      <c r="AN473" s="167"/>
      <c r="AO473" s="167">
        <f t="shared" si="265"/>
        <v>0</v>
      </c>
      <c r="AP473" s="167">
        <f t="shared" si="265"/>
        <v>0</v>
      </c>
      <c r="AQ473" s="167">
        <f t="shared" si="265"/>
        <v>0</v>
      </c>
      <c r="AR473" s="167">
        <f t="shared" si="265"/>
        <v>0</v>
      </c>
      <c r="AS473" s="167"/>
      <c r="AT473" s="167">
        <f t="shared" si="265"/>
        <v>29.16666</v>
      </c>
      <c r="AU473" s="167">
        <f t="shared" si="265"/>
        <v>29.16666</v>
      </c>
      <c r="AV473" s="167">
        <f t="shared" si="265"/>
        <v>0</v>
      </c>
      <c r="AW473" s="167">
        <f t="shared" si="265"/>
        <v>0</v>
      </c>
      <c r="AX473" s="167"/>
      <c r="AY473" s="167">
        <f t="shared" si="265"/>
        <v>58.333400000000005</v>
      </c>
      <c r="AZ473" s="167">
        <f t="shared" si="265"/>
        <v>58.333400000000005</v>
      </c>
      <c r="BA473" s="167"/>
      <c r="BB473" s="167"/>
      <c r="BC473" s="226"/>
    </row>
    <row r="474" spans="1:55" ht="31.2">
      <c r="A474" s="275"/>
      <c r="B474" s="276"/>
      <c r="C474" s="276"/>
      <c r="D474" s="151" t="s">
        <v>37</v>
      </c>
      <c r="E474" s="209">
        <f t="shared" si="264"/>
        <v>0</v>
      </c>
      <c r="F474" s="209">
        <f t="shared" si="264"/>
        <v>0</v>
      </c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226"/>
    </row>
    <row r="475" spans="1:55" ht="31.2">
      <c r="A475" s="275"/>
      <c r="B475" s="276"/>
      <c r="C475" s="276"/>
      <c r="D475" s="176" t="s">
        <v>2</v>
      </c>
      <c r="E475" s="209">
        <f t="shared" si="264"/>
        <v>0</v>
      </c>
      <c r="F475" s="209">
        <f t="shared" si="264"/>
        <v>0</v>
      </c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226"/>
    </row>
    <row r="476" spans="1:55" ht="15.6">
      <c r="A476" s="275"/>
      <c r="B476" s="276"/>
      <c r="C476" s="276"/>
      <c r="D476" s="225" t="s">
        <v>268</v>
      </c>
      <c r="E476" s="209">
        <f>H476+K476+N476+Q476+T476+W476+Z476+AE476+AJ476+AO476+AT476+AY476</f>
        <v>349.99999999999994</v>
      </c>
      <c r="F476" s="209">
        <f t="shared" si="264"/>
        <v>349.99999999999994</v>
      </c>
      <c r="G476" s="167">
        <f t="shared" si="240"/>
        <v>100</v>
      </c>
      <c r="H476" s="167"/>
      <c r="I476" s="167"/>
      <c r="J476" s="167"/>
      <c r="K476" s="167">
        <v>29.16666</v>
      </c>
      <c r="L476" s="167">
        <v>29.16666</v>
      </c>
      <c r="M476" s="167"/>
      <c r="N476" s="167">
        <v>29.16666</v>
      </c>
      <c r="O476" s="167">
        <v>29.16666</v>
      </c>
      <c r="P476" s="167"/>
      <c r="Q476" s="167">
        <v>29.16666</v>
      </c>
      <c r="R476" s="167">
        <v>29.16666</v>
      </c>
      <c r="S476" s="167"/>
      <c r="T476" s="167">
        <v>29.16666</v>
      </c>
      <c r="U476" s="167">
        <f>T476</f>
        <v>29.16666</v>
      </c>
      <c r="V476" s="167"/>
      <c r="W476" s="167">
        <v>58.333320000000001</v>
      </c>
      <c r="X476" s="167">
        <v>58.333320000000001</v>
      </c>
      <c r="Y476" s="167"/>
      <c r="Z476" s="167"/>
      <c r="AA476" s="167"/>
      <c r="AB476" s="167"/>
      <c r="AC476" s="167"/>
      <c r="AD476" s="167"/>
      <c r="AE476" s="167">
        <v>29.16666</v>
      </c>
      <c r="AF476" s="167">
        <v>29.16666</v>
      </c>
      <c r="AG476" s="167"/>
      <c r="AH476" s="167"/>
      <c r="AI476" s="167"/>
      <c r="AJ476" s="167">
        <v>58.333320000000001</v>
      </c>
      <c r="AK476" s="167">
        <v>58.333320000000001</v>
      </c>
      <c r="AL476" s="167"/>
      <c r="AM476" s="167"/>
      <c r="AN476" s="167"/>
      <c r="AO476" s="167"/>
      <c r="AP476" s="167"/>
      <c r="AQ476" s="167"/>
      <c r="AR476" s="167"/>
      <c r="AS476" s="167"/>
      <c r="AT476" s="167">
        <v>29.16666</v>
      </c>
      <c r="AU476" s="167">
        <v>29.16666</v>
      </c>
      <c r="AV476" s="167"/>
      <c r="AW476" s="167"/>
      <c r="AX476" s="167"/>
      <c r="AY476" s="167">
        <f>43.7-43.69994+43.75+43.75-29.16666</f>
        <v>58.333400000000005</v>
      </c>
      <c r="AZ476" s="167">
        <f>43.7-43.69994+43.75+43.75-29.16666</f>
        <v>58.333400000000005</v>
      </c>
      <c r="BA476" s="167"/>
      <c r="BB476" s="167"/>
      <c r="BC476" s="226"/>
    </row>
    <row r="477" spans="1:55" ht="78">
      <c r="A477" s="275"/>
      <c r="B477" s="276"/>
      <c r="C477" s="276"/>
      <c r="D477" s="225" t="s">
        <v>274</v>
      </c>
      <c r="E477" s="209">
        <f t="shared" ref="E477:E482" si="266">H477+K477+N477+Q477+T477+W477+Z477+AE477+AJ477+AO477+AT477+AY477</f>
        <v>0</v>
      </c>
      <c r="F477" s="209">
        <f t="shared" si="264"/>
        <v>0</v>
      </c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226"/>
    </row>
    <row r="478" spans="1:55" ht="15.6">
      <c r="A478" s="275"/>
      <c r="B478" s="276"/>
      <c r="C478" s="276"/>
      <c r="D478" s="225" t="s">
        <v>269</v>
      </c>
      <c r="E478" s="209">
        <f t="shared" si="266"/>
        <v>0</v>
      </c>
      <c r="F478" s="209">
        <f t="shared" si="264"/>
        <v>0</v>
      </c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226"/>
    </row>
    <row r="479" spans="1:55" ht="31.2">
      <c r="A479" s="275"/>
      <c r="B479" s="276"/>
      <c r="C479" s="276"/>
      <c r="D479" s="226" t="s">
        <v>43</v>
      </c>
      <c r="E479" s="209">
        <f t="shared" si="266"/>
        <v>0</v>
      </c>
      <c r="F479" s="209">
        <f t="shared" si="264"/>
        <v>0</v>
      </c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226"/>
    </row>
    <row r="480" spans="1:55" ht="15.6">
      <c r="A480" s="275" t="s">
        <v>344</v>
      </c>
      <c r="B480" s="276" t="s">
        <v>305</v>
      </c>
      <c r="C480" s="276" t="s">
        <v>308</v>
      </c>
      <c r="D480" s="153" t="s">
        <v>41</v>
      </c>
      <c r="E480" s="209">
        <f t="shared" si="266"/>
        <v>65.2</v>
      </c>
      <c r="F480" s="209">
        <f t="shared" si="264"/>
        <v>65.2</v>
      </c>
      <c r="G480" s="167">
        <f t="shared" si="240"/>
        <v>100</v>
      </c>
      <c r="H480" s="167"/>
      <c r="I480" s="167"/>
      <c r="J480" s="167"/>
      <c r="K480" s="167"/>
      <c r="L480" s="167"/>
      <c r="M480" s="167"/>
      <c r="N480" s="167">
        <f>N481+N482+N483+N485+N486</f>
        <v>0</v>
      </c>
      <c r="O480" s="167">
        <f t="shared" ref="O480:AZ480" si="267">O481+O482+O483+O485+O486</f>
        <v>0</v>
      </c>
      <c r="P480" s="167"/>
      <c r="Q480" s="167">
        <f t="shared" si="267"/>
        <v>0</v>
      </c>
      <c r="R480" s="167">
        <f t="shared" si="267"/>
        <v>0</v>
      </c>
      <c r="S480" s="167"/>
      <c r="T480" s="167">
        <f t="shared" si="267"/>
        <v>0</v>
      </c>
      <c r="U480" s="167">
        <f t="shared" si="267"/>
        <v>0</v>
      </c>
      <c r="V480" s="167"/>
      <c r="W480" s="167">
        <f t="shared" si="267"/>
        <v>0</v>
      </c>
      <c r="X480" s="167">
        <f t="shared" si="267"/>
        <v>0</v>
      </c>
      <c r="Y480" s="167"/>
      <c r="Z480" s="167">
        <f t="shared" si="267"/>
        <v>0</v>
      </c>
      <c r="AA480" s="167">
        <f t="shared" si="267"/>
        <v>0</v>
      </c>
      <c r="AB480" s="167">
        <f t="shared" si="267"/>
        <v>0</v>
      </c>
      <c r="AC480" s="167">
        <f t="shared" si="267"/>
        <v>0</v>
      </c>
      <c r="AD480" s="167"/>
      <c r="AE480" s="167">
        <f t="shared" si="267"/>
        <v>0</v>
      </c>
      <c r="AF480" s="167">
        <f t="shared" si="267"/>
        <v>0</v>
      </c>
      <c r="AG480" s="167">
        <f t="shared" si="267"/>
        <v>0</v>
      </c>
      <c r="AH480" s="167">
        <f t="shared" si="267"/>
        <v>0</v>
      </c>
      <c r="AI480" s="167"/>
      <c r="AJ480" s="167">
        <f t="shared" si="267"/>
        <v>0</v>
      </c>
      <c r="AK480" s="167">
        <f t="shared" si="267"/>
        <v>0</v>
      </c>
      <c r="AL480" s="167">
        <f t="shared" si="267"/>
        <v>0</v>
      </c>
      <c r="AM480" s="167">
        <f t="shared" si="267"/>
        <v>0</v>
      </c>
      <c r="AN480" s="167"/>
      <c r="AO480" s="167">
        <f t="shared" si="267"/>
        <v>0</v>
      </c>
      <c r="AP480" s="167">
        <f t="shared" si="267"/>
        <v>0</v>
      </c>
      <c r="AQ480" s="167">
        <f t="shared" si="267"/>
        <v>0</v>
      </c>
      <c r="AR480" s="167">
        <f t="shared" si="267"/>
        <v>0</v>
      </c>
      <c r="AS480" s="167"/>
      <c r="AT480" s="167">
        <f t="shared" si="267"/>
        <v>0</v>
      </c>
      <c r="AU480" s="167">
        <f t="shared" si="267"/>
        <v>0</v>
      </c>
      <c r="AV480" s="167">
        <f t="shared" si="267"/>
        <v>0</v>
      </c>
      <c r="AW480" s="167">
        <f t="shared" si="267"/>
        <v>0</v>
      </c>
      <c r="AX480" s="167">
        <f t="shared" si="267"/>
        <v>0</v>
      </c>
      <c r="AY480" s="167">
        <f t="shared" si="267"/>
        <v>65.2</v>
      </c>
      <c r="AZ480" s="167">
        <f t="shared" si="267"/>
        <v>65.2</v>
      </c>
      <c r="BA480" s="167"/>
      <c r="BB480" s="167"/>
      <c r="BC480" s="226"/>
    </row>
    <row r="481" spans="1:55" ht="31.2">
      <c r="A481" s="275"/>
      <c r="B481" s="276"/>
      <c r="C481" s="276"/>
      <c r="D481" s="151" t="s">
        <v>37</v>
      </c>
      <c r="E481" s="209">
        <f t="shared" si="266"/>
        <v>0</v>
      </c>
      <c r="F481" s="209">
        <f t="shared" si="264"/>
        <v>0</v>
      </c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226"/>
    </row>
    <row r="482" spans="1:55" ht="31.2">
      <c r="A482" s="275"/>
      <c r="B482" s="276"/>
      <c r="C482" s="276"/>
      <c r="D482" s="176" t="s">
        <v>2</v>
      </c>
      <c r="E482" s="209">
        <f t="shared" si="266"/>
        <v>0</v>
      </c>
      <c r="F482" s="209">
        <f t="shared" si="264"/>
        <v>0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226"/>
    </row>
    <row r="483" spans="1:55" ht="15.6">
      <c r="A483" s="275"/>
      <c r="B483" s="276"/>
      <c r="C483" s="276"/>
      <c r="D483" s="225" t="s">
        <v>268</v>
      </c>
      <c r="E483" s="209">
        <f>H483+K483+N483+Q483+T483+W483+Z483+AE483+AJ483+AO483+AT483+AY483</f>
        <v>65.2</v>
      </c>
      <c r="F483" s="209">
        <f t="shared" si="264"/>
        <v>65.2</v>
      </c>
      <c r="G483" s="167">
        <f t="shared" si="240"/>
        <v>100</v>
      </c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>
        <v>65.2</v>
      </c>
      <c r="AZ483" s="167">
        <v>65.2</v>
      </c>
      <c r="BA483" s="167"/>
      <c r="BB483" s="167"/>
      <c r="BC483" s="226"/>
    </row>
    <row r="484" spans="1:55" ht="78">
      <c r="A484" s="275"/>
      <c r="B484" s="276"/>
      <c r="C484" s="276"/>
      <c r="D484" s="225" t="s">
        <v>274</v>
      </c>
      <c r="E484" s="209">
        <f t="shared" ref="E484:F499" si="268">H484+K484+N484+Q484+T484+W484+Z484+AE484+AJ484+AO484+AT484+AY484</f>
        <v>0</v>
      </c>
      <c r="F484" s="209">
        <f t="shared" si="264"/>
        <v>0</v>
      </c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226"/>
    </row>
    <row r="485" spans="1:55" ht="15.6">
      <c r="A485" s="275"/>
      <c r="B485" s="276"/>
      <c r="C485" s="276"/>
      <c r="D485" s="225" t="s">
        <v>269</v>
      </c>
      <c r="E485" s="209">
        <f t="shared" si="268"/>
        <v>0</v>
      </c>
      <c r="F485" s="209">
        <f t="shared" si="264"/>
        <v>0</v>
      </c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226"/>
    </row>
    <row r="486" spans="1:55" ht="31.2">
      <c r="A486" s="275"/>
      <c r="B486" s="276"/>
      <c r="C486" s="276"/>
      <c r="D486" s="226" t="s">
        <v>43</v>
      </c>
      <c r="E486" s="209">
        <f t="shared" si="268"/>
        <v>0</v>
      </c>
      <c r="F486" s="209">
        <f t="shared" si="268"/>
        <v>0</v>
      </c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226"/>
    </row>
    <row r="487" spans="1:55" ht="15.6">
      <c r="A487" s="275" t="s">
        <v>345</v>
      </c>
      <c r="B487" s="276" t="s">
        <v>306</v>
      </c>
      <c r="C487" s="276" t="s">
        <v>308</v>
      </c>
      <c r="D487" s="153" t="s">
        <v>41</v>
      </c>
      <c r="E487" s="209">
        <f t="shared" si="268"/>
        <v>680.00040000000013</v>
      </c>
      <c r="F487" s="209">
        <f t="shared" si="268"/>
        <v>499.25182999999998</v>
      </c>
      <c r="G487" s="167">
        <f t="shared" si="240"/>
        <v>73.419343576856704</v>
      </c>
      <c r="H487" s="167"/>
      <c r="I487" s="167"/>
      <c r="J487" s="167"/>
      <c r="K487" s="167"/>
      <c r="L487" s="167"/>
      <c r="M487" s="167"/>
      <c r="N487" s="167">
        <f>N488+N489+N490+N492+N493</f>
        <v>0</v>
      </c>
      <c r="O487" s="167">
        <f t="shared" ref="O487:AZ487" si="269">O488+O489+O490+O492+O493</f>
        <v>0</v>
      </c>
      <c r="P487" s="167"/>
      <c r="Q487" s="167">
        <f t="shared" si="269"/>
        <v>72.201250000000002</v>
      </c>
      <c r="R487" s="167">
        <f t="shared" si="269"/>
        <v>72.201250000000002</v>
      </c>
      <c r="S487" s="167"/>
      <c r="T487" s="167">
        <f t="shared" si="269"/>
        <v>67.388350000000003</v>
      </c>
      <c r="U487" s="167">
        <f t="shared" si="269"/>
        <v>67.388350000000003</v>
      </c>
      <c r="V487" s="167"/>
      <c r="W487" s="167">
        <f t="shared" si="269"/>
        <v>0</v>
      </c>
      <c r="X487" s="167">
        <f t="shared" si="269"/>
        <v>0</v>
      </c>
      <c r="Y487" s="167"/>
      <c r="Z487" s="167">
        <f t="shared" si="269"/>
        <v>0</v>
      </c>
      <c r="AA487" s="167">
        <f t="shared" si="269"/>
        <v>0</v>
      </c>
      <c r="AB487" s="167">
        <f t="shared" si="269"/>
        <v>0</v>
      </c>
      <c r="AC487" s="167">
        <f t="shared" si="269"/>
        <v>0</v>
      </c>
      <c r="AD487" s="167"/>
      <c r="AE487" s="167">
        <f t="shared" si="269"/>
        <v>0</v>
      </c>
      <c r="AF487" s="167">
        <f t="shared" si="269"/>
        <v>0</v>
      </c>
      <c r="AG487" s="167">
        <f t="shared" si="269"/>
        <v>0</v>
      </c>
      <c r="AH487" s="167">
        <f t="shared" si="269"/>
        <v>0</v>
      </c>
      <c r="AI487" s="167"/>
      <c r="AJ487" s="167">
        <f t="shared" si="269"/>
        <v>0</v>
      </c>
      <c r="AK487" s="167">
        <f t="shared" si="269"/>
        <v>0</v>
      </c>
      <c r="AL487" s="167">
        <f t="shared" si="269"/>
        <v>0</v>
      </c>
      <c r="AM487" s="167">
        <f t="shared" si="269"/>
        <v>0</v>
      </c>
      <c r="AN487" s="167"/>
      <c r="AO487" s="167">
        <f t="shared" si="269"/>
        <v>0</v>
      </c>
      <c r="AP487" s="167">
        <f t="shared" si="269"/>
        <v>0</v>
      </c>
      <c r="AQ487" s="167">
        <f t="shared" si="269"/>
        <v>0</v>
      </c>
      <c r="AR487" s="167">
        <f t="shared" si="269"/>
        <v>0</v>
      </c>
      <c r="AS487" s="167"/>
      <c r="AT487" s="167">
        <f t="shared" si="269"/>
        <v>13.1275</v>
      </c>
      <c r="AU487" s="167">
        <f t="shared" si="269"/>
        <v>13.1275</v>
      </c>
      <c r="AV487" s="167">
        <f t="shared" si="269"/>
        <v>0</v>
      </c>
      <c r="AW487" s="167">
        <f t="shared" si="269"/>
        <v>0</v>
      </c>
      <c r="AX487" s="167"/>
      <c r="AY487" s="167">
        <f t="shared" si="269"/>
        <v>527.28330000000005</v>
      </c>
      <c r="AZ487" s="167">
        <f t="shared" si="269"/>
        <v>346.53472999999997</v>
      </c>
      <c r="BA487" s="167"/>
      <c r="BB487" s="167"/>
      <c r="BC487" s="406" t="s">
        <v>598</v>
      </c>
    </row>
    <row r="488" spans="1:55" ht="31.2">
      <c r="A488" s="275"/>
      <c r="B488" s="276"/>
      <c r="C488" s="276"/>
      <c r="D488" s="151" t="s">
        <v>37</v>
      </c>
      <c r="E488" s="209">
        <f t="shared" si="268"/>
        <v>0</v>
      </c>
      <c r="F488" s="209">
        <f t="shared" si="268"/>
        <v>0</v>
      </c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407"/>
    </row>
    <row r="489" spans="1:55" ht="31.2">
      <c r="A489" s="275"/>
      <c r="B489" s="276"/>
      <c r="C489" s="276"/>
      <c r="D489" s="176" t="s">
        <v>2</v>
      </c>
      <c r="E489" s="209">
        <f t="shared" si="268"/>
        <v>340.00040000000001</v>
      </c>
      <c r="F489" s="209">
        <f t="shared" si="268"/>
        <v>340</v>
      </c>
      <c r="G489" s="167">
        <f t="shared" si="240"/>
        <v>99.999882353079585</v>
      </c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>
        <v>64.834400000000002</v>
      </c>
      <c r="U489" s="167">
        <v>64.834400000000002</v>
      </c>
      <c r="V489" s="167"/>
      <c r="W489" s="205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>
        <f>85+85-64.834+85+85</f>
        <v>275.166</v>
      </c>
      <c r="AZ489" s="167">
        <f>85+85-64.834+85+85-0.0004</f>
        <v>275.16559999999998</v>
      </c>
      <c r="BA489" s="167"/>
      <c r="BB489" s="167"/>
      <c r="BC489" s="407"/>
    </row>
    <row r="490" spans="1:55" ht="15.6">
      <c r="A490" s="275"/>
      <c r="B490" s="276"/>
      <c r="C490" s="276"/>
      <c r="D490" s="225" t="s">
        <v>268</v>
      </c>
      <c r="E490" s="209">
        <f>H490+K490+N490+Q490+T490+W490+Z490+AE490+AJ490+AO490+AT490+AY490</f>
        <v>340</v>
      </c>
      <c r="F490" s="209">
        <f t="shared" si="268"/>
        <v>159.25182999999998</v>
      </c>
      <c r="G490" s="167">
        <f t="shared" si="240"/>
        <v>46.83877352941176</v>
      </c>
      <c r="H490" s="167"/>
      <c r="I490" s="167"/>
      <c r="J490" s="167"/>
      <c r="K490" s="167"/>
      <c r="L490" s="167"/>
      <c r="M490" s="167"/>
      <c r="N490" s="167"/>
      <c r="O490" s="167"/>
      <c r="P490" s="167"/>
      <c r="Q490" s="167">
        <v>72.201250000000002</v>
      </c>
      <c r="R490" s="167">
        <v>72.201250000000002</v>
      </c>
      <c r="S490" s="167"/>
      <c r="T490" s="167">
        <v>2.5539499999999999</v>
      </c>
      <c r="U490" s="167">
        <f>T490</f>
        <v>2.5539499999999999</v>
      </c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213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>
        <v>13.1275</v>
      </c>
      <c r="AU490" s="167">
        <v>13.1275</v>
      </c>
      <c r="AV490" s="167"/>
      <c r="AW490" s="167"/>
      <c r="AX490" s="167"/>
      <c r="AY490" s="167">
        <f>85+10.2448+85+85-13.1275</f>
        <v>252.1173</v>
      </c>
      <c r="AZ490" s="167">
        <v>71.369129999999998</v>
      </c>
      <c r="BA490" s="167"/>
      <c r="BB490" s="167"/>
      <c r="BC490" s="407"/>
    </row>
    <row r="491" spans="1:55" ht="78">
      <c r="A491" s="275"/>
      <c r="B491" s="276"/>
      <c r="C491" s="276"/>
      <c r="D491" s="225" t="s">
        <v>274</v>
      </c>
      <c r="E491" s="209">
        <f t="shared" ref="E491:E496" si="270">H491+K491+N491+Q491+T491+W491+Z491+AE491+AJ491+AO491+AT491+AY491</f>
        <v>0</v>
      </c>
      <c r="F491" s="209">
        <f t="shared" si="268"/>
        <v>0</v>
      </c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407"/>
    </row>
    <row r="492" spans="1:55" ht="15.6">
      <c r="A492" s="275"/>
      <c r="B492" s="276"/>
      <c r="C492" s="276"/>
      <c r="D492" s="225" t="s">
        <v>269</v>
      </c>
      <c r="E492" s="209">
        <f t="shared" si="270"/>
        <v>0</v>
      </c>
      <c r="F492" s="209">
        <f t="shared" si="268"/>
        <v>0</v>
      </c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407"/>
    </row>
    <row r="493" spans="1:55" ht="31.2">
      <c r="A493" s="275"/>
      <c r="B493" s="276"/>
      <c r="C493" s="276"/>
      <c r="D493" s="226" t="s">
        <v>43</v>
      </c>
      <c r="E493" s="209">
        <f t="shared" si="270"/>
        <v>0</v>
      </c>
      <c r="F493" s="209">
        <f t="shared" si="268"/>
        <v>0</v>
      </c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408"/>
    </row>
    <row r="494" spans="1:55" ht="15.6">
      <c r="A494" s="275" t="s">
        <v>345</v>
      </c>
      <c r="B494" s="276" t="s">
        <v>563</v>
      </c>
      <c r="C494" s="276" t="s">
        <v>299</v>
      </c>
      <c r="D494" s="153" t="s">
        <v>41</v>
      </c>
      <c r="E494" s="209">
        <f t="shared" si="270"/>
        <v>303.02999999999997</v>
      </c>
      <c r="F494" s="209">
        <f t="shared" si="268"/>
        <v>0</v>
      </c>
      <c r="G494" s="167">
        <f t="shared" si="240"/>
        <v>0</v>
      </c>
      <c r="H494" s="167">
        <f>H496</f>
        <v>0</v>
      </c>
      <c r="I494" s="167"/>
      <c r="J494" s="167"/>
      <c r="K494" s="167"/>
      <c r="L494" s="167"/>
      <c r="M494" s="167"/>
      <c r="N494" s="167">
        <f>N495+N496+N497+N499+N500</f>
        <v>0</v>
      </c>
      <c r="O494" s="167">
        <f t="shared" ref="O494" si="271">O495+O496+O497+O499+O500</f>
        <v>0</v>
      </c>
      <c r="P494" s="167"/>
      <c r="Q494" s="167">
        <f t="shared" ref="Q494:R494" si="272">Q495+Q496+Q497+Q499+Q500</f>
        <v>0</v>
      </c>
      <c r="R494" s="167">
        <f t="shared" si="272"/>
        <v>0</v>
      </c>
      <c r="S494" s="167"/>
      <c r="T494" s="167">
        <f t="shared" ref="T494:U494" si="273">T495+T496+T497+T499+T500</f>
        <v>0</v>
      </c>
      <c r="U494" s="167">
        <f t="shared" si="273"/>
        <v>0</v>
      </c>
      <c r="V494" s="167"/>
      <c r="W494" s="167">
        <f t="shared" ref="W494:X494" si="274">W495+W496+W497+W499+W500</f>
        <v>0</v>
      </c>
      <c r="X494" s="167">
        <f t="shared" si="274"/>
        <v>0</v>
      </c>
      <c r="Y494" s="167"/>
      <c r="Z494" s="167">
        <f t="shared" ref="Z494:AC494" si="275">Z495+Z496+Z497+Z499+Z500</f>
        <v>0</v>
      </c>
      <c r="AA494" s="167">
        <f t="shared" si="275"/>
        <v>0</v>
      </c>
      <c r="AB494" s="167">
        <f t="shared" si="275"/>
        <v>0</v>
      </c>
      <c r="AC494" s="167">
        <f t="shared" si="275"/>
        <v>0</v>
      </c>
      <c r="AD494" s="167"/>
      <c r="AE494" s="167">
        <f t="shared" ref="AE494:AH494" si="276">AE495+AE496+AE497+AE499+AE500</f>
        <v>0</v>
      </c>
      <c r="AF494" s="167">
        <f t="shared" si="276"/>
        <v>0</v>
      </c>
      <c r="AG494" s="167">
        <f t="shared" si="276"/>
        <v>0</v>
      </c>
      <c r="AH494" s="167">
        <f t="shared" si="276"/>
        <v>0</v>
      </c>
      <c r="AI494" s="167"/>
      <c r="AJ494" s="167">
        <f t="shared" ref="AJ494:AM494" si="277">AJ495+AJ496+AJ497+AJ499+AJ500</f>
        <v>0</v>
      </c>
      <c r="AK494" s="167">
        <f t="shared" si="277"/>
        <v>0</v>
      </c>
      <c r="AL494" s="167">
        <f t="shared" si="277"/>
        <v>0</v>
      </c>
      <c r="AM494" s="167">
        <f t="shared" si="277"/>
        <v>0</v>
      </c>
      <c r="AN494" s="167"/>
      <c r="AO494" s="167">
        <f t="shared" ref="AO494:AR494" si="278">AO495+AO496+AO497+AO499+AO500</f>
        <v>0</v>
      </c>
      <c r="AP494" s="167">
        <f t="shared" si="278"/>
        <v>0</v>
      </c>
      <c r="AQ494" s="167">
        <f t="shared" si="278"/>
        <v>0</v>
      </c>
      <c r="AR494" s="167">
        <f t="shared" si="278"/>
        <v>0</v>
      </c>
      <c r="AS494" s="167"/>
      <c r="AT494" s="167">
        <f t="shared" ref="AT494:AW494" si="279">AT495+AT496+AT497+AT499+AT500</f>
        <v>0</v>
      </c>
      <c r="AU494" s="167">
        <f t="shared" si="279"/>
        <v>0</v>
      </c>
      <c r="AV494" s="167">
        <f t="shared" si="279"/>
        <v>0</v>
      </c>
      <c r="AW494" s="167">
        <f t="shared" si="279"/>
        <v>0</v>
      </c>
      <c r="AX494" s="167"/>
      <c r="AY494" s="167">
        <f t="shared" ref="AY494:AZ494" si="280">AY495+AY496+AY497+AY499+AY500</f>
        <v>303.02999999999997</v>
      </c>
      <c r="AZ494" s="167">
        <f t="shared" si="280"/>
        <v>0</v>
      </c>
      <c r="BA494" s="167"/>
      <c r="BB494" s="167"/>
      <c r="BC494" s="226"/>
    </row>
    <row r="495" spans="1:55" ht="31.2">
      <c r="A495" s="275"/>
      <c r="B495" s="276"/>
      <c r="C495" s="276"/>
      <c r="D495" s="151" t="s">
        <v>37</v>
      </c>
      <c r="E495" s="209">
        <f t="shared" si="270"/>
        <v>0</v>
      </c>
      <c r="F495" s="209">
        <f t="shared" si="268"/>
        <v>0</v>
      </c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226"/>
    </row>
    <row r="496" spans="1:55" ht="31.2">
      <c r="A496" s="275"/>
      <c r="B496" s="276"/>
      <c r="C496" s="276"/>
      <c r="D496" s="176" t="s">
        <v>2</v>
      </c>
      <c r="E496" s="209">
        <f t="shared" si="270"/>
        <v>300</v>
      </c>
      <c r="F496" s="209">
        <f t="shared" si="268"/>
        <v>0</v>
      </c>
      <c r="G496" s="167">
        <f t="shared" si="240"/>
        <v>0</v>
      </c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>
        <v>300</v>
      </c>
      <c r="AZ496" s="167"/>
      <c r="BA496" s="167"/>
      <c r="BB496" s="167"/>
      <c r="BC496" s="226"/>
    </row>
    <row r="497" spans="1:55" ht="15.6">
      <c r="A497" s="275"/>
      <c r="B497" s="276"/>
      <c r="C497" s="276"/>
      <c r="D497" s="225" t="s">
        <v>268</v>
      </c>
      <c r="E497" s="209">
        <f>H497+K497+N497+Q497+T497+W497+Z497+AE497+AJ497+AO497+AT497+AY497</f>
        <v>3.03</v>
      </c>
      <c r="F497" s="209">
        <f t="shared" si="268"/>
        <v>0</v>
      </c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>
        <v>3.03</v>
      </c>
      <c r="AZ497" s="167"/>
      <c r="BA497" s="167"/>
      <c r="BB497" s="167"/>
      <c r="BC497" s="226"/>
    </row>
    <row r="498" spans="1:55" ht="78">
      <c r="A498" s="275"/>
      <c r="B498" s="276"/>
      <c r="C498" s="276"/>
      <c r="D498" s="225" t="s">
        <v>274</v>
      </c>
      <c r="E498" s="209">
        <f t="shared" ref="E498:F513" si="281">H498+K498+N498+Q498+T498+W498+Z498+AE498+AJ498+AO498+AT498+AY498</f>
        <v>0</v>
      </c>
      <c r="F498" s="209">
        <f t="shared" si="268"/>
        <v>0</v>
      </c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226"/>
    </row>
    <row r="499" spans="1:55" ht="15.6">
      <c r="A499" s="275"/>
      <c r="B499" s="276"/>
      <c r="C499" s="276"/>
      <c r="D499" s="225" t="s">
        <v>269</v>
      </c>
      <c r="E499" s="209">
        <f t="shared" si="281"/>
        <v>0</v>
      </c>
      <c r="F499" s="209">
        <f t="shared" si="268"/>
        <v>0</v>
      </c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226"/>
    </row>
    <row r="500" spans="1:55" ht="31.2">
      <c r="A500" s="275"/>
      <c r="B500" s="276"/>
      <c r="C500" s="276"/>
      <c r="D500" s="226" t="s">
        <v>43</v>
      </c>
      <c r="E500" s="209">
        <f t="shared" si="281"/>
        <v>0</v>
      </c>
      <c r="F500" s="209">
        <f t="shared" si="281"/>
        <v>0</v>
      </c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226"/>
    </row>
    <row r="501" spans="1:55" ht="15.6">
      <c r="A501" s="275" t="s">
        <v>564</v>
      </c>
      <c r="B501" s="276" t="s">
        <v>565</v>
      </c>
      <c r="C501" s="276" t="s">
        <v>299</v>
      </c>
      <c r="D501" s="153" t="s">
        <v>41</v>
      </c>
      <c r="E501" s="209">
        <f t="shared" si="281"/>
        <v>101.01</v>
      </c>
      <c r="F501" s="209">
        <f t="shared" si="281"/>
        <v>0</v>
      </c>
      <c r="G501" s="167">
        <f t="shared" ref="G501" si="282">F501*100/E501</f>
        <v>0</v>
      </c>
      <c r="H501" s="167">
        <f>H503</f>
        <v>0</v>
      </c>
      <c r="I501" s="167"/>
      <c r="J501" s="167"/>
      <c r="K501" s="167"/>
      <c r="L501" s="167"/>
      <c r="M501" s="167"/>
      <c r="N501" s="167">
        <f>N502+N503+N504+N506+N507</f>
        <v>0</v>
      </c>
      <c r="O501" s="167">
        <f t="shared" ref="O501" si="283">O502+O503+O504+O506+O507</f>
        <v>0</v>
      </c>
      <c r="P501" s="167"/>
      <c r="Q501" s="167">
        <f t="shared" ref="Q501:R501" si="284">Q502+Q503+Q504+Q506+Q507</f>
        <v>0</v>
      </c>
      <c r="R501" s="167">
        <f t="shared" si="284"/>
        <v>0</v>
      </c>
      <c r="S501" s="167"/>
      <c r="T501" s="167">
        <f t="shared" ref="T501:U501" si="285">T502+T503+T504+T506+T507</f>
        <v>0</v>
      </c>
      <c r="U501" s="167">
        <f t="shared" si="285"/>
        <v>0</v>
      </c>
      <c r="V501" s="167"/>
      <c r="W501" s="167">
        <f t="shared" ref="W501:X501" si="286">W502+W503+W504+W506+W507</f>
        <v>0</v>
      </c>
      <c r="X501" s="167">
        <f t="shared" si="286"/>
        <v>0</v>
      </c>
      <c r="Y501" s="167"/>
      <c r="Z501" s="167">
        <f t="shared" ref="Z501:AC501" si="287">Z502+Z503+Z504+Z506+Z507</f>
        <v>0</v>
      </c>
      <c r="AA501" s="167">
        <f t="shared" si="287"/>
        <v>0</v>
      </c>
      <c r="AB501" s="167">
        <f t="shared" si="287"/>
        <v>0</v>
      </c>
      <c r="AC501" s="167">
        <f t="shared" si="287"/>
        <v>0</v>
      </c>
      <c r="AD501" s="167"/>
      <c r="AE501" s="167">
        <f t="shared" ref="AE501:AH501" si="288">AE502+AE503+AE504+AE506+AE507</f>
        <v>0</v>
      </c>
      <c r="AF501" s="167">
        <f t="shared" si="288"/>
        <v>0</v>
      </c>
      <c r="AG501" s="167">
        <f t="shared" si="288"/>
        <v>0</v>
      </c>
      <c r="AH501" s="167">
        <f t="shared" si="288"/>
        <v>0</v>
      </c>
      <c r="AI501" s="167"/>
      <c r="AJ501" s="167">
        <f t="shared" ref="AJ501:AM501" si="289">AJ502+AJ503+AJ504+AJ506+AJ507</f>
        <v>0</v>
      </c>
      <c r="AK501" s="167">
        <f t="shared" si="289"/>
        <v>0</v>
      </c>
      <c r="AL501" s="167">
        <f t="shared" si="289"/>
        <v>0</v>
      </c>
      <c r="AM501" s="167">
        <f t="shared" si="289"/>
        <v>0</v>
      </c>
      <c r="AN501" s="167"/>
      <c r="AO501" s="167">
        <f t="shared" ref="AO501:AR501" si="290">AO502+AO503+AO504+AO506+AO507</f>
        <v>0</v>
      </c>
      <c r="AP501" s="167">
        <f t="shared" si="290"/>
        <v>0</v>
      </c>
      <c r="AQ501" s="167">
        <f t="shared" si="290"/>
        <v>0</v>
      </c>
      <c r="AR501" s="167">
        <f t="shared" si="290"/>
        <v>0</v>
      </c>
      <c r="AS501" s="167"/>
      <c r="AT501" s="167">
        <f t="shared" ref="AT501:AW501" si="291">AT502+AT503+AT504+AT506+AT507</f>
        <v>0</v>
      </c>
      <c r="AU501" s="167">
        <f t="shared" si="291"/>
        <v>0</v>
      </c>
      <c r="AV501" s="167">
        <f t="shared" si="291"/>
        <v>0</v>
      </c>
      <c r="AW501" s="167">
        <f t="shared" si="291"/>
        <v>0</v>
      </c>
      <c r="AX501" s="167"/>
      <c r="AY501" s="167">
        <f t="shared" ref="AY501:AZ501" si="292">AY502+AY503+AY504+AY506+AY507</f>
        <v>101.01</v>
      </c>
      <c r="AZ501" s="167">
        <f t="shared" si="292"/>
        <v>0</v>
      </c>
      <c r="BA501" s="167"/>
      <c r="BB501" s="167"/>
      <c r="BC501" s="226"/>
    </row>
    <row r="502" spans="1:55" ht="31.2">
      <c r="A502" s="275"/>
      <c r="B502" s="276"/>
      <c r="C502" s="276"/>
      <c r="D502" s="151" t="s">
        <v>37</v>
      </c>
      <c r="E502" s="209">
        <f t="shared" si="281"/>
        <v>0</v>
      </c>
      <c r="F502" s="209">
        <f t="shared" si="281"/>
        <v>0</v>
      </c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226"/>
    </row>
    <row r="503" spans="1:55" ht="31.2">
      <c r="A503" s="275"/>
      <c r="B503" s="276"/>
      <c r="C503" s="276"/>
      <c r="D503" s="176" t="s">
        <v>2</v>
      </c>
      <c r="E503" s="209">
        <f t="shared" si="281"/>
        <v>100</v>
      </c>
      <c r="F503" s="209">
        <f t="shared" si="281"/>
        <v>0</v>
      </c>
      <c r="G503" s="167">
        <f t="shared" ref="G503" si="293">F503*100/E503</f>
        <v>0</v>
      </c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>
        <v>100</v>
      </c>
      <c r="AZ503" s="167"/>
      <c r="BA503" s="167"/>
      <c r="BB503" s="167"/>
      <c r="BC503" s="226"/>
    </row>
    <row r="504" spans="1:55" ht="15.6">
      <c r="A504" s="275"/>
      <c r="B504" s="276"/>
      <c r="C504" s="276"/>
      <c r="D504" s="225" t="s">
        <v>268</v>
      </c>
      <c r="E504" s="209">
        <f>H504+K504+N504+Q504+T504+W504+Z504+AE504+AJ504+AO504+AT504+AY504</f>
        <v>1.01</v>
      </c>
      <c r="F504" s="209">
        <f t="shared" si="281"/>
        <v>0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>
        <v>1.01</v>
      </c>
      <c r="AZ504" s="167"/>
      <c r="BA504" s="167"/>
      <c r="BB504" s="167"/>
      <c r="BC504" s="226"/>
    </row>
    <row r="505" spans="1:55" ht="78">
      <c r="A505" s="275"/>
      <c r="B505" s="276"/>
      <c r="C505" s="276"/>
      <c r="D505" s="225" t="s">
        <v>274</v>
      </c>
      <c r="E505" s="209">
        <f t="shared" ref="E505:E510" si="294">H505+K505+N505+Q505+T505+W505+Z505+AE505+AJ505+AO505+AT505+AY505</f>
        <v>0</v>
      </c>
      <c r="F505" s="209">
        <f t="shared" si="281"/>
        <v>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226"/>
    </row>
    <row r="506" spans="1:55" ht="15.6">
      <c r="A506" s="275"/>
      <c r="B506" s="276"/>
      <c r="C506" s="276"/>
      <c r="D506" s="225" t="s">
        <v>269</v>
      </c>
      <c r="E506" s="204">
        <f t="shared" si="294"/>
        <v>0</v>
      </c>
      <c r="F506" s="204">
        <f t="shared" si="281"/>
        <v>0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226"/>
    </row>
    <row r="507" spans="1:55" ht="31.2">
      <c r="A507" s="275"/>
      <c r="B507" s="276"/>
      <c r="C507" s="276"/>
      <c r="D507" s="226" t="s">
        <v>43</v>
      </c>
      <c r="E507" s="204">
        <f t="shared" si="294"/>
        <v>0</v>
      </c>
      <c r="F507" s="203">
        <f t="shared" si="281"/>
        <v>0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226"/>
    </row>
    <row r="508" spans="1:55" ht="15.6">
      <c r="A508" s="275" t="s">
        <v>566</v>
      </c>
      <c r="B508" s="276" t="s">
        <v>567</v>
      </c>
      <c r="C508" s="276" t="s">
        <v>299</v>
      </c>
      <c r="D508" s="153" t="s">
        <v>41</v>
      </c>
      <c r="E508" s="209">
        <f t="shared" si="294"/>
        <v>101.01</v>
      </c>
      <c r="F508" s="209">
        <f t="shared" si="281"/>
        <v>99.995999999999995</v>
      </c>
      <c r="G508" s="167">
        <f t="shared" ref="G508" si="295">F508*100/E508</f>
        <v>98.996138996138995</v>
      </c>
      <c r="H508" s="167">
        <f>H510</f>
        <v>0</v>
      </c>
      <c r="I508" s="167"/>
      <c r="J508" s="167"/>
      <c r="K508" s="167"/>
      <c r="L508" s="167"/>
      <c r="M508" s="167"/>
      <c r="N508" s="167">
        <f>N509+N510+N511+N513+N514</f>
        <v>0</v>
      </c>
      <c r="O508" s="167">
        <f t="shared" ref="O508" si="296">O509+O510+O511+O513+O514</f>
        <v>0</v>
      </c>
      <c r="P508" s="167"/>
      <c r="Q508" s="167">
        <f t="shared" ref="Q508:R508" si="297">Q509+Q510+Q511+Q513+Q514</f>
        <v>0</v>
      </c>
      <c r="R508" s="167">
        <f t="shared" si="297"/>
        <v>0</v>
      </c>
      <c r="S508" s="167"/>
      <c r="T508" s="167">
        <f t="shared" ref="T508:U508" si="298">T509+T510+T511+T513+T514</f>
        <v>0</v>
      </c>
      <c r="U508" s="167">
        <f t="shared" si="298"/>
        <v>0</v>
      </c>
      <c r="V508" s="167"/>
      <c r="W508" s="167">
        <f t="shared" ref="W508:X508" si="299">W509+W510+W511+W513+W514</f>
        <v>0</v>
      </c>
      <c r="X508" s="167">
        <f t="shared" si="299"/>
        <v>0</v>
      </c>
      <c r="Y508" s="167"/>
      <c r="Z508" s="167">
        <f t="shared" ref="Z508:AC508" si="300">Z509+Z510+Z511+Z513+Z514</f>
        <v>0</v>
      </c>
      <c r="AA508" s="167">
        <f t="shared" si="300"/>
        <v>0</v>
      </c>
      <c r="AB508" s="167">
        <f t="shared" si="300"/>
        <v>0</v>
      </c>
      <c r="AC508" s="167">
        <f t="shared" si="300"/>
        <v>0</v>
      </c>
      <c r="AD508" s="167"/>
      <c r="AE508" s="167">
        <f t="shared" ref="AE508:AH508" si="301">AE509+AE510+AE511+AE513+AE514</f>
        <v>0</v>
      </c>
      <c r="AF508" s="167">
        <f t="shared" si="301"/>
        <v>0</v>
      </c>
      <c r="AG508" s="167">
        <f t="shared" si="301"/>
        <v>0</v>
      </c>
      <c r="AH508" s="167">
        <f t="shared" si="301"/>
        <v>0</v>
      </c>
      <c r="AI508" s="167"/>
      <c r="AJ508" s="167">
        <f t="shared" ref="AJ508:AM508" si="302">AJ509+AJ510+AJ511+AJ513+AJ514</f>
        <v>0</v>
      </c>
      <c r="AK508" s="167">
        <f t="shared" si="302"/>
        <v>0</v>
      </c>
      <c r="AL508" s="167">
        <f t="shared" si="302"/>
        <v>0</v>
      </c>
      <c r="AM508" s="167">
        <f t="shared" si="302"/>
        <v>0</v>
      </c>
      <c r="AN508" s="167"/>
      <c r="AO508" s="167">
        <f t="shared" ref="AO508:AR508" si="303">AO509+AO510+AO511+AO513+AO514</f>
        <v>0</v>
      </c>
      <c r="AP508" s="167">
        <f t="shared" si="303"/>
        <v>0</v>
      </c>
      <c r="AQ508" s="167">
        <f t="shared" si="303"/>
        <v>0</v>
      </c>
      <c r="AR508" s="167">
        <f t="shared" si="303"/>
        <v>0</v>
      </c>
      <c r="AS508" s="167"/>
      <c r="AT508" s="167">
        <f t="shared" ref="AT508:AW508" si="304">AT509+AT510+AT511+AT513+AT514</f>
        <v>0</v>
      </c>
      <c r="AU508" s="167">
        <f t="shared" si="304"/>
        <v>0</v>
      </c>
      <c r="AV508" s="167">
        <f t="shared" si="304"/>
        <v>0</v>
      </c>
      <c r="AW508" s="167">
        <f t="shared" si="304"/>
        <v>0</v>
      </c>
      <c r="AX508" s="167"/>
      <c r="AY508" s="167">
        <f t="shared" ref="AY508:AZ508" si="305">AY509+AY510+AY511+AY513+AY514</f>
        <v>101.01</v>
      </c>
      <c r="AZ508" s="167">
        <f t="shared" si="305"/>
        <v>99.995999999999995</v>
      </c>
      <c r="BA508" s="167"/>
      <c r="BB508" s="167"/>
      <c r="BC508" s="226"/>
    </row>
    <row r="509" spans="1:55" ht="31.2">
      <c r="A509" s="275"/>
      <c r="B509" s="276"/>
      <c r="C509" s="276"/>
      <c r="D509" s="151" t="s">
        <v>37</v>
      </c>
      <c r="E509" s="209">
        <f t="shared" si="294"/>
        <v>0</v>
      </c>
      <c r="F509" s="209">
        <f t="shared" si="281"/>
        <v>0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226"/>
    </row>
    <row r="510" spans="1:55" ht="31.2">
      <c r="A510" s="275"/>
      <c r="B510" s="276"/>
      <c r="C510" s="276"/>
      <c r="D510" s="176" t="s">
        <v>2</v>
      </c>
      <c r="E510" s="209">
        <f t="shared" si="294"/>
        <v>100</v>
      </c>
      <c r="F510" s="209">
        <f t="shared" si="281"/>
        <v>98.996039999999994</v>
      </c>
      <c r="G510" s="167">
        <f t="shared" ref="G510" si="306">F510*100/E510</f>
        <v>98.996039999999994</v>
      </c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>
        <v>100</v>
      </c>
      <c r="AZ510" s="167">
        <v>98.996039999999994</v>
      </c>
      <c r="BA510" s="167"/>
      <c r="BB510" s="167"/>
      <c r="BC510" s="226"/>
    </row>
    <row r="511" spans="1:55" ht="15.6">
      <c r="A511" s="275"/>
      <c r="B511" s="276"/>
      <c r="C511" s="276"/>
      <c r="D511" s="225" t="s">
        <v>268</v>
      </c>
      <c r="E511" s="209">
        <f>H511+K511+N511+Q511+T511+W511+Z511+AE511+AJ511+AO511+AT511+AY511</f>
        <v>1.01</v>
      </c>
      <c r="F511" s="209">
        <f t="shared" si="281"/>
        <v>0.99995999999999996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>
        <v>1.01</v>
      </c>
      <c r="AZ511" s="167">
        <v>0.99995999999999996</v>
      </c>
      <c r="BA511" s="167"/>
      <c r="BB511" s="167"/>
      <c r="BC511" s="226"/>
    </row>
    <row r="512" spans="1:55" ht="78">
      <c r="A512" s="275"/>
      <c r="B512" s="276"/>
      <c r="C512" s="276"/>
      <c r="D512" s="225" t="s">
        <v>274</v>
      </c>
      <c r="E512" s="209">
        <f t="shared" ref="E512:F521" si="307">H512+K512+N512+Q512+T512+W512+Z512+AE512+AJ512+AO512+AT512+AY512</f>
        <v>0</v>
      </c>
      <c r="F512" s="209">
        <f t="shared" si="281"/>
        <v>0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226"/>
    </row>
    <row r="513" spans="1:55" ht="15.6">
      <c r="A513" s="275"/>
      <c r="B513" s="276"/>
      <c r="C513" s="276"/>
      <c r="D513" s="225" t="s">
        <v>269</v>
      </c>
      <c r="E513" s="204">
        <f t="shared" si="307"/>
        <v>0</v>
      </c>
      <c r="F513" s="204">
        <f t="shared" si="281"/>
        <v>0</v>
      </c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226"/>
    </row>
    <row r="514" spans="1:55" ht="31.2">
      <c r="A514" s="275"/>
      <c r="B514" s="276"/>
      <c r="C514" s="276"/>
      <c r="D514" s="226" t="s">
        <v>43</v>
      </c>
      <c r="E514" s="204">
        <f t="shared" si="307"/>
        <v>0</v>
      </c>
      <c r="F514" s="203">
        <f t="shared" si="307"/>
        <v>0</v>
      </c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226"/>
    </row>
    <row r="515" spans="1:55" ht="15.6">
      <c r="A515" s="275" t="s">
        <v>349</v>
      </c>
      <c r="B515" s="296"/>
      <c r="C515" s="296"/>
      <c r="D515" s="153" t="s">
        <v>41</v>
      </c>
      <c r="E515" s="209">
        <f>H515+K515+N515+Q515+T515+W515+Z515+AE515+AJ515+AO515+AT515+AY515</f>
        <v>2677.4063999999998</v>
      </c>
      <c r="F515" s="209">
        <f t="shared" si="307"/>
        <v>2022.4139700000001</v>
      </c>
      <c r="G515" s="167">
        <f t="shared" ref="G515" si="308">F515*100/E515</f>
        <v>75.536308944357501</v>
      </c>
      <c r="H515" s="167">
        <f>H516+H517+H518+H520+H521</f>
        <v>34.810020000000002</v>
      </c>
      <c r="I515" s="167">
        <f t="shared" ref="I515:J515" si="309">I516+I517+I518+I520+I521</f>
        <v>34.810020000000002</v>
      </c>
      <c r="J515" s="167">
        <f t="shared" si="309"/>
        <v>0</v>
      </c>
      <c r="K515" s="167">
        <f>K516+K517+K518+K520+K521</f>
        <v>176.14755</v>
      </c>
      <c r="L515" s="167">
        <f t="shared" ref="L515:AZ515" si="310">L516+L517+L518+L520+L521</f>
        <v>176.14755</v>
      </c>
      <c r="M515" s="167">
        <f t="shared" si="310"/>
        <v>0</v>
      </c>
      <c r="N515" s="167">
        <f t="shared" si="310"/>
        <v>101.41135</v>
      </c>
      <c r="O515" s="167">
        <f t="shared" si="310"/>
        <v>101.41135</v>
      </c>
      <c r="P515" s="167">
        <f t="shared" si="310"/>
        <v>0</v>
      </c>
      <c r="Q515" s="167">
        <f t="shared" si="310"/>
        <v>185.61361000000002</v>
      </c>
      <c r="R515" s="167">
        <f t="shared" si="310"/>
        <v>185.61361000000002</v>
      </c>
      <c r="S515" s="167">
        <f t="shared" si="310"/>
        <v>0</v>
      </c>
      <c r="T515" s="167">
        <f t="shared" si="310"/>
        <v>144.84557000000001</v>
      </c>
      <c r="U515" s="167">
        <f t="shared" si="310"/>
        <v>144.84557000000001</v>
      </c>
      <c r="V515" s="167">
        <f t="shared" si="310"/>
        <v>0</v>
      </c>
      <c r="W515" s="167">
        <f t="shared" si="310"/>
        <v>148.13981999999999</v>
      </c>
      <c r="X515" s="167">
        <f t="shared" si="310"/>
        <v>148.13981999999999</v>
      </c>
      <c r="Y515" s="167">
        <f t="shared" si="310"/>
        <v>0</v>
      </c>
      <c r="Z515" s="167">
        <f t="shared" si="310"/>
        <v>0</v>
      </c>
      <c r="AA515" s="167">
        <f t="shared" si="310"/>
        <v>0</v>
      </c>
      <c r="AB515" s="167">
        <f t="shared" si="310"/>
        <v>0</v>
      </c>
      <c r="AC515" s="167">
        <f t="shared" si="310"/>
        <v>0</v>
      </c>
      <c r="AD515" s="167">
        <f t="shared" si="310"/>
        <v>0</v>
      </c>
      <c r="AE515" s="167">
        <f t="shared" si="310"/>
        <v>84.343649999999997</v>
      </c>
      <c r="AF515" s="167">
        <f t="shared" si="310"/>
        <v>84.343649999999997</v>
      </c>
      <c r="AG515" s="167">
        <f t="shared" si="310"/>
        <v>0</v>
      </c>
      <c r="AH515" s="167">
        <f t="shared" si="310"/>
        <v>0</v>
      </c>
      <c r="AI515" s="167">
        <f t="shared" si="310"/>
        <v>0</v>
      </c>
      <c r="AJ515" s="167">
        <f t="shared" si="310"/>
        <v>121.63862</v>
      </c>
      <c r="AK515" s="167">
        <f t="shared" si="310"/>
        <v>121.63862</v>
      </c>
      <c r="AL515" s="167">
        <f t="shared" si="310"/>
        <v>0</v>
      </c>
      <c r="AM515" s="167">
        <f t="shared" si="310"/>
        <v>0</v>
      </c>
      <c r="AN515" s="167">
        <f t="shared" si="310"/>
        <v>0</v>
      </c>
      <c r="AO515" s="167">
        <f t="shared" si="310"/>
        <v>92.303570000000008</v>
      </c>
      <c r="AP515" s="167">
        <f t="shared" si="310"/>
        <v>92.303570000000008</v>
      </c>
      <c r="AQ515" s="167">
        <f t="shared" si="310"/>
        <v>0</v>
      </c>
      <c r="AR515" s="167">
        <f t="shared" si="310"/>
        <v>0</v>
      </c>
      <c r="AS515" s="167">
        <f t="shared" si="310"/>
        <v>0</v>
      </c>
      <c r="AT515" s="167">
        <f t="shared" si="310"/>
        <v>144.80375000000001</v>
      </c>
      <c r="AU515" s="167">
        <f t="shared" si="310"/>
        <v>144.80375000000001</v>
      </c>
      <c r="AV515" s="167">
        <f t="shared" si="310"/>
        <v>0</v>
      </c>
      <c r="AW515" s="167">
        <f t="shared" si="310"/>
        <v>0</v>
      </c>
      <c r="AX515" s="167">
        <f t="shared" si="310"/>
        <v>0</v>
      </c>
      <c r="AY515" s="167">
        <f t="shared" si="310"/>
        <v>1443.34889</v>
      </c>
      <c r="AZ515" s="167">
        <f t="shared" si="310"/>
        <v>788.35645999999997</v>
      </c>
      <c r="BA515" s="167"/>
      <c r="BB515" s="167"/>
      <c r="BC515" s="226"/>
    </row>
    <row r="516" spans="1:55" ht="31.2">
      <c r="A516" s="275"/>
      <c r="B516" s="296"/>
      <c r="C516" s="296"/>
      <c r="D516" s="151" t="s">
        <v>37</v>
      </c>
      <c r="E516" s="209">
        <f t="shared" ref="E516" si="311">H516+K516+N516+Q516+T516+W516+Z516+AE516+AJ516+AO516+AT516+AY516</f>
        <v>0</v>
      </c>
      <c r="F516" s="209">
        <f t="shared" si="307"/>
        <v>0</v>
      </c>
      <c r="G516" s="167"/>
      <c r="H516" s="167">
        <f>H453+H460+H467+H474+H481+H488+H495+H502</f>
        <v>0</v>
      </c>
      <c r="I516" s="167">
        <f t="shared" ref="I516:AS516" si="312">I453+I460+I467+I474+I481+I488+I495+I502</f>
        <v>0</v>
      </c>
      <c r="J516" s="167">
        <f t="shared" si="312"/>
        <v>0</v>
      </c>
      <c r="K516" s="167">
        <f t="shared" si="312"/>
        <v>0</v>
      </c>
      <c r="L516" s="167">
        <f t="shared" si="312"/>
        <v>0</v>
      </c>
      <c r="M516" s="167">
        <f t="shared" si="312"/>
        <v>0</v>
      </c>
      <c r="N516" s="167">
        <f t="shared" si="312"/>
        <v>0</v>
      </c>
      <c r="O516" s="167">
        <f t="shared" si="312"/>
        <v>0</v>
      </c>
      <c r="P516" s="167">
        <f t="shared" si="312"/>
        <v>0</v>
      </c>
      <c r="Q516" s="167">
        <f t="shared" si="312"/>
        <v>0</v>
      </c>
      <c r="R516" s="167">
        <f t="shared" si="312"/>
        <v>0</v>
      </c>
      <c r="S516" s="167">
        <f t="shared" si="312"/>
        <v>0</v>
      </c>
      <c r="T516" s="167">
        <f t="shared" si="312"/>
        <v>0</v>
      </c>
      <c r="U516" s="167">
        <f t="shared" si="312"/>
        <v>0</v>
      </c>
      <c r="V516" s="167">
        <f t="shared" si="312"/>
        <v>0</v>
      </c>
      <c r="W516" s="167">
        <f t="shared" si="312"/>
        <v>0</v>
      </c>
      <c r="X516" s="167">
        <f t="shared" si="312"/>
        <v>0</v>
      </c>
      <c r="Y516" s="167">
        <f t="shared" si="312"/>
        <v>0</v>
      </c>
      <c r="Z516" s="167">
        <f t="shared" si="312"/>
        <v>0</v>
      </c>
      <c r="AA516" s="167">
        <f t="shared" si="312"/>
        <v>0</v>
      </c>
      <c r="AB516" s="167">
        <f t="shared" si="312"/>
        <v>0</v>
      </c>
      <c r="AC516" s="167">
        <f t="shared" si="312"/>
        <v>0</v>
      </c>
      <c r="AD516" s="167">
        <f t="shared" si="312"/>
        <v>0</v>
      </c>
      <c r="AE516" s="167">
        <f t="shared" si="312"/>
        <v>0</v>
      </c>
      <c r="AF516" s="167">
        <f t="shared" si="312"/>
        <v>0</v>
      </c>
      <c r="AG516" s="167">
        <f t="shared" si="312"/>
        <v>0</v>
      </c>
      <c r="AH516" s="167">
        <f t="shared" si="312"/>
        <v>0</v>
      </c>
      <c r="AI516" s="167">
        <f t="shared" si="312"/>
        <v>0</v>
      </c>
      <c r="AJ516" s="167">
        <f t="shared" si="312"/>
        <v>0</v>
      </c>
      <c r="AK516" s="167">
        <f t="shared" si="312"/>
        <v>0</v>
      </c>
      <c r="AL516" s="167">
        <f t="shared" si="312"/>
        <v>0</v>
      </c>
      <c r="AM516" s="167">
        <f t="shared" si="312"/>
        <v>0</v>
      </c>
      <c r="AN516" s="167">
        <f t="shared" si="312"/>
        <v>0</v>
      </c>
      <c r="AO516" s="167">
        <f t="shared" si="312"/>
        <v>0</v>
      </c>
      <c r="AP516" s="167">
        <f t="shared" si="312"/>
        <v>0</v>
      </c>
      <c r="AQ516" s="167">
        <f t="shared" si="312"/>
        <v>0</v>
      </c>
      <c r="AR516" s="167">
        <f t="shared" si="312"/>
        <v>0</v>
      </c>
      <c r="AS516" s="167">
        <f t="shared" si="312"/>
        <v>0</v>
      </c>
      <c r="AT516" s="167">
        <f>AT453+AT460+AT467+AT474+AT481+AT488+AT495+AT502+AT509</f>
        <v>0</v>
      </c>
      <c r="AU516" s="167">
        <f t="shared" ref="AU516:AZ516" si="313">AU453+AU460+AU467+AU474+AU481+AU488+AU495+AU502+AU509</f>
        <v>0</v>
      </c>
      <c r="AV516" s="167">
        <f t="shared" si="313"/>
        <v>0</v>
      </c>
      <c r="AW516" s="167">
        <f t="shared" si="313"/>
        <v>0</v>
      </c>
      <c r="AX516" s="167">
        <f t="shared" si="313"/>
        <v>0</v>
      </c>
      <c r="AY516" s="167">
        <f t="shared" si="313"/>
        <v>0</v>
      </c>
      <c r="AZ516" s="167">
        <f t="shared" si="313"/>
        <v>0</v>
      </c>
      <c r="BA516" s="167"/>
      <c r="BB516" s="167"/>
      <c r="BC516" s="226"/>
    </row>
    <row r="517" spans="1:55" ht="31.2">
      <c r="A517" s="275"/>
      <c r="B517" s="296"/>
      <c r="C517" s="296"/>
      <c r="D517" s="176" t="s">
        <v>2</v>
      </c>
      <c r="E517" s="209">
        <f>H517+K517+N517+Q517+T517+W517+Z517+AE517+AJ517+AO517+AT517+AY517</f>
        <v>1286.9004</v>
      </c>
      <c r="F517" s="209">
        <f t="shared" si="307"/>
        <v>885.89603999999997</v>
      </c>
      <c r="G517" s="167"/>
      <c r="H517" s="167">
        <f t="shared" ref="H517:AS518" si="314">H454+H461+H468+H475+H482+H489+H496+H503</f>
        <v>0</v>
      </c>
      <c r="I517" s="167">
        <f t="shared" si="314"/>
        <v>0</v>
      </c>
      <c r="J517" s="167">
        <f t="shared" si="314"/>
        <v>0</v>
      </c>
      <c r="K517" s="167">
        <f t="shared" si="314"/>
        <v>110.99008000000001</v>
      </c>
      <c r="L517" s="167">
        <f t="shared" si="314"/>
        <v>110.99008000000001</v>
      </c>
      <c r="M517" s="167">
        <f t="shared" si="314"/>
        <v>0</v>
      </c>
      <c r="N517" s="167">
        <f t="shared" si="314"/>
        <v>0</v>
      </c>
      <c r="O517" s="167">
        <f t="shared" si="314"/>
        <v>0</v>
      </c>
      <c r="P517" s="167">
        <f t="shared" si="314"/>
        <v>0</v>
      </c>
      <c r="Q517" s="167">
        <f t="shared" si="314"/>
        <v>5.8081199999999997</v>
      </c>
      <c r="R517" s="167">
        <f t="shared" si="314"/>
        <v>5.8081199999999997</v>
      </c>
      <c r="S517" s="167">
        <f t="shared" si="314"/>
        <v>0</v>
      </c>
      <c r="T517" s="167">
        <f t="shared" si="314"/>
        <v>91.964960000000005</v>
      </c>
      <c r="U517" s="167">
        <f t="shared" si="314"/>
        <v>91.964960000000005</v>
      </c>
      <c r="V517" s="167">
        <f t="shared" si="314"/>
        <v>0</v>
      </c>
      <c r="W517" s="167">
        <f t="shared" si="314"/>
        <v>79.521240000000006</v>
      </c>
      <c r="X517" s="167">
        <f t="shared" si="314"/>
        <v>79.521240000000006</v>
      </c>
      <c r="Y517" s="167">
        <f t="shared" si="314"/>
        <v>0</v>
      </c>
      <c r="Z517" s="167">
        <f t="shared" si="314"/>
        <v>0</v>
      </c>
      <c r="AA517" s="167">
        <f t="shared" si="314"/>
        <v>0</v>
      </c>
      <c r="AB517" s="167">
        <f t="shared" si="314"/>
        <v>0</v>
      </c>
      <c r="AC517" s="167">
        <f t="shared" si="314"/>
        <v>0</v>
      </c>
      <c r="AD517" s="167">
        <f t="shared" si="314"/>
        <v>0</v>
      </c>
      <c r="AE517" s="167">
        <f t="shared" si="314"/>
        <v>55.176990000000004</v>
      </c>
      <c r="AF517" s="167">
        <f t="shared" si="314"/>
        <v>55.176990000000004</v>
      </c>
      <c r="AG517" s="167">
        <f t="shared" si="314"/>
        <v>0</v>
      </c>
      <c r="AH517" s="167">
        <f t="shared" si="314"/>
        <v>0</v>
      </c>
      <c r="AI517" s="167">
        <f t="shared" si="314"/>
        <v>0</v>
      </c>
      <c r="AJ517" s="167">
        <f t="shared" si="314"/>
        <v>55.176990000000004</v>
      </c>
      <c r="AK517" s="167">
        <f t="shared" si="314"/>
        <v>55.176990000000004</v>
      </c>
      <c r="AL517" s="167">
        <f t="shared" si="314"/>
        <v>0</v>
      </c>
      <c r="AM517" s="167">
        <f t="shared" si="314"/>
        <v>0</v>
      </c>
      <c r="AN517" s="167">
        <f t="shared" si="314"/>
        <v>0</v>
      </c>
      <c r="AO517" s="167">
        <f t="shared" si="314"/>
        <v>33.390059999999998</v>
      </c>
      <c r="AP517" s="167">
        <f t="shared" si="314"/>
        <v>33.390059999999998</v>
      </c>
      <c r="AQ517" s="167">
        <f t="shared" si="314"/>
        <v>0</v>
      </c>
      <c r="AR517" s="167">
        <f t="shared" si="314"/>
        <v>0</v>
      </c>
      <c r="AS517" s="167">
        <f t="shared" si="314"/>
        <v>0</v>
      </c>
      <c r="AT517" s="167">
        <f t="shared" ref="AT517:AZ520" si="315">AT454+AT461+AT468+AT475+AT482+AT489+AT496+AT503+AT510</f>
        <v>33.390059999999998</v>
      </c>
      <c r="AU517" s="167">
        <f t="shared" si="315"/>
        <v>33.390059999999998</v>
      </c>
      <c r="AV517" s="167">
        <f t="shared" si="315"/>
        <v>0</v>
      </c>
      <c r="AW517" s="167">
        <f t="shared" si="315"/>
        <v>0</v>
      </c>
      <c r="AX517" s="167">
        <f t="shared" si="315"/>
        <v>0</v>
      </c>
      <c r="AY517" s="167">
        <f t="shared" si="315"/>
        <v>821.4819</v>
      </c>
      <c r="AZ517" s="167">
        <f t="shared" si="315"/>
        <v>420.47753999999998</v>
      </c>
      <c r="BA517" s="167"/>
      <c r="BB517" s="167"/>
      <c r="BC517" s="226"/>
    </row>
    <row r="518" spans="1:55" ht="15.6">
      <c r="A518" s="275"/>
      <c r="B518" s="296"/>
      <c r="C518" s="296"/>
      <c r="D518" s="225" t="s">
        <v>268</v>
      </c>
      <c r="E518" s="209">
        <f>H518+K518+N518+Q518+T518+W518+Z518+AE518+AJ518+AO518+AT518+AY518</f>
        <v>1390.5059999999999</v>
      </c>
      <c r="F518" s="209">
        <f t="shared" si="307"/>
        <v>1136.51793</v>
      </c>
      <c r="G518" s="167">
        <f t="shared" ref="G518" si="316">F518*100/E518</f>
        <v>81.734126282087246</v>
      </c>
      <c r="H518" s="167">
        <f t="shared" si="314"/>
        <v>34.810020000000002</v>
      </c>
      <c r="I518" s="167">
        <f t="shared" si="314"/>
        <v>34.810020000000002</v>
      </c>
      <c r="J518" s="167">
        <f t="shared" si="314"/>
        <v>0</v>
      </c>
      <c r="K518" s="167">
        <f t="shared" si="314"/>
        <v>65.157469999999989</v>
      </c>
      <c r="L518" s="167">
        <f t="shared" si="314"/>
        <v>65.157469999999989</v>
      </c>
      <c r="M518" s="167">
        <f t="shared" si="314"/>
        <v>0</v>
      </c>
      <c r="N518" s="167">
        <f t="shared" si="314"/>
        <v>101.41135</v>
      </c>
      <c r="O518" s="167">
        <f t="shared" si="314"/>
        <v>101.41135</v>
      </c>
      <c r="P518" s="167">
        <f t="shared" si="314"/>
        <v>0</v>
      </c>
      <c r="Q518" s="167">
        <f t="shared" si="314"/>
        <v>179.80549000000002</v>
      </c>
      <c r="R518" s="167">
        <f t="shared" si="314"/>
        <v>179.80549000000002</v>
      </c>
      <c r="S518" s="167">
        <f t="shared" si="314"/>
        <v>0</v>
      </c>
      <c r="T518" s="167">
        <f t="shared" si="314"/>
        <v>52.880610000000004</v>
      </c>
      <c r="U518" s="167">
        <f t="shared" si="314"/>
        <v>52.880610000000004</v>
      </c>
      <c r="V518" s="167">
        <f t="shared" si="314"/>
        <v>0</v>
      </c>
      <c r="W518" s="167">
        <f t="shared" si="314"/>
        <v>68.618579999999994</v>
      </c>
      <c r="X518" s="167">
        <f t="shared" si="314"/>
        <v>68.618579999999994</v>
      </c>
      <c r="Y518" s="167">
        <f t="shared" si="314"/>
        <v>0</v>
      </c>
      <c r="Z518" s="167">
        <f t="shared" si="314"/>
        <v>0</v>
      </c>
      <c r="AA518" s="167">
        <f t="shared" si="314"/>
        <v>0</v>
      </c>
      <c r="AB518" s="167">
        <f t="shared" si="314"/>
        <v>0</v>
      </c>
      <c r="AC518" s="167">
        <f t="shared" si="314"/>
        <v>0</v>
      </c>
      <c r="AD518" s="167">
        <f t="shared" si="314"/>
        <v>0</v>
      </c>
      <c r="AE518" s="167">
        <f t="shared" si="314"/>
        <v>29.16666</v>
      </c>
      <c r="AF518" s="167">
        <f t="shared" si="314"/>
        <v>29.16666</v>
      </c>
      <c r="AG518" s="167">
        <f t="shared" si="314"/>
        <v>0</v>
      </c>
      <c r="AH518" s="167">
        <f t="shared" si="314"/>
        <v>0</v>
      </c>
      <c r="AI518" s="167">
        <f t="shared" si="314"/>
        <v>0</v>
      </c>
      <c r="AJ518" s="167">
        <f t="shared" si="314"/>
        <v>66.46163</v>
      </c>
      <c r="AK518" s="167">
        <f t="shared" si="314"/>
        <v>66.46163</v>
      </c>
      <c r="AL518" s="167">
        <f t="shared" si="314"/>
        <v>0</v>
      </c>
      <c r="AM518" s="167">
        <f t="shared" si="314"/>
        <v>0</v>
      </c>
      <c r="AN518" s="167">
        <f t="shared" si="314"/>
        <v>0</v>
      </c>
      <c r="AO518" s="167">
        <f t="shared" si="314"/>
        <v>58.913510000000002</v>
      </c>
      <c r="AP518" s="167">
        <f t="shared" si="314"/>
        <v>58.913510000000002</v>
      </c>
      <c r="AQ518" s="167">
        <f t="shared" si="314"/>
        <v>0</v>
      </c>
      <c r="AR518" s="167">
        <f t="shared" si="314"/>
        <v>0</v>
      </c>
      <c r="AS518" s="167">
        <f t="shared" si="314"/>
        <v>0</v>
      </c>
      <c r="AT518" s="167">
        <f t="shared" si="315"/>
        <v>111.41369</v>
      </c>
      <c r="AU518" s="167">
        <f t="shared" si="315"/>
        <v>111.41369</v>
      </c>
      <c r="AV518" s="167">
        <f t="shared" si="315"/>
        <v>0</v>
      </c>
      <c r="AW518" s="167">
        <f t="shared" si="315"/>
        <v>0</v>
      </c>
      <c r="AX518" s="167">
        <f t="shared" si="315"/>
        <v>0</v>
      </c>
      <c r="AY518" s="167">
        <f t="shared" si="315"/>
        <v>621.86698999999999</v>
      </c>
      <c r="AZ518" s="167">
        <f t="shared" si="315"/>
        <v>367.87891999999999</v>
      </c>
      <c r="BA518" s="167"/>
      <c r="BB518" s="167"/>
      <c r="BC518" s="226"/>
    </row>
    <row r="519" spans="1:55" ht="78">
      <c r="A519" s="275"/>
      <c r="B519" s="296"/>
      <c r="C519" s="296"/>
      <c r="D519" s="225" t="s">
        <v>274</v>
      </c>
      <c r="E519" s="209">
        <f t="shared" ref="E519:E521" si="317">H519+K519+N519+Q519+T519+W519+Z519+AE519+AJ519+AO519+AT519+AY519</f>
        <v>0</v>
      </c>
      <c r="F519" s="209">
        <f t="shared" si="307"/>
        <v>0</v>
      </c>
      <c r="G519" s="167"/>
      <c r="H519" s="167">
        <f t="shared" ref="H519:J521" si="318">H456+H463+H470+H477+H484+H491</f>
        <v>0</v>
      </c>
      <c r="I519" s="167">
        <f t="shared" si="318"/>
        <v>0</v>
      </c>
      <c r="J519" s="167">
        <f t="shared" si="318"/>
        <v>0</v>
      </c>
      <c r="K519" s="167">
        <f t="shared" ref="K519:AS521" si="319">K456+K463+K470+K477+K484+K491+K498</f>
        <v>0</v>
      </c>
      <c r="L519" s="167">
        <f t="shared" si="319"/>
        <v>0</v>
      </c>
      <c r="M519" s="167">
        <f t="shared" si="319"/>
        <v>0</v>
      </c>
      <c r="N519" s="167">
        <f t="shared" si="319"/>
        <v>0</v>
      </c>
      <c r="O519" s="167">
        <f t="shared" si="319"/>
        <v>0</v>
      </c>
      <c r="P519" s="167">
        <f t="shared" si="319"/>
        <v>0</v>
      </c>
      <c r="Q519" s="167">
        <f t="shared" si="319"/>
        <v>0</v>
      </c>
      <c r="R519" s="167">
        <f t="shared" si="319"/>
        <v>0</v>
      </c>
      <c r="S519" s="167">
        <f t="shared" si="319"/>
        <v>0</v>
      </c>
      <c r="T519" s="167">
        <f t="shared" si="319"/>
        <v>0</v>
      </c>
      <c r="U519" s="167">
        <f t="shared" si="319"/>
        <v>0</v>
      </c>
      <c r="V519" s="167">
        <f t="shared" si="319"/>
        <v>0</v>
      </c>
      <c r="W519" s="167">
        <f t="shared" si="319"/>
        <v>0</v>
      </c>
      <c r="X519" s="167">
        <f t="shared" si="319"/>
        <v>0</v>
      </c>
      <c r="Y519" s="167">
        <f t="shared" si="319"/>
        <v>0</v>
      </c>
      <c r="Z519" s="167">
        <f t="shared" si="319"/>
        <v>0</v>
      </c>
      <c r="AA519" s="167">
        <f t="shared" si="319"/>
        <v>0</v>
      </c>
      <c r="AB519" s="167">
        <f t="shared" si="319"/>
        <v>0</v>
      </c>
      <c r="AC519" s="167">
        <f t="shared" si="319"/>
        <v>0</v>
      </c>
      <c r="AD519" s="167">
        <f t="shared" si="319"/>
        <v>0</v>
      </c>
      <c r="AE519" s="167">
        <f t="shared" si="319"/>
        <v>0</v>
      </c>
      <c r="AF519" s="167">
        <f t="shared" si="319"/>
        <v>0</v>
      </c>
      <c r="AG519" s="167">
        <f t="shared" si="319"/>
        <v>0</v>
      </c>
      <c r="AH519" s="167">
        <f t="shared" si="319"/>
        <v>0</v>
      </c>
      <c r="AI519" s="167">
        <f t="shared" si="319"/>
        <v>0</v>
      </c>
      <c r="AJ519" s="167">
        <f t="shared" si="319"/>
        <v>0</v>
      </c>
      <c r="AK519" s="167">
        <f t="shared" si="319"/>
        <v>0</v>
      </c>
      <c r="AL519" s="167">
        <f t="shared" si="319"/>
        <v>0</v>
      </c>
      <c r="AM519" s="167">
        <f t="shared" si="319"/>
        <v>0</v>
      </c>
      <c r="AN519" s="167">
        <f t="shared" si="319"/>
        <v>0</v>
      </c>
      <c r="AO519" s="167">
        <f t="shared" si="319"/>
        <v>0</v>
      </c>
      <c r="AP519" s="167">
        <f t="shared" si="319"/>
        <v>0</v>
      </c>
      <c r="AQ519" s="167">
        <f t="shared" si="319"/>
        <v>0</v>
      </c>
      <c r="AR519" s="167">
        <f t="shared" si="319"/>
        <v>0</v>
      </c>
      <c r="AS519" s="167">
        <f t="shared" si="319"/>
        <v>0</v>
      </c>
      <c r="AT519" s="167">
        <f t="shared" si="315"/>
        <v>0</v>
      </c>
      <c r="AU519" s="167">
        <f t="shared" si="315"/>
        <v>0</v>
      </c>
      <c r="AV519" s="167">
        <f t="shared" si="315"/>
        <v>0</v>
      </c>
      <c r="AW519" s="167">
        <f t="shared" si="315"/>
        <v>0</v>
      </c>
      <c r="AX519" s="167">
        <f t="shared" si="315"/>
        <v>0</v>
      </c>
      <c r="AY519" s="167">
        <f t="shared" si="315"/>
        <v>0</v>
      </c>
      <c r="AZ519" s="167">
        <f t="shared" si="315"/>
        <v>0</v>
      </c>
      <c r="BA519" s="167"/>
      <c r="BB519" s="167"/>
      <c r="BC519" s="226"/>
    </row>
    <row r="520" spans="1:55" ht="15.6">
      <c r="A520" s="275"/>
      <c r="B520" s="296"/>
      <c r="C520" s="296"/>
      <c r="D520" s="225" t="s">
        <v>269</v>
      </c>
      <c r="E520" s="204">
        <f t="shared" si="317"/>
        <v>0</v>
      </c>
      <c r="F520" s="204">
        <f t="shared" si="307"/>
        <v>0</v>
      </c>
      <c r="G520" s="167"/>
      <c r="H520" s="167">
        <f t="shared" si="318"/>
        <v>0</v>
      </c>
      <c r="I520" s="167">
        <f t="shared" si="318"/>
        <v>0</v>
      </c>
      <c r="J520" s="167">
        <f t="shared" si="318"/>
        <v>0</v>
      </c>
      <c r="K520" s="167">
        <f t="shared" si="319"/>
        <v>0</v>
      </c>
      <c r="L520" s="167">
        <f t="shared" si="319"/>
        <v>0</v>
      </c>
      <c r="M520" s="167">
        <f t="shared" si="319"/>
        <v>0</v>
      </c>
      <c r="N520" s="167">
        <f t="shared" si="319"/>
        <v>0</v>
      </c>
      <c r="O520" s="167">
        <f t="shared" si="319"/>
        <v>0</v>
      </c>
      <c r="P520" s="167">
        <f t="shared" si="319"/>
        <v>0</v>
      </c>
      <c r="Q520" s="167">
        <f t="shared" si="319"/>
        <v>0</v>
      </c>
      <c r="R520" s="167">
        <f t="shared" si="319"/>
        <v>0</v>
      </c>
      <c r="S520" s="167">
        <f t="shared" si="319"/>
        <v>0</v>
      </c>
      <c r="T520" s="167">
        <f t="shared" si="319"/>
        <v>0</v>
      </c>
      <c r="U520" s="167">
        <f t="shared" si="319"/>
        <v>0</v>
      </c>
      <c r="V520" s="167">
        <f t="shared" si="319"/>
        <v>0</v>
      </c>
      <c r="W520" s="167">
        <f t="shared" si="319"/>
        <v>0</v>
      </c>
      <c r="X520" s="167">
        <f t="shared" si="319"/>
        <v>0</v>
      </c>
      <c r="Y520" s="167">
        <f t="shared" si="319"/>
        <v>0</v>
      </c>
      <c r="Z520" s="167">
        <f t="shared" si="319"/>
        <v>0</v>
      </c>
      <c r="AA520" s="167">
        <f t="shared" si="319"/>
        <v>0</v>
      </c>
      <c r="AB520" s="167">
        <f t="shared" si="319"/>
        <v>0</v>
      </c>
      <c r="AC520" s="167">
        <f t="shared" si="319"/>
        <v>0</v>
      </c>
      <c r="AD520" s="167">
        <f t="shared" si="319"/>
        <v>0</v>
      </c>
      <c r="AE520" s="167">
        <f t="shared" si="319"/>
        <v>0</v>
      </c>
      <c r="AF520" s="167">
        <f t="shared" si="319"/>
        <v>0</v>
      </c>
      <c r="AG520" s="167">
        <f t="shared" si="319"/>
        <v>0</v>
      </c>
      <c r="AH520" s="167">
        <f t="shared" si="319"/>
        <v>0</v>
      </c>
      <c r="AI520" s="167">
        <f t="shared" si="319"/>
        <v>0</v>
      </c>
      <c r="AJ520" s="167">
        <f t="shared" si="319"/>
        <v>0</v>
      </c>
      <c r="AK520" s="167">
        <f t="shared" si="319"/>
        <v>0</v>
      </c>
      <c r="AL520" s="167">
        <f t="shared" si="319"/>
        <v>0</v>
      </c>
      <c r="AM520" s="167">
        <f t="shared" si="319"/>
        <v>0</v>
      </c>
      <c r="AN520" s="167">
        <f t="shared" si="319"/>
        <v>0</v>
      </c>
      <c r="AO520" s="167">
        <f t="shared" si="319"/>
        <v>0</v>
      </c>
      <c r="AP520" s="167">
        <f t="shared" si="319"/>
        <v>0</v>
      </c>
      <c r="AQ520" s="167">
        <f t="shared" si="319"/>
        <v>0</v>
      </c>
      <c r="AR520" s="167">
        <f t="shared" si="319"/>
        <v>0</v>
      </c>
      <c r="AS520" s="167">
        <f t="shared" si="319"/>
        <v>0</v>
      </c>
      <c r="AT520" s="167">
        <f t="shared" si="315"/>
        <v>0</v>
      </c>
      <c r="AU520" s="167">
        <f t="shared" si="315"/>
        <v>0</v>
      </c>
      <c r="AV520" s="167">
        <f t="shared" si="315"/>
        <v>0</v>
      </c>
      <c r="AW520" s="167">
        <f t="shared" si="315"/>
        <v>0</v>
      </c>
      <c r="AX520" s="167">
        <f t="shared" si="315"/>
        <v>0</v>
      </c>
      <c r="AY520" s="167">
        <f t="shared" si="315"/>
        <v>0</v>
      </c>
      <c r="AZ520" s="167">
        <f t="shared" si="315"/>
        <v>0</v>
      </c>
      <c r="BA520" s="167"/>
      <c r="BB520" s="167"/>
      <c r="BC520" s="226"/>
    </row>
    <row r="521" spans="1:55" ht="31.2">
      <c r="A521" s="275"/>
      <c r="B521" s="296"/>
      <c r="C521" s="296"/>
      <c r="D521" s="226" t="s">
        <v>43</v>
      </c>
      <c r="E521" s="167">
        <f t="shared" si="317"/>
        <v>0</v>
      </c>
      <c r="F521" s="167">
        <f t="shared" si="307"/>
        <v>0</v>
      </c>
      <c r="G521" s="167"/>
      <c r="H521" s="167">
        <f t="shared" si="318"/>
        <v>0</v>
      </c>
      <c r="I521" s="167">
        <f t="shared" si="318"/>
        <v>0</v>
      </c>
      <c r="J521" s="167">
        <f t="shared" si="318"/>
        <v>0</v>
      </c>
      <c r="K521" s="167">
        <f t="shared" si="319"/>
        <v>0</v>
      </c>
      <c r="L521" s="167">
        <f t="shared" si="319"/>
        <v>0</v>
      </c>
      <c r="M521" s="167">
        <f t="shared" si="319"/>
        <v>0</v>
      </c>
      <c r="N521" s="167">
        <f t="shared" si="319"/>
        <v>0</v>
      </c>
      <c r="O521" s="167">
        <f t="shared" si="319"/>
        <v>0</v>
      </c>
      <c r="P521" s="167">
        <f t="shared" si="319"/>
        <v>0</v>
      </c>
      <c r="Q521" s="167">
        <f t="shared" si="319"/>
        <v>0</v>
      </c>
      <c r="R521" s="167">
        <f t="shared" si="319"/>
        <v>0</v>
      </c>
      <c r="S521" s="167">
        <f t="shared" si="319"/>
        <v>0</v>
      </c>
      <c r="T521" s="167">
        <f t="shared" si="319"/>
        <v>0</v>
      </c>
      <c r="U521" s="167">
        <f t="shared" si="319"/>
        <v>0</v>
      </c>
      <c r="V521" s="167">
        <f t="shared" si="319"/>
        <v>0</v>
      </c>
      <c r="W521" s="167">
        <f t="shared" si="319"/>
        <v>0</v>
      </c>
      <c r="X521" s="167">
        <f t="shared" si="319"/>
        <v>0</v>
      </c>
      <c r="Y521" s="167">
        <f t="shared" si="319"/>
        <v>0</v>
      </c>
      <c r="Z521" s="167">
        <f t="shared" si="319"/>
        <v>0</v>
      </c>
      <c r="AA521" s="167">
        <f t="shared" si="319"/>
        <v>0</v>
      </c>
      <c r="AB521" s="167">
        <f t="shared" si="319"/>
        <v>0</v>
      </c>
      <c r="AC521" s="167">
        <f t="shared" si="319"/>
        <v>0</v>
      </c>
      <c r="AD521" s="167">
        <f t="shared" si="319"/>
        <v>0</v>
      </c>
      <c r="AE521" s="167">
        <f t="shared" si="319"/>
        <v>0</v>
      </c>
      <c r="AF521" s="167">
        <f t="shared" si="319"/>
        <v>0</v>
      </c>
      <c r="AG521" s="167">
        <f t="shared" si="319"/>
        <v>0</v>
      </c>
      <c r="AH521" s="167">
        <f t="shared" si="319"/>
        <v>0</v>
      </c>
      <c r="AI521" s="167">
        <f t="shared" si="319"/>
        <v>0</v>
      </c>
      <c r="AJ521" s="167">
        <f t="shared" si="319"/>
        <v>0</v>
      </c>
      <c r="AK521" s="167">
        <f t="shared" si="319"/>
        <v>0</v>
      </c>
      <c r="AL521" s="167">
        <f t="shared" si="319"/>
        <v>0</v>
      </c>
      <c r="AM521" s="167">
        <f t="shared" si="319"/>
        <v>0</v>
      </c>
      <c r="AN521" s="167">
        <f t="shared" si="319"/>
        <v>0</v>
      </c>
      <c r="AO521" s="167">
        <f t="shared" si="319"/>
        <v>0</v>
      </c>
      <c r="AP521" s="167">
        <f t="shared" si="319"/>
        <v>0</v>
      </c>
      <c r="AQ521" s="167">
        <f t="shared" si="319"/>
        <v>0</v>
      </c>
      <c r="AR521" s="167">
        <f t="shared" si="319"/>
        <v>0</v>
      </c>
      <c r="AS521" s="167">
        <f t="shared" si="319"/>
        <v>0</v>
      </c>
      <c r="AT521" s="167">
        <f t="shared" ref="AT521:AZ521" si="320">AT458+AT465+AT472+AT479+AT486+AT493+AT500</f>
        <v>0</v>
      </c>
      <c r="AU521" s="167">
        <f t="shared" si="320"/>
        <v>0</v>
      </c>
      <c r="AV521" s="167">
        <f t="shared" si="320"/>
        <v>0</v>
      </c>
      <c r="AW521" s="167">
        <f t="shared" si="320"/>
        <v>0</v>
      </c>
      <c r="AX521" s="167">
        <f t="shared" si="320"/>
        <v>0</v>
      </c>
      <c r="AY521" s="167">
        <f t="shared" si="320"/>
        <v>0</v>
      </c>
      <c r="AZ521" s="167">
        <f t="shared" si="320"/>
        <v>0</v>
      </c>
      <c r="BA521" s="167"/>
      <c r="BB521" s="167"/>
      <c r="BC521" s="226"/>
    </row>
    <row r="522" spans="1:55" ht="15.6">
      <c r="A522" s="292"/>
      <c r="B522" s="381"/>
      <c r="C522" s="381"/>
      <c r="D522" s="381"/>
      <c r="E522" s="381"/>
      <c r="F522" s="381"/>
      <c r="G522" s="381"/>
      <c r="H522" s="381"/>
      <c r="I522" s="381"/>
      <c r="J522" s="381"/>
      <c r="K522" s="381"/>
      <c r="L522" s="381"/>
      <c r="M522" s="381"/>
      <c r="N522" s="381"/>
      <c r="O522" s="381"/>
      <c r="P522" s="381"/>
      <c r="Q522" s="381"/>
      <c r="R522" s="381"/>
      <c r="S522" s="381"/>
      <c r="T522" s="381"/>
      <c r="U522" s="381"/>
      <c r="V522" s="381"/>
      <c r="W522" s="381"/>
      <c r="X522" s="381"/>
      <c r="Y522" s="381"/>
      <c r="Z522" s="381"/>
      <c r="AA522" s="381"/>
      <c r="AB522" s="381"/>
      <c r="AC522" s="381"/>
      <c r="AD522" s="381"/>
      <c r="AE522" s="381"/>
      <c r="AF522" s="381"/>
      <c r="AG522" s="381"/>
      <c r="AH522" s="381"/>
      <c r="AI522" s="381"/>
      <c r="AJ522" s="381"/>
      <c r="AK522" s="381"/>
      <c r="AL522" s="381"/>
      <c r="AM522" s="381"/>
      <c r="AN522" s="381"/>
      <c r="AO522" s="381"/>
      <c r="AP522" s="381"/>
      <c r="AQ522" s="381"/>
      <c r="AR522" s="381"/>
      <c r="AS522" s="381"/>
      <c r="AT522" s="381"/>
      <c r="AU522" s="381"/>
      <c r="AV522" s="381"/>
      <c r="AW522" s="381"/>
      <c r="AX522" s="381"/>
      <c r="AY522" s="381"/>
      <c r="AZ522" s="381"/>
      <c r="BA522" s="381"/>
      <c r="BB522" s="381"/>
      <c r="BC522" s="381"/>
    </row>
    <row r="523" spans="1:55" ht="15.6">
      <c r="A523" s="275" t="s">
        <v>5</v>
      </c>
      <c r="B523" s="276" t="s">
        <v>346</v>
      </c>
      <c r="C523" s="276"/>
      <c r="D523" s="153" t="s">
        <v>41</v>
      </c>
      <c r="E523" s="167">
        <f t="shared" ref="E523:F538" si="321">H523+K523+N523+Q523+T523+W523+Z523+AE523+AJ523+AO523+AT523+AY523</f>
        <v>185071.61000000002</v>
      </c>
      <c r="F523" s="167">
        <f t="shared" si="321"/>
        <v>185070.89</v>
      </c>
      <c r="G523" s="167">
        <f t="shared" ref="G523" si="322">F523*100/E523</f>
        <v>99.999610961400279</v>
      </c>
      <c r="H523" s="167">
        <f>H524+H525+H526+H528+H529</f>
        <v>73271.039999999994</v>
      </c>
      <c r="I523" s="167">
        <f t="shared" ref="I523" si="323">I524+I525+I526+I528+I529</f>
        <v>73271.039999999994</v>
      </c>
      <c r="J523" s="167"/>
      <c r="K523" s="167">
        <f t="shared" ref="K523:L523" si="324">K524+K525+K526+K528+K529</f>
        <v>18028.080000000002</v>
      </c>
      <c r="L523" s="167">
        <f t="shared" si="324"/>
        <v>18028.080000000002</v>
      </c>
      <c r="M523" s="167"/>
      <c r="N523" s="167">
        <f t="shared" ref="N523:O523" si="325">N524+N525+N526+N528+N529</f>
        <v>0</v>
      </c>
      <c r="O523" s="167">
        <f t="shared" si="325"/>
        <v>0</v>
      </c>
      <c r="P523" s="167"/>
      <c r="Q523" s="167">
        <f t="shared" ref="Q523:R523" si="326">Q524+Q525+Q526+Q528+Q529</f>
        <v>6586.5999999999985</v>
      </c>
      <c r="R523" s="167">
        <f t="shared" si="326"/>
        <v>6586.5999999999985</v>
      </c>
      <c r="S523" s="167"/>
      <c r="T523" s="167">
        <f t="shared" ref="T523:U523" si="327">T524+T525+T526+T528+T529</f>
        <v>0</v>
      </c>
      <c r="U523" s="167">
        <f t="shared" si="327"/>
        <v>0</v>
      </c>
      <c r="V523" s="167"/>
      <c r="W523" s="167">
        <f t="shared" ref="W523:X523" si="328">W524+W525+W526+W528+W529</f>
        <v>13107.819</v>
      </c>
      <c r="X523" s="167">
        <f t="shared" si="328"/>
        <v>13107.819</v>
      </c>
      <c r="Y523" s="167"/>
      <c r="Z523" s="167">
        <f t="shared" ref="Z523:AC523" si="329">Z524+Z525+Z526+Z528+Z529</f>
        <v>27520.15</v>
      </c>
      <c r="AA523" s="167">
        <f t="shared" si="329"/>
        <v>27520.15</v>
      </c>
      <c r="AB523" s="167">
        <f t="shared" si="329"/>
        <v>0</v>
      </c>
      <c r="AC523" s="167">
        <f t="shared" si="329"/>
        <v>0</v>
      </c>
      <c r="AD523" s="167"/>
      <c r="AE523" s="167">
        <f t="shared" ref="AE523:AH523" si="330">AE524+AE525+AE526+AE528+AE529</f>
        <v>9420.7739999999994</v>
      </c>
      <c r="AF523" s="167">
        <f t="shared" si="330"/>
        <v>9420.7739999999994</v>
      </c>
      <c r="AG523" s="167">
        <f t="shared" si="330"/>
        <v>0</v>
      </c>
      <c r="AH523" s="167">
        <f t="shared" si="330"/>
        <v>0</v>
      </c>
      <c r="AI523" s="167"/>
      <c r="AJ523" s="167">
        <f>AJ524+AJ525+AJ526+AJ528+AJ529</f>
        <v>0</v>
      </c>
      <c r="AK523" s="167">
        <f t="shared" ref="AK523:AM523" si="331">AK524+AK525+AK526+AK528+AK529</f>
        <v>0</v>
      </c>
      <c r="AL523" s="167">
        <f t="shared" si="331"/>
        <v>0</v>
      </c>
      <c r="AM523" s="167">
        <f t="shared" si="331"/>
        <v>0</v>
      </c>
      <c r="AN523" s="167"/>
      <c r="AO523" s="167">
        <f t="shared" ref="AO523:AR523" si="332">AO524+AO525+AO526+AO528+AO529</f>
        <v>26883.526999999998</v>
      </c>
      <c r="AP523" s="167">
        <f t="shared" si="332"/>
        <v>26883.526999999998</v>
      </c>
      <c r="AQ523" s="167">
        <f t="shared" si="332"/>
        <v>0</v>
      </c>
      <c r="AR523" s="167">
        <f t="shared" si="332"/>
        <v>0</v>
      </c>
      <c r="AS523" s="167"/>
      <c r="AT523" s="167">
        <f t="shared" ref="AT523:AW523" si="333">AT524+AT525+AT526+AT528+AT529</f>
        <v>0.01</v>
      </c>
      <c r="AU523" s="167">
        <f t="shared" si="333"/>
        <v>0</v>
      </c>
      <c r="AV523" s="167">
        <f t="shared" si="333"/>
        <v>0</v>
      </c>
      <c r="AW523" s="167">
        <f t="shared" si="333"/>
        <v>0</v>
      </c>
      <c r="AX523" s="167"/>
      <c r="AY523" s="167">
        <f t="shared" ref="AY523:AZ523" si="334">AY524+AY525+AY526+AY528+AY529</f>
        <v>10253.609999999999</v>
      </c>
      <c r="AZ523" s="167">
        <f t="shared" si="334"/>
        <v>10252.9</v>
      </c>
      <c r="BA523" s="167"/>
      <c r="BB523" s="285" t="s">
        <v>430</v>
      </c>
      <c r="BC523" s="226"/>
    </row>
    <row r="524" spans="1:55" ht="31.2">
      <c r="A524" s="275"/>
      <c r="B524" s="276"/>
      <c r="C524" s="276"/>
      <c r="D524" s="151" t="s">
        <v>37</v>
      </c>
      <c r="E524" s="167">
        <f t="shared" si="321"/>
        <v>0</v>
      </c>
      <c r="F524" s="167">
        <f t="shared" si="321"/>
        <v>0</v>
      </c>
      <c r="G524" s="167"/>
      <c r="H524" s="167">
        <f>H531+H601</f>
        <v>0</v>
      </c>
      <c r="I524" s="167">
        <f t="shared" ref="I524:BA524" si="335">I531+I601</f>
        <v>0</v>
      </c>
      <c r="J524" s="167">
        <f t="shared" si="335"/>
        <v>0</v>
      </c>
      <c r="K524" s="167">
        <f t="shared" si="335"/>
        <v>0</v>
      </c>
      <c r="L524" s="167">
        <f t="shared" si="335"/>
        <v>0</v>
      </c>
      <c r="M524" s="167">
        <f t="shared" si="335"/>
        <v>0</v>
      </c>
      <c r="N524" s="167">
        <f t="shared" si="335"/>
        <v>0</v>
      </c>
      <c r="O524" s="167">
        <f t="shared" si="335"/>
        <v>0</v>
      </c>
      <c r="P524" s="167">
        <f t="shared" si="335"/>
        <v>0</v>
      </c>
      <c r="Q524" s="167">
        <f t="shared" si="335"/>
        <v>0</v>
      </c>
      <c r="R524" s="167">
        <f t="shared" si="335"/>
        <v>0</v>
      </c>
      <c r="S524" s="167">
        <f t="shared" si="335"/>
        <v>0</v>
      </c>
      <c r="T524" s="167">
        <f t="shared" si="335"/>
        <v>0</v>
      </c>
      <c r="U524" s="167">
        <f t="shared" si="335"/>
        <v>0</v>
      </c>
      <c r="V524" s="167">
        <f t="shared" si="335"/>
        <v>0</v>
      </c>
      <c r="W524" s="167">
        <f t="shared" si="335"/>
        <v>0</v>
      </c>
      <c r="X524" s="167">
        <f t="shared" si="335"/>
        <v>0</v>
      </c>
      <c r="Y524" s="167">
        <f t="shared" si="335"/>
        <v>0</v>
      </c>
      <c r="Z524" s="167">
        <f t="shared" si="335"/>
        <v>0</v>
      </c>
      <c r="AA524" s="167">
        <f t="shared" si="335"/>
        <v>0</v>
      </c>
      <c r="AB524" s="167">
        <f t="shared" si="335"/>
        <v>0</v>
      </c>
      <c r="AC524" s="167">
        <f t="shared" si="335"/>
        <v>0</v>
      </c>
      <c r="AD524" s="167">
        <f t="shared" si="335"/>
        <v>0</v>
      </c>
      <c r="AE524" s="167">
        <f t="shared" si="335"/>
        <v>0</v>
      </c>
      <c r="AF524" s="167">
        <f t="shared" si="335"/>
        <v>0</v>
      </c>
      <c r="AG524" s="167">
        <f t="shared" si="335"/>
        <v>0</v>
      </c>
      <c r="AH524" s="167">
        <f t="shared" si="335"/>
        <v>0</v>
      </c>
      <c r="AI524" s="167">
        <f t="shared" si="335"/>
        <v>0</v>
      </c>
      <c r="AJ524" s="167">
        <f>AJ531+AJ601</f>
        <v>0</v>
      </c>
      <c r="AK524" s="167">
        <f t="shared" si="335"/>
        <v>0</v>
      </c>
      <c r="AL524" s="167">
        <f t="shared" si="335"/>
        <v>0</v>
      </c>
      <c r="AM524" s="167">
        <f t="shared" si="335"/>
        <v>0</v>
      </c>
      <c r="AN524" s="167">
        <f t="shared" si="335"/>
        <v>0</v>
      </c>
      <c r="AO524" s="167">
        <f t="shared" si="335"/>
        <v>0</v>
      </c>
      <c r="AP524" s="167">
        <f t="shared" si="335"/>
        <v>0</v>
      </c>
      <c r="AQ524" s="167">
        <f t="shared" si="335"/>
        <v>0</v>
      </c>
      <c r="AR524" s="167">
        <f t="shared" si="335"/>
        <v>0</v>
      </c>
      <c r="AS524" s="167">
        <f t="shared" si="335"/>
        <v>0</v>
      </c>
      <c r="AT524" s="167">
        <f t="shared" si="335"/>
        <v>0</v>
      </c>
      <c r="AU524" s="167">
        <f t="shared" si="335"/>
        <v>0</v>
      </c>
      <c r="AV524" s="167">
        <f t="shared" si="335"/>
        <v>0</v>
      </c>
      <c r="AW524" s="167">
        <f t="shared" si="335"/>
        <v>0</v>
      </c>
      <c r="AX524" s="167">
        <f t="shared" si="335"/>
        <v>0</v>
      </c>
      <c r="AY524" s="167">
        <f t="shared" si="335"/>
        <v>0</v>
      </c>
      <c r="AZ524" s="167">
        <f t="shared" si="335"/>
        <v>0</v>
      </c>
      <c r="BA524" s="167">
        <f t="shared" si="335"/>
        <v>0</v>
      </c>
      <c r="BB524" s="286"/>
      <c r="BC524" s="226"/>
    </row>
    <row r="525" spans="1:55" ht="31.2">
      <c r="A525" s="275"/>
      <c r="B525" s="276"/>
      <c r="C525" s="276"/>
      <c r="D525" s="176" t="s">
        <v>2</v>
      </c>
      <c r="E525" s="167">
        <f t="shared" si="321"/>
        <v>0</v>
      </c>
      <c r="F525" s="167">
        <f t="shared" si="321"/>
        <v>0</v>
      </c>
      <c r="G525" s="167"/>
      <c r="H525" s="167">
        <f t="shared" ref="H525:BA529" si="336">H532+H602</f>
        <v>0</v>
      </c>
      <c r="I525" s="167">
        <f t="shared" si="336"/>
        <v>0</v>
      </c>
      <c r="J525" s="167">
        <f t="shared" si="336"/>
        <v>0</v>
      </c>
      <c r="K525" s="167">
        <f t="shared" si="336"/>
        <v>0</v>
      </c>
      <c r="L525" s="167">
        <f t="shared" si="336"/>
        <v>0</v>
      </c>
      <c r="M525" s="167">
        <f t="shared" si="336"/>
        <v>0</v>
      </c>
      <c r="N525" s="167">
        <f t="shared" si="336"/>
        <v>0</v>
      </c>
      <c r="O525" s="167">
        <f t="shared" si="336"/>
        <v>0</v>
      </c>
      <c r="P525" s="167">
        <f t="shared" si="336"/>
        <v>0</v>
      </c>
      <c r="Q525" s="167">
        <f t="shared" si="336"/>
        <v>0</v>
      </c>
      <c r="R525" s="167">
        <f t="shared" si="336"/>
        <v>0</v>
      </c>
      <c r="S525" s="167">
        <f t="shared" si="336"/>
        <v>0</v>
      </c>
      <c r="T525" s="167">
        <f t="shared" si="336"/>
        <v>0</v>
      </c>
      <c r="U525" s="167">
        <f t="shared" si="336"/>
        <v>0</v>
      </c>
      <c r="V525" s="167">
        <f t="shared" si="336"/>
        <v>0</v>
      </c>
      <c r="W525" s="167">
        <f t="shared" si="336"/>
        <v>0</v>
      </c>
      <c r="X525" s="167">
        <f t="shared" si="336"/>
        <v>0</v>
      </c>
      <c r="Y525" s="167">
        <f t="shared" si="336"/>
        <v>0</v>
      </c>
      <c r="Z525" s="167">
        <f t="shared" si="336"/>
        <v>0</v>
      </c>
      <c r="AA525" s="167">
        <f t="shared" si="336"/>
        <v>0</v>
      </c>
      <c r="AB525" s="167">
        <f t="shared" si="336"/>
        <v>0</v>
      </c>
      <c r="AC525" s="167">
        <f t="shared" si="336"/>
        <v>0</v>
      </c>
      <c r="AD525" s="167">
        <f t="shared" si="336"/>
        <v>0</v>
      </c>
      <c r="AE525" s="167">
        <f t="shared" si="336"/>
        <v>0</v>
      </c>
      <c r="AF525" s="167">
        <f t="shared" si="336"/>
        <v>0</v>
      </c>
      <c r="AG525" s="167">
        <f t="shared" si="336"/>
        <v>0</v>
      </c>
      <c r="AH525" s="167">
        <f t="shared" si="336"/>
        <v>0</v>
      </c>
      <c r="AI525" s="167">
        <f t="shared" si="336"/>
        <v>0</v>
      </c>
      <c r="AJ525" s="167">
        <f t="shared" si="336"/>
        <v>0</v>
      </c>
      <c r="AK525" s="167">
        <f t="shared" si="336"/>
        <v>0</v>
      </c>
      <c r="AL525" s="167">
        <f t="shared" si="336"/>
        <v>0</v>
      </c>
      <c r="AM525" s="167">
        <f t="shared" si="336"/>
        <v>0</v>
      </c>
      <c r="AN525" s="167">
        <f t="shared" si="336"/>
        <v>0</v>
      </c>
      <c r="AO525" s="167">
        <f t="shared" si="336"/>
        <v>0</v>
      </c>
      <c r="AP525" s="167">
        <f t="shared" si="336"/>
        <v>0</v>
      </c>
      <c r="AQ525" s="167">
        <f t="shared" si="336"/>
        <v>0</v>
      </c>
      <c r="AR525" s="167">
        <f t="shared" si="336"/>
        <v>0</v>
      </c>
      <c r="AS525" s="167">
        <f t="shared" si="336"/>
        <v>0</v>
      </c>
      <c r="AT525" s="167">
        <f t="shared" si="336"/>
        <v>0</v>
      </c>
      <c r="AU525" s="167">
        <f t="shared" si="336"/>
        <v>0</v>
      </c>
      <c r="AV525" s="167">
        <f t="shared" si="336"/>
        <v>0</v>
      </c>
      <c r="AW525" s="167">
        <f t="shared" si="336"/>
        <v>0</v>
      </c>
      <c r="AX525" s="167">
        <f t="shared" si="336"/>
        <v>0</v>
      </c>
      <c r="AY525" s="167">
        <f t="shared" si="336"/>
        <v>0</v>
      </c>
      <c r="AZ525" s="167">
        <f t="shared" si="336"/>
        <v>0</v>
      </c>
      <c r="BA525" s="167">
        <f t="shared" si="336"/>
        <v>0</v>
      </c>
      <c r="BB525" s="286"/>
      <c r="BC525" s="166"/>
    </row>
    <row r="526" spans="1:55" ht="15.6">
      <c r="A526" s="275"/>
      <c r="B526" s="276"/>
      <c r="C526" s="276"/>
      <c r="D526" s="225" t="s">
        <v>268</v>
      </c>
      <c r="E526" s="167">
        <f>H526+K526+N526+Q526+T526+W526+Z526+AE526+AJ526+AO526+AT526+AY526</f>
        <v>185071.61000000002</v>
      </c>
      <c r="F526" s="167">
        <f t="shared" si="321"/>
        <v>185070.89</v>
      </c>
      <c r="G526" s="167">
        <f t="shared" ref="G526" si="337">F526*100/E526</f>
        <v>99.999610961400279</v>
      </c>
      <c r="H526" s="167">
        <f t="shared" si="336"/>
        <v>73271.039999999994</v>
      </c>
      <c r="I526" s="167">
        <f t="shared" si="336"/>
        <v>73271.039999999994</v>
      </c>
      <c r="J526" s="167">
        <f t="shared" si="336"/>
        <v>0</v>
      </c>
      <c r="K526" s="167">
        <f t="shared" si="336"/>
        <v>18028.080000000002</v>
      </c>
      <c r="L526" s="167">
        <f t="shared" si="336"/>
        <v>18028.080000000002</v>
      </c>
      <c r="M526" s="167">
        <f t="shared" si="336"/>
        <v>0</v>
      </c>
      <c r="N526" s="167">
        <f t="shared" si="336"/>
        <v>0</v>
      </c>
      <c r="O526" s="167">
        <f t="shared" si="336"/>
        <v>0</v>
      </c>
      <c r="P526" s="167">
        <f t="shared" si="336"/>
        <v>0</v>
      </c>
      <c r="Q526" s="167">
        <f t="shared" si="336"/>
        <v>6586.5999999999985</v>
      </c>
      <c r="R526" s="167">
        <f t="shared" si="336"/>
        <v>6586.5999999999985</v>
      </c>
      <c r="S526" s="167">
        <f t="shared" si="336"/>
        <v>0</v>
      </c>
      <c r="T526" s="167">
        <f t="shared" si="336"/>
        <v>0</v>
      </c>
      <c r="U526" s="167">
        <f t="shared" si="336"/>
        <v>0</v>
      </c>
      <c r="V526" s="167">
        <f t="shared" si="336"/>
        <v>0</v>
      </c>
      <c r="W526" s="167">
        <f t="shared" si="336"/>
        <v>13107.819</v>
      </c>
      <c r="X526" s="167">
        <f t="shared" si="336"/>
        <v>13107.819</v>
      </c>
      <c r="Y526" s="167">
        <f t="shared" si="336"/>
        <v>0</v>
      </c>
      <c r="Z526" s="167">
        <f t="shared" si="336"/>
        <v>27520.15</v>
      </c>
      <c r="AA526" s="167">
        <f t="shared" si="336"/>
        <v>27520.15</v>
      </c>
      <c r="AB526" s="167">
        <f t="shared" si="336"/>
        <v>0</v>
      </c>
      <c r="AC526" s="167">
        <f t="shared" si="336"/>
        <v>0</v>
      </c>
      <c r="AD526" s="167">
        <f t="shared" si="336"/>
        <v>0</v>
      </c>
      <c r="AE526" s="167">
        <f t="shared" si="336"/>
        <v>9420.7739999999994</v>
      </c>
      <c r="AF526" s="167">
        <f t="shared" si="336"/>
        <v>9420.7739999999994</v>
      </c>
      <c r="AG526" s="167">
        <f t="shared" si="336"/>
        <v>0</v>
      </c>
      <c r="AH526" s="167">
        <f t="shared" si="336"/>
        <v>0</v>
      </c>
      <c r="AI526" s="167">
        <f t="shared" si="336"/>
        <v>0</v>
      </c>
      <c r="AJ526" s="167">
        <f t="shared" si="336"/>
        <v>0</v>
      </c>
      <c r="AK526" s="167">
        <f t="shared" si="336"/>
        <v>0</v>
      </c>
      <c r="AL526" s="167">
        <f t="shared" si="336"/>
        <v>0</v>
      </c>
      <c r="AM526" s="167">
        <f t="shared" si="336"/>
        <v>0</v>
      </c>
      <c r="AN526" s="167">
        <f t="shared" si="336"/>
        <v>0</v>
      </c>
      <c r="AO526" s="167">
        <f t="shared" si="336"/>
        <v>26883.526999999998</v>
      </c>
      <c r="AP526" s="167">
        <f t="shared" si="336"/>
        <v>26883.526999999998</v>
      </c>
      <c r="AQ526" s="167">
        <f t="shared" si="336"/>
        <v>0</v>
      </c>
      <c r="AR526" s="167">
        <f t="shared" si="336"/>
        <v>0</v>
      </c>
      <c r="AS526" s="167">
        <f t="shared" si="336"/>
        <v>0</v>
      </c>
      <c r="AT526" s="167">
        <f t="shared" si="336"/>
        <v>0.01</v>
      </c>
      <c r="AU526" s="167">
        <f t="shared" si="336"/>
        <v>0</v>
      </c>
      <c r="AV526" s="167">
        <f t="shared" si="336"/>
        <v>0</v>
      </c>
      <c r="AW526" s="167">
        <f t="shared" si="336"/>
        <v>0</v>
      </c>
      <c r="AX526" s="167">
        <f t="shared" si="336"/>
        <v>0</v>
      </c>
      <c r="AY526" s="167">
        <f t="shared" si="336"/>
        <v>10253.609999999999</v>
      </c>
      <c r="AZ526" s="167">
        <f t="shared" si="336"/>
        <v>10252.9</v>
      </c>
      <c r="BA526" s="167">
        <f t="shared" si="336"/>
        <v>0</v>
      </c>
      <c r="BB526" s="286"/>
      <c r="BC526" s="166"/>
    </row>
    <row r="527" spans="1:55" ht="78">
      <c r="A527" s="275"/>
      <c r="B527" s="276"/>
      <c r="C527" s="276"/>
      <c r="D527" s="225" t="s">
        <v>274</v>
      </c>
      <c r="E527" s="167">
        <f t="shared" ref="E527:E532" si="338">H527+K527+N527+Q527+T527+W527+Z527+AE527+AJ527+AO527+AT527+AY527</f>
        <v>25000</v>
      </c>
      <c r="F527" s="167">
        <f t="shared" si="321"/>
        <v>25000</v>
      </c>
      <c r="G527" s="167"/>
      <c r="H527" s="167">
        <f t="shared" si="336"/>
        <v>0</v>
      </c>
      <c r="I527" s="167">
        <f t="shared" si="336"/>
        <v>0</v>
      </c>
      <c r="J527" s="167">
        <f t="shared" si="336"/>
        <v>0</v>
      </c>
      <c r="K527" s="167">
        <f t="shared" si="336"/>
        <v>0</v>
      </c>
      <c r="L527" s="167">
        <f t="shared" si="336"/>
        <v>0</v>
      </c>
      <c r="M527" s="167">
        <f t="shared" si="336"/>
        <v>0</v>
      </c>
      <c r="N527" s="167">
        <f t="shared" si="336"/>
        <v>0</v>
      </c>
      <c r="O527" s="167">
        <f t="shared" si="336"/>
        <v>0</v>
      </c>
      <c r="P527" s="167">
        <f t="shared" si="336"/>
        <v>0</v>
      </c>
      <c r="Q527" s="167">
        <f t="shared" si="336"/>
        <v>0</v>
      </c>
      <c r="R527" s="167">
        <f t="shared" si="336"/>
        <v>0</v>
      </c>
      <c r="S527" s="167">
        <f t="shared" si="336"/>
        <v>0</v>
      </c>
      <c r="T527" s="167">
        <f t="shared" si="336"/>
        <v>0</v>
      </c>
      <c r="U527" s="167">
        <f t="shared" si="336"/>
        <v>0</v>
      </c>
      <c r="V527" s="167">
        <f t="shared" si="336"/>
        <v>0</v>
      </c>
      <c r="W527" s="167">
        <f t="shared" si="336"/>
        <v>0</v>
      </c>
      <c r="X527" s="167">
        <f t="shared" si="336"/>
        <v>0</v>
      </c>
      <c r="Y527" s="167">
        <f t="shared" si="336"/>
        <v>0</v>
      </c>
      <c r="Z527" s="167">
        <f t="shared" si="336"/>
        <v>25000</v>
      </c>
      <c r="AA527" s="167">
        <f t="shared" si="336"/>
        <v>25000</v>
      </c>
      <c r="AB527" s="167">
        <f t="shared" si="336"/>
        <v>0</v>
      </c>
      <c r="AC527" s="167">
        <f t="shared" si="336"/>
        <v>0</v>
      </c>
      <c r="AD527" s="167">
        <f t="shared" si="336"/>
        <v>0</v>
      </c>
      <c r="AE527" s="167">
        <f t="shared" si="336"/>
        <v>0</v>
      </c>
      <c r="AF527" s="167">
        <f t="shared" si="336"/>
        <v>0</v>
      </c>
      <c r="AG527" s="167">
        <f t="shared" si="336"/>
        <v>0</v>
      </c>
      <c r="AH527" s="167">
        <f t="shared" si="336"/>
        <v>0</v>
      </c>
      <c r="AI527" s="167">
        <f t="shared" si="336"/>
        <v>0</v>
      </c>
      <c r="AJ527" s="167">
        <f t="shared" si="336"/>
        <v>0</v>
      </c>
      <c r="AK527" s="167">
        <f t="shared" si="336"/>
        <v>0</v>
      </c>
      <c r="AL527" s="167">
        <f t="shared" si="336"/>
        <v>0</v>
      </c>
      <c r="AM527" s="167">
        <f t="shared" si="336"/>
        <v>0</v>
      </c>
      <c r="AN527" s="167">
        <f t="shared" si="336"/>
        <v>0</v>
      </c>
      <c r="AO527" s="167">
        <f t="shared" si="336"/>
        <v>0</v>
      </c>
      <c r="AP527" s="167">
        <f t="shared" si="336"/>
        <v>0</v>
      </c>
      <c r="AQ527" s="167">
        <f t="shared" si="336"/>
        <v>0</v>
      </c>
      <c r="AR527" s="167">
        <f t="shared" si="336"/>
        <v>0</v>
      </c>
      <c r="AS527" s="167">
        <f t="shared" si="336"/>
        <v>0</v>
      </c>
      <c r="AT527" s="167">
        <f t="shared" si="336"/>
        <v>0</v>
      </c>
      <c r="AU527" s="167">
        <f t="shared" si="336"/>
        <v>0</v>
      </c>
      <c r="AV527" s="167">
        <f t="shared" si="336"/>
        <v>0</v>
      </c>
      <c r="AW527" s="167">
        <f t="shared" si="336"/>
        <v>0</v>
      </c>
      <c r="AX527" s="167">
        <f t="shared" si="336"/>
        <v>0</v>
      </c>
      <c r="AY527" s="167">
        <f t="shared" si="336"/>
        <v>0</v>
      </c>
      <c r="AZ527" s="167">
        <f t="shared" si="336"/>
        <v>0</v>
      </c>
      <c r="BA527" s="167">
        <f t="shared" si="336"/>
        <v>0</v>
      </c>
      <c r="BB527" s="286"/>
      <c r="BC527" s="166"/>
    </row>
    <row r="528" spans="1:55" ht="15.6">
      <c r="A528" s="275"/>
      <c r="B528" s="276"/>
      <c r="C528" s="276"/>
      <c r="D528" s="225" t="s">
        <v>269</v>
      </c>
      <c r="E528" s="167">
        <f t="shared" si="338"/>
        <v>0</v>
      </c>
      <c r="F528" s="167">
        <f t="shared" si="321"/>
        <v>0</v>
      </c>
      <c r="G528" s="167"/>
      <c r="H528" s="167">
        <f t="shared" si="336"/>
        <v>0</v>
      </c>
      <c r="I528" s="167">
        <f t="shared" si="336"/>
        <v>0</v>
      </c>
      <c r="J528" s="167">
        <f t="shared" si="336"/>
        <v>0</v>
      </c>
      <c r="K528" s="167">
        <f t="shared" si="336"/>
        <v>0</v>
      </c>
      <c r="L528" s="167">
        <f t="shared" si="336"/>
        <v>0</v>
      </c>
      <c r="M528" s="167">
        <f t="shared" si="336"/>
        <v>0</v>
      </c>
      <c r="N528" s="167">
        <f t="shared" si="336"/>
        <v>0</v>
      </c>
      <c r="O528" s="167">
        <f t="shared" si="336"/>
        <v>0</v>
      </c>
      <c r="P528" s="167">
        <f t="shared" si="336"/>
        <v>0</v>
      </c>
      <c r="Q528" s="167">
        <f t="shared" si="336"/>
        <v>0</v>
      </c>
      <c r="R528" s="167">
        <f t="shared" si="336"/>
        <v>0</v>
      </c>
      <c r="S528" s="167">
        <f t="shared" si="336"/>
        <v>0</v>
      </c>
      <c r="T528" s="167">
        <f t="shared" si="336"/>
        <v>0</v>
      </c>
      <c r="U528" s="167">
        <f t="shared" si="336"/>
        <v>0</v>
      </c>
      <c r="V528" s="167">
        <f t="shared" si="336"/>
        <v>0</v>
      </c>
      <c r="W528" s="167">
        <f t="shared" si="336"/>
        <v>0</v>
      </c>
      <c r="X528" s="167">
        <f t="shared" si="336"/>
        <v>0</v>
      </c>
      <c r="Y528" s="167">
        <f t="shared" si="336"/>
        <v>0</v>
      </c>
      <c r="Z528" s="167">
        <f t="shared" si="336"/>
        <v>0</v>
      </c>
      <c r="AA528" s="167">
        <f t="shared" si="336"/>
        <v>0</v>
      </c>
      <c r="AB528" s="167">
        <f t="shared" si="336"/>
        <v>0</v>
      </c>
      <c r="AC528" s="167">
        <f t="shared" si="336"/>
        <v>0</v>
      </c>
      <c r="AD528" s="167">
        <f t="shared" si="336"/>
        <v>0</v>
      </c>
      <c r="AE528" s="167">
        <f t="shared" si="336"/>
        <v>0</v>
      </c>
      <c r="AF528" s="167">
        <f t="shared" si="336"/>
        <v>0</v>
      </c>
      <c r="AG528" s="167">
        <f t="shared" si="336"/>
        <v>0</v>
      </c>
      <c r="AH528" s="167">
        <f t="shared" si="336"/>
        <v>0</v>
      </c>
      <c r="AI528" s="167">
        <f t="shared" si="336"/>
        <v>0</v>
      </c>
      <c r="AJ528" s="167">
        <f t="shared" si="336"/>
        <v>0</v>
      </c>
      <c r="AK528" s="167">
        <f t="shared" si="336"/>
        <v>0</v>
      </c>
      <c r="AL528" s="167">
        <f t="shared" si="336"/>
        <v>0</v>
      </c>
      <c r="AM528" s="167">
        <f t="shared" si="336"/>
        <v>0</v>
      </c>
      <c r="AN528" s="167">
        <f t="shared" si="336"/>
        <v>0</v>
      </c>
      <c r="AO528" s="167">
        <f t="shared" si="336"/>
        <v>0</v>
      </c>
      <c r="AP528" s="167">
        <f t="shared" si="336"/>
        <v>0</v>
      </c>
      <c r="AQ528" s="167">
        <f t="shared" si="336"/>
        <v>0</v>
      </c>
      <c r="AR528" s="167">
        <f t="shared" si="336"/>
        <v>0</v>
      </c>
      <c r="AS528" s="167">
        <f t="shared" si="336"/>
        <v>0</v>
      </c>
      <c r="AT528" s="167">
        <f t="shared" si="336"/>
        <v>0</v>
      </c>
      <c r="AU528" s="167">
        <f t="shared" si="336"/>
        <v>0</v>
      </c>
      <c r="AV528" s="167">
        <f t="shared" si="336"/>
        <v>0</v>
      </c>
      <c r="AW528" s="167">
        <f t="shared" si="336"/>
        <v>0</v>
      </c>
      <c r="AX528" s="167">
        <f t="shared" si="336"/>
        <v>0</v>
      </c>
      <c r="AY528" s="167">
        <f t="shared" si="336"/>
        <v>0</v>
      </c>
      <c r="AZ528" s="167">
        <f t="shared" si="336"/>
        <v>0</v>
      </c>
      <c r="BA528" s="167">
        <f t="shared" si="336"/>
        <v>0</v>
      </c>
      <c r="BB528" s="286"/>
      <c r="BC528" s="166"/>
    </row>
    <row r="529" spans="1:55" ht="31.2">
      <c r="A529" s="275"/>
      <c r="B529" s="276"/>
      <c r="C529" s="276"/>
      <c r="D529" s="226" t="s">
        <v>43</v>
      </c>
      <c r="E529" s="167">
        <f t="shared" si="338"/>
        <v>0</v>
      </c>
      <c r="F529" s="167">
        <f t="shared" si="321"/>
        <v>0</v>
      </c>
      <c r="G529" s="167"/>
      <c r="H529" s="167">
        <f t="shared" si="336"/>
        <v>0</v>
      </c>
      <c r="I529" s="167">
        <f t="shared" si="336"/>
        <v>0</v>
      </c>
      <c r="J529" s="167">
        <f t="shared" si="336"/>
        <v>0</v>
      </c>
      <c r="K529" s="167">
        <f t="shared" si="336"/>
        <v>0</v>
      </c>
      <c r="L529" s="167">
        <f t="shared" si="336"/>
        <v>0</v>
      </c>
      <c r="M529" s="167">
        <f t="shared" si="336"/>
        <v>0</v>
      </c>
      <c r="N529" s="167">
        <f t="shared" si="336"/>
        <v>0</v>
      </c>
      <c r="O529" s="167">
        <f t="shared" si="336"/>
        <v>0</v>
      </c>
      <c r="P529" s="167">
        <f t="shared" si="336"/>
        <v>0</v>
      </c>
      <c r="Q529" s="167">
        <f t="shared" si="336"/>
        <v>0</v>
      </c>
      <c r="R529" s="167">
        <f t="shared" si="336"/>
        <v>0</v>
      </c>
      <c r="S529" s="167">
        <f t="shared" si="336"/>
        <v>0</v>
      </c>
      <c r="T529" s="167">
        <f t="shared" si="336"/>
        <v>0</v>
      </c>
      <c r="U529" s="167">
        <f t="shared" si="336"/>
        <v>0</v>
      </c>
      <c r="V529" s="167">
        <f t="shared" si="336"/>
        <v>0</v>
      </c>
      <c r="W529" s="167">
        <f t="shared" si="336"/>
        <v>0</v>
      </c>
      <c r="X529" s="167">
        <f t="shared" si="336"/>
        <v>0</v>
      </c>
      <c r="Y529" s="167">
        <f t="shared" si="336"/>
        <v>0</v>
      </c>
      <c r="Z529" s="167">
        <f t="shared" si="336"/>
        <v>0</v>
      </c>
      <c r="AA529" s="167">
        <f t="shared" si="336"/>
        <v>0</v>
      </c>
      <c r="AB529" s="167">
        <f t="shared" si="336"/>
        <v>0</v>
      </c>
      <c r="AC529" s="167">
        <f t="shared" si="336"/>
        <v>0</v>
      </c>
      <c r="AD529" s="167">
        <f t="shared" si="336"/>
        <v>0</v>
      </c>
      <c r="AE529" s="167">
        <f t="shared" si="336"/>
        <v>0</v>
      </c>
      <c r="AF529" s="167">
        <f t="shared" si="336"/>
        <v>0</v>
      </c>
      <c r="AG529" s="167">
        <f t="shared" si="336"/>
        <v>0</v>
      </c>
      <c r="AH529" s="167">
        <f t="shared" si="336"/>
        <v>0</v>
      </c>
      <c r="AI529" s="167">
        <f t="shared" si="336"/>
        <v>0</v>
      </c>
      <c r="AJ529" s="167">
        <f t="shared" si="336"/>
        <v>0</v>
      </c>
      <c r="AK529" s="167">
        <f t="shared" si="336"/>
        <v>0</v>
      </c>
      <c r="AL529" s="167">
        <f t="shared" si="336"/>
        <v>0</v>
      </c>
      <c r="AM529" s="167">
        <f t="shared" si="336"/>
        <v>0</v>
      </c>
      <c r="AN529" s="167">
        <f t="shared" si="336"/>
        <v>0</v>
      </c>
      <c r="AO529" s="167">
        <f t="shared" si="336"/>
        <v>0</v>
      </c>
      <c r="AP529" s="167">
        <f t="shared" si="336"/>
        <v>0</v>
      </c>
      <c r="AQ529" s="167">
        <f t="shared" si="336"/>
        <v>0</v>
      </c>
      <c r="AR529" s="167">
        <f t="shared" si="336"/>
        <v>0</v>
      </c>
      <c r="AS529" s="167">
        <f t="shared" si="336"/>
        <v>0</v>
      </c>
      <c r="AT529" s="167">
        <f t="shared" si="336"/>
        <v>0</v>
      </c>
      <c r="AU529" s="167">
        <f t="shared" si="336"/>
        <v>0</v>
      </c>
      <c r="AV529" s="167">
        <f t="shared" si="336"/>
        <v>0</v>
      </c>
      <c r="AW529" s="167">
        <f t="shared" si="336"/>
        <v>0</v>
      </c>
      <c r="AX529" s="167">
        <f t="shared" si="336"/>
        <v>0</v>
      </c>
      <c r="AY529" s="167">
        <f t="shared" si="336"/>
        <v>0</v>
      </c>
      <c r="AZ529" s="167">
        <f t="shared" si="336"/>
        <v>0</v>
      </c>
      <c r="BA529" s="167">
        <f t="shared" si="336"/>
        <v>0</v>
      </c>
      <c r="BB529" s="287"/>
      <c r="BC529" s="166"/>
    </row>
    <row r="530" spans="1:55" ht="15.6">
      <c r="A530" s="275" t="s">
        <v>347</v>
      </c>
      <c r="B530" s="276" t="s">
        <v>348</v>
      </c>
      <c r="C530" s="276" t="s">
        <v>308</v>
      </c>
      <c r="D530" s="153" t="s">
        <v>41</v>
      </c>
      <c r="E530" s="167">
        <f t="shared" si="338"/>
        <v>60699.86</v>
      </c>
      <c r="F530" s="167">
        <f t="shared" si="321"/>
        <v>60699.14</v>
      </c>
      <c r="G530" s="167">
        <f t="shared" ref="G530" si="339">F530*100/E530</f>
        <v>99.998813835814445</v>
      </c>
      <c r="H530" s="167">
        <f>H531+H532+H533+H535+H536</f>
        <v>31339.499999999996</v>
      </c>
      <c r="I530" s="167">
        <f t="shared" ref="I530:AZ530" si="340">I531+I532+I533+I535+I536</f>
        <v>31339.499999999996</v>
      </c>
      <c r="J530" s="167"/>
      <c r="K530" s="167">
        <f t="shared" si="340"/>
        <v>0</v>
      </c>
      <c r="L530" s="167">
        <f t="shared" si="340"/>
        <v>0</v>
      </c>
      <c r="M530" s="167"/>
      <c r="N530" s="167">
        <f t="shared" si="340"/>
        <v>0</v>
      </c>
      <c r="O530" s="167">
        <f t="shared" si="340"/>
        <v>0</v>
      </c>
      <c r="P530" s="167"/>
      <c r="Q530" s="167">
        <f t="shared" si="340"/>
        <v>6586.5999999999985</v>
      </c>
      <c r="R530" s="167">
        <f t="shared" si="340"/>
        <v>6586.5999999999985</v>
      </c>
      <c r="S530" s="167"/>
      <c r="T530" s="167">
        <f t="shared" si="340"/>
        <v>0</v>
      </c>
      <c r="U530" s="167">
        <f t="shared" si="340"/>
        <v>0</v>
      </c>
      <c r="V530" s="167"/>
      <c r="W530" s="167">
        <f t="shared" si="340"/>
        <v>13107.819</v>
      </c>
      <c r="X530" s="167">
        <f t="shared" si="340"/>
        <v>13107.819</v>
      </c>
      <c r="Y530" s="167"/>
      <c r="Z530" s="167">
        <f t="shared" si="340"/>
        <v>12520.15</v>
      </c>
      <c r="AA530" s="167">
        <f t="shared" si="340"/>
        <v>12520.15</v>
      </c>
      <c r="AB530" s="167">
        <f t="shared" si="340"/>
        <v>0</v>
      </c>
      <c r="AC530" s="167">
        <f t="shared" si="340"/>
        <v>0</v>
      </c>
      <c r="AD530" s="167"/>
      <c r="AE530" s="167">
        <f t="shared" si="340"/>
        <v>0</v>
      </c>
      <c r="AF530" s="167">
        <f t="shared" si="340"/>
        <v>0</v>
      </c>
      <c r="AG530" s="167">
        <f t="shared" si="340"/>
        <v>0</v>
      </c>
      <c r="AH530" s="167">
        <f t="shared" si="340"/>
        <v>0</v>
      </c>
      <c r="AI530" s="167"/>
      <c r="AJ530" s="167">
        <f t="shared" si="340"/>
        <v>-13107.828999999998</v>
      </c>
      <c r="AK530" s="167">
        <f t="shared" si="340"/>
        <v>-13107.828999999998</v>
      </c>
      <c r="AL530" s="167">
        <f t="shared" si="340"/>
        <v>0</v>
      </c>
      <c r="AM530" s="167">
        <f t="shared" si="340"/>
        <v>0</v>
      </c>
      <c r="AN530" s="167"/>
      <c r="AO530" s="167">
        <f t="shared" si="340"/>
        <v>0</v>
      </c>
      <c r="AP530" s="167">
        <f t="shared" si="340"/>
        <v>0</v>
      </c>
      <c r="AQ530" s="167">
        <f t="shared" si="340"/>
        <v>0</v>
      </c>
      <c r="AR530" s="167">
        <f t="shared" si="340"/>
        <v>0</v>
      </c>
      <c r="AS530" s="167"/>
      <c r="AT530" s="167">
        <f t="shared" si="340"/>
        <v>0.01</v>
      </c>
      <c r="AU530" s="167">
        <f t="shared" si="340"/>
        <v>0</v>
      </c>
      <c r="AV530" s="167">
        <f t="shared" si="340"/>
        <v>0</v>
      </c>
      <c r="AW530" s="167">
        <f t="shared" si="340"/>
        <v>0</v>
      </c>
      <c r="AX530" s="167"/>
      <c r="AY530" s="167">
        <f t="shared" si="340"/>
        <v>10253.609999999999</v>
      </c>
      <c r="AZ530" s="167">
        <f t="shared" si="340"/>
        <v>10252.9</v>
      </c>
      <c r="BA530" s="167"/>
      <c r="BB530" s="164"/>
      <c r="BC530" s="226"/>
    </row>
    <row r="531" spans="1:55" ht="31.2">
      <c r="A531" s="275"/>
      <c r="B531" s="276"/>
      <c r="C531" s="276"/>
      <c r="D531" s="151" t="s">
        <v>37</v>
      </c>
      <c r="E531" s="167">
        <f t="shared" si="338"/>
        <v>0</v>
      </c>
      <c r="F531" s="167">
        <f t="shared" si="321"/>
        <v>0</v>
      </c>
      <c r="G531" s="167"/>
      <c r="H531" s="167">
        <f>H538+H545+H552+H559+H566+H573+H580+H587+H594</f>
        <v>0</v>
      </c>
      <c r="I531" s="167">
        <f t="shared" ref="I531:BA531" si="341">I538+I545+I552+I559+I566+I573+I580+I587+I594</f>
        <v>0</v>
      </c>
      <c r="J531" s="167">
        <f t="shared" si="341"/>
        <v>0</v>
      </c>
      <c r="K531" s="167">
        <f t="shared" si="341"/>
        <v>0</v>
      </c>
      <c r="L531" s="167">
        <f t="shared" si="341"/>
        <v>0</v>
      </c>
      <c r="M531" s="167">
        <f t="shared" si="341"/>
        <v>0</v>
      </c>
      <c r="N531" s="167">
        <f t="shared" si="341"/>
        <v>0</v>
      </c>
      <c r="O531" s="167">
        <f t="shared" si="341"/>
        <v>0</v>
      </c>
      <c r="P531" s="167">
        <f t="shared" si="341"/>
        <v>0</v>
      </c>
      <c r="Q531" s="167">
        <f t="shared" si="341"/>
        <v>0</v>
      </c>
      <c r="R531" s="167">
        <f t="shared" si="341"/>
        <v>0</v>
      </c>
      <c r="S531" s="167">
        <f t="shared" si="341"/>
        <v>0</v>
      </c>
      <c r="T531" s="167">
        <f t="shared" si="341"/>
        <v>0</v>
      </c>
      <c r="U531" s="167">
        <f t="shared" si="341"/>
        <v>0</v>
      </c>
      <c r="V531" s="167">
        <f t="shared" si="341"/>
        <v>0</v>
      </c>
      <c r="W531" s="167">
        <f t="shared" si="341"/>
        <v>0</v>
      </c>
      <c r="X531" s="167">
        <f t="shared" si="341"/>
        <v>0</v>
      </c>
      <c r="Y531" s="167">
        <f t="shared" si="341"/>
        <v>0</v>
      </c>
      <c r="Z531" s="167">
        <f t="shared" si="341"/>
        <v>0</v>
      </c>
      <c r="AA531" s="167">
        <f t="shared" si="341"/>
        <v>0</v>
      </c>
      <c r="AB531" s="167">
        <f t="shared" si="341"/>
        <v>0</v>
      </c>
      <c r="AC531" s="167">
        <f t="shared" si="341"/>
        <v>0</v>
      </c>
      <c r="AD531" s="167">
        <f t="shared" si="341"/>
        <v>0</v>
      </c>
      <c r="AE531" s="167">
        <f t="shared" si="341"/>
        <v>0</v>
      </c>
      <c r="AF531" s="167">
        <f t="shared" si="341"/>
        <v>0</v>
      </c>
      <c r="AG531" s="167">
        <f t="shared" si="341"/>
        <v>0</v>
      </c>
      <c r="AH531" s="167">
        <f t="shared" si="341"/>
        <v>0</v>
      </c>
      <c r="AI531" s="167">
        <f t="shared" si="341"/>
        <v>0</v>
      </c>
      <c r="AJ531" s="167">
        <f t="shared" si="341"/>
        <v>0</v>
      </c>
      <c r="AK531" s="167">
        <f t="shared" si="341"/>
        <v>0</v>
      </c>
      <c r="AL531" s="167">
        <f t="shared" si="341"/>
        <v>0</v>
      </c>
      <c r="AM531" s="167">
        <f t="shared" si="341"/>
        <v>0</v>
      </c>
      <c r="AN531" s="167">
        <f t="shared" si="341"/>
        <v>0</v>
      </c>
      <c r="AO531" s="167">
        <f t="shared" si="341"/>
        <v>0</v>
      </c>
      <c r="AP531" s="167">
        <f t="shared" si="341"/>
        <v>0</v>
      </c>
      <c r="AQ531" s="167">
        <f t="shared" si="341"/>
        <v>0</v>
      </c>
      <c r="AR531" s="167">
        <f t="shared" si="341"/>
        <v>0</v>
      </c>
      <c r="AS531" s="167">
        <f t="shared" si="341"/>
        <v>0</v>
      </c>
      <c r="AT531" s="167">
        <f t="shared" si="341"/>
        <v>0</v>
      </c>
      <c r="AU531" s="167">
        <f t="shared" si="341"/>
        <v>0</v>
      </c>
      <c r="AV531" s="167">
        <f t="shared" si="341"/>
        <v>0</v>
      </c>
      <c r="AW531" s="167">
        <f t="shared" si="341"/>
        <v>0</v>
      </c>
      <c r="AX531" s="167">
        <f t="shared" si="341"/>
        <v>0</v>
      </c>
      <c r="AY531" s="167">
        <f t="shared" si="341"/>
        <v>0</v>
      </c>
      <c r="AZ531" s="167">
        <f t="shared" si="341"/>
        <v>0</v>
      </c>
      <c r="BA531" s="167">
        <f t="shared" si="341"/>
        <v>0</v>
      </c>
      <c r="BB531" s="164"/>
      <c r="BC531" s="226"/>
    </row>
    <row r="532" spans="1:55" ht="31.2">
      <c r="A532" s="275"/>
      <c r="B532" s="276"/>
      <c r="C532" s="276"/>
      <c r="D532" s="176" t="s">
        <v>2</v>
      </c>
      <c r="E532" s="167">
        <f t="shared" si="338"/>
        <v>0</v>
      </c>
      <c r="F532" s="167">
        <f t="shared" si="321"/>
        <v>0</v>
      </c>
      <c r="G532" s="167"/>
      <c r="H532" s="167">
        <f t="shared" ref="H532:BA536" si="342">H539+H546+H553+H560+H567+H574+H581+H588+H595</f>
        <v>0</v>
      </c>
      <c r="I532" s="167">
        <f t="shared" si="342"/>
        <v>0</v>
      </c>
      <c r="J532" s="167">
        <f t="shared" si="342"/>
        <v>0</v>
      </c>
      <c r="K532" s="167">
        <f t="shared" si="342"/>
        <v>0</v>
      </c>
      <c r="L532" s="167">
        <f t="shared" si="342"/>
        <v>0</v>
      </c>
      <c r="M532" s="167">
        <f t="shared" si="342"/>
        <v>0</v>
      </c>
      <c r="N532" s="167">
        <f t="shared" si="342"/>
        <v>0</v>
      </c>
      <c r="O532" s="167">
        <f t="shared" si="342"/>
        <v>0</v>
      </c>
      <c r="P532" s="167">
        <f t="shared" si="342"/>
        <v>0</v>
      </c>
      <c r="Q532" s="167">
        <f t="shared" si="342"/>
        <v>0</v>
      </c>
      <c r="R532" s="167">
        <f t="shared" si="342"/>
        <v>0</v>
      </c>
      <c r="S532" s="167">
        <f t="shared" si="342"/>
        <v>0</v>
      </c>
      <c r="T532" s="167">
        <f t="shared" si="342"/>
        <v>0</v>
      </c>
      <c r="U532" s="167">
        <f t="shared" si="342"/>
        <v>0</v>
      </c>
      <c r="V532" s="167">
        <f t="shared" si="342"/>
        <v>0</v>
      </c>
      <c r="W532" s="167">
        <f t="shared" si="342"/>
        <v>0</v>
      </c>
      <c r="X532" s="167">
        <f t="shared" si="342"/>
        <v>0</v>
      </c>
      <c r="Y532" s="167">
        <f t="shared" si="342"/>
        <v>0</v>
      </c>
      <c r="Z532" s="167">
        <f t="shared" si="342"/>
        <v>0</v>
      </c>
      <c r="AA532" s="167">
        <f t="shared" si="342"/>
        <v>0</v>
      </c>
      <c r="AB532" s="167">
        <f t="shared" si="342"/>
        <v>0</v>
      </c>
      <c r="AC532" s="167">
        <f t="shared" si="342"/>
        <v>0</v>
      </c>
      <c r="AD532" s="167">
        <f t="shared" si="342"/>
        <v>0</v>
      </c>
      <c r="AE532" s="167">
        <f t="shared" si="342"/>
        <v>0</v>
      </c>
      <c r="AF532" s="167">
        <f t="shared" si="342"/>
        <v>0</v>
      </c>
      <c r="AG532" s="167">
        <f t="shared" si="342"/>
        <v>0</v>
      </c>
      <c r="AH532" s="167">
        <f t="shared" si="342"/>
        <v>0</v>
      </c>
      <c r="AI532" s="167">
        <f t="shared" si="342"/>
        <v>0</v>
      </c>
      <c r="AJ532" s="167">
        <f t="shared" si="342"/>
        <v>0</v>
      </c>
      <c r="AK532" s="167">
        <f t="shared" si="342"/>
        <v>0</v>
      </c>
      <c r="AL532" s="167">
        <f t="shared" si="342"/>
        <v>0</v>
      </c>
      <c r="AM532" s="167">
        <f t="shared" si="342"/>
        <v>0</v>
      </c>
      <c r="AN532" s="167">
        <f t="shared" si="342"/>
        <v>0</v>
      </c>
      <c r="AO532" s="167">
        <f t="shared" si="342"/>
        <v>0</v>
      </c>
      <c r="AP532" s="167">
        <f t="shared" si="342"/>
        <v>0</v>
      </c>
      <c r="AQ532" s="167">
        <f t="shared" si="342"/>
        <v>0</v>
      </c>
      <c r="AR532" s="167">
        <f t="shared" si="342"/>
        <v>0</v>
      </c>
      <c r="AS532" s="167">
        <f t="shared" si="342"/>
        <v>0</v>
      </c>
      <c r="AT532" s="167">
        <f t="shared" si="342"/>
        <v>0</v>
      </c>
      <c r="AU532" s="167">
        <f t="shared" si="342"/>
        <v>0</v>
      </c>
      <c r="AV532" s="167">
        <f t="shared" si="342"/>
        <v>0</v>
      </c>
      <c r="AW532" s="167">
        <f t="shared" si="342"/>
        <v>0</v>
      </c>
      <c r="AX532" s="167">
        <f t="shared" si="342"/>
        <v>0</v>
      </c>
      <c r="AY532" s="167">
        <f t="shared" si="342"/>
        <v>0</v>
      </c>
      <c r="AZ532" s="167">
        <f t="shared" si="342"/>
        <v>0</v>
      </c>
      <c r="BA532" s="167">
        <f t="shared" si="342"/>
        <v>0</v>
      </c>
      <c r="BB532" s="164"/>
      <c r="BC532" s="166"/>
    </row>
    <row r="533" spans="1:55" ht="15.6">
      <c r="A533" s="275"/>
      <c r="B533" s="276"/>
      <c r="C533" s="276"/>
      <c r="D533" s="225" t="s">
        <v>268</v>
      </c>
      <c r="E533" s="212">
        <f>H533+K533+N533+Q533+T533+W533+Z533+AE533+AJ533+AO533+AT533+AY533</f>
        <v>60699.86</v>
      </c>
      <c r="F533" s="167">
        <f t="shared" si="321"/>
        <v>60699.14</v>
      </c>
      <c r="G533" s="167">
        <f t="shared" ref="G533" si="343">F533*100/E533</f>
        <v>99.998813835814445</v>
      </c>
      <c r="H533" s="167">
        <f t="shared" si="342"/>
        <v>31339.499999999996</v>
      </c>
      <c r="I533" s="167">
        <f t="shared" si="342"/>
        <v>31339.499999999996</v>
      </c>
      <c r="J533" s="167">
        <f t="shared" si="342"/>
        <v>0</v>
      </c>
      <c r="K533" s="167">
        <f t="shared" si="342"/>
        <v>0</v>
      </c>
      <c r="L533" s="167">
        <f t="shared" si="342"/>
        <v>0</v>
      </c>
      <c r="M533" s="167">
        <f t="shared" si="342"/>
        <v>0</v>
      </c>
      <c r="N533" s="167">
        <f t="shared" si="342"/>
        <v>0</v>
      </c>
      <c r="O533" s="167">
        <f t="shared" si="342"/>
        <v>0</v>
      </c>
      <c r="P533" s="167">
        <f t="shared" si="342"/>
        <v>0</v>
      </c>
      <c r="Q533" s="167">
        <f t="shared" si="342"/>
        <v>6586.5999999999985</v>
      </c>
      <c r="R533" s="167">
        <f t="shared" si="342"/>
        <v>6586.5999999999985</v>
      </c>
      <c r="S533" s="167">
        <f t="shared" si="342"/>
        <v>0</v>
      </c>
      <c r="T533" s="167">
        <f t="shared" si="342"/>
        <v>0</v>
      </c>
      <c r="U533" s="167">
        <f t="shared" si="342"/>
        <v>0</v>
      </c>
      <c r="V533" s="167">
        <f t="shared" si="342"/>
        <v>0</v>
      </c>
      <c r="W533" s="167">
        <f t="shared" si="342"/>
        <v>13107.819</v>
      </c>
      <c r="X533" s="167">
        <f t="shared" si="342"/>
        <v>13107.819</v>
      </c>
      <c r="Y533" s="167">
        <f t="shared" si="342"/>
        <v>0</v>
      </c>
      <c r="Z533" s="167">
        <f t="shared" si="342"/>
        <v>12520.15</v>
      </c>
      <c r="AA533" s="167">
        <f t="shared" si="342"/>
        <v>12520.15</v>
      </c>
      <c r="AB533" s="167">
        <f t="shared" si="342"/>
        <v>0</v>
      </c>
      <c r="AC533" s="167">
        <f t="shared" si="342"/>
        <v>0</v>
      </c>
      <c r="AD533" s="167">
        <f t="shared" si="342"/>
        <v>0</v>
      </c>
      <c r="AE533" s="167">
        <f t="shared" si="342"/>
        <v>0</v>
      </c>
      <c r="AF533" s="167">
        <f t="shared" si="342"/>
        <v>0</v>
      </c>
      <c r="AG533" s="167">
        <f t="shared" si="342"/>
        <v>0</v>
      </c>
      <c r="AH533" s="167">
        <f t="shared" si="342"/>
        <v>0</v>
      </c>
      <c r="AI533" s="167">
        <f t="shared" si="342"/>
        <v>0</v>
      </c>
      <c r="AJ533" s="167">
        <f t="shared" si="342"/>
        <v>-13107.828999999998</v>
      </c>
      <c r="AK533" s="167">
        <f t="shared" si="342"/>
        <v>-13107.828999999998</v>
      </c>
      <c r="AL533" s="167">
        <f t="shared" si="342"/>
        <v>0</v>
      </c>
      <c r="AM533" s="167">
        <f t="shared" si="342"/>
        <v>0</v>
      </c>
      <c r="AN533" s="167">
        <f t="shared" si="342"/>
        <v>0</v>
      </c>
      <c r="AO533" s="167">
        <f t="shared" si="342"/>
        <v>0</v>
      </c>
      <c r="AP533" s="167">
        <f t="shared" si="342"/>
        <v>0</v>
      </c>
      <c r="AQ533" s="167">
        <f t="shared" si="342"/>
        <v>0</v>
      </c>
      <c r="AR533" s="167">
        <f t="shared" si="342"/>
        <v>0</v>
      </c>
      <c r="AS533" s="167">
        <f t="shared" si="342"/>
        <v>0</v>
      </c>
      <c r="AT533" s="167">
        <f t="shared" si="342"/>
        <v>0.01</v>
      </c>
      <c r="AU533" s="167">
        <f t="shared" si="342"/>
        <v>0</v>
      </c>
      <c r="AV533" s="167">
        <f t="shared" si="342"/>
        <v>0</v>
      </c>
      <c r="AW533" s="167">
        <f t="shared" si="342"/>
        <v>0</v>
      </c>
      <c r="AX533" s="167">
        <f t="shared" si="342"/>
        <v>0</v>
      </c>
      <c r="AY533" s="167">
        <f t="shared" si="342"/>
        <v>10253.609999999999</v>
      </c>
      <c r="AZ533" s="167">
        <f t="shared" si="342"/>
        <v>10252.9</v>
      </c>
      <c r="BA533" s="167">
        <f t="shared" si="342"/>
        <v>0</v>
      </c>
      <c r="BB533" s="164"/>
      <c r="BC533" s="166"/>
    </row>
    <row r="534" spans="1:55" ht="78">
      <c r="A534" s="275"/>
      <c r="B534" s="276"/>
      <c r="C534" s="276"/>
      <c r="D534" s="225" t="s">
        <v>274</v>
      </c>
      <c r="E534" s="167">
        <f t="shared" ref="E534:F549" si="344">H534+K534+N534+Q534+T534+W534+Z534+AE534+AJ534+AO534+AT534+AY534</f>
        <v>10000</v>
      </c>
      <c r="F534" s="167">
        <f t="shared" si="321"/>
        <v>10000</v>
      </c>
      <c r="G534" s="167"/>
      <c r="H534" s="167">
        <f t="shared" si="342"/>
        <v>0</v>
      </c>
      <c r="I534" s="167">
        <f t="shared" si="342"/>
        <v>0</v>
      </c>
      <c r="J534" s="167">
        <f t="shared" si="342"/>
        <v>0</v>
      </c>
      <c r="K534" s="167">
        <f t="shared" si="342"/>
        <v>0</v>
      </c>
      <c r="L534" s="167">
        <f t="shared" si="342"/>
        <v>0</v>
      </c>
      <c r="M534" s="167">
        <f t="shared" si="342"/>
        <v>0</v>
      </c>
      <c r="N534" s="167">
        <f t="shared" si="342"/>
        <v>0</v>
      </c>
      <c r="O534" s="167">
        <f t="shared" si="342"/>
        <v>0</v>
      </c>
      <c r="P534" s="167">
        <f t="shared" si="342"/>
        <v>0</v>
      </c>
      <c r="Q534" s="167">
        <f t="shared" si="342"/>
        <v>0</v>
      </c>
      <c r="R534" s="167">
        <f t="shared" si="342"/>
        <v>0</v>
      </c>
      <c r="S534" s="167">
        <f t="shared" si="342"/>
        <v>0</v>
      </c>
      <c r="T534" s="167">
        <f t="shared" si="342"/>
        <v>0</v>
      </c>
      <c r="U534" s="167">
        <f t="shared" si="342"/>
        <v>0</v>
      </c>
      <c r="V534" s="167">
        <f t="shared" si="342"/>
        <v>0</v>
      </c>
      <c r="W534" s="167">
        <f t="shared" si="342"/>
        <v>0</v>
      </c>
      <c r="X534" s="167">
        <f t="shared" si="342"/>
        <v>0</v>
      </c>
      <c r="Y534" s="167">
        <f t="shared" si="342"/>
        <v>0</v>
      </c>
      <c r="Z534" s="167">
        <f t="shared" si="342"/>
        <v>10000</v>
      </c>
      <c r="AA534" s="167">
        <f t="shared" si="342"/>
        <v>10000</v>
      </c>
      <c r="AB534" s="167">
        <f t="shared" si="342"/>
        <v>0</v>
      </c>
      <c r="AC534" s="167">
        <f t="shared" si="342"/>
        <v>0</v>
      </c>
      <c r="AD534" s="167">
        <f t="shared" si="342"/>
        <v>0</v>
      </c>
      <c r="AE534" s="167">
        <f t="shared" si="342"/>
        <v>0</v>
      </c>
      <c r="AF534" s="167">
        <f t="shared" si="342"/>
        <v>0</v>
      </c>
      <c r="AG534" s="167">
        <f t="shared" si="342"/>
        <v>0</v>
      </c>
      <c r="AH534" s="167">
        <f t="shared" si="342"/>
        <v>0</v>
      </c>
      <c r="AI534" s="167">
        <f t="shared" si="342"/>
        <v>0</v>
      </c>
      <c r="AJ534" s="167">
        <f t="shared" si="342"/>
        <v>0</v>
      </c>
      <c r="AK534" s="167">
        <f t="shared" si="342"/>
        <v>0</v>
      </c>
      <c r="AL534" s="167">
        <f t="shared" si="342"/>
        <v>0</v>
      </c>
      <c r="AM534" s="167">
        <f t="shared" si="342"/>
        <v>0</v>
      </c>
      <c r="AN534" s="167">
        <f t="shared" si="342"/>
        <v>0</v>
      </c>
      <c r="AO534" s="167">
        <f t="shared" si="342"/>
        <v>0</v>
      </c>
      <c r="AP534" s="167">
        <f t="shared" si="342"/>
        <v>0</v>
      </c>
      <c r="AQ534" s="167">
        <f t="shared" si="342"/>
        <v>0</v>
      </c>
      <c r="AR534" s="167">
        <f t="shared" si="342"/>
        <v>0</v>
      </c>
      <c r="AS534" s="167">
        <f t="shared" si="342"/>
        <v>0</v>
      </c>
      <c r="AT534" s="167">
        <f t="shared" si="342"/>
        <v>0</v>
      </c>
      <c r="AU534" s="167">
        <f t="shared" si="342"/>
        <v>0</v>
      </c>
      <c r="AV534" s="167">
        <f t="shared" si="342"/>
        <v>0</v>
      </c>
      <c r="AW534" s="167">
        <f t="shared" si="342"/>
        <v>0</v>
      </c>
      <c r="AX534" s="167">
        <f t="shared" si="342"/>
        <v>0</v>
      </c>
      <c r="AY534" s="167">
        <f t="shared" si="342"/>
        <v>0</v>
      </c>
      <c r="AZ534" s="167">
        <f t="shared" si="342"/>
        <v>0</v>
      </c>
      <c r="BA534" s="167">
        <f t="shared" si="342"/>
        <v>0</v>
      </c>
      <c r="BB534" s="164"/>
      <c r="BC534" s="166"/>
    </row>
    <row r="535" spans="1:55" ht="15.6">
      <c r="A535" s="275"/>
      <c r="B535" s="276"/>
      <c r="C535" s="276"/>
      <c r="D535" s="225" t="s">
        <v>269</v>
      </c>
      <c r="E535" s="167">
        <f t="shared" si="344"/>
        <v>0</v>
      </c>
      <c r="F535" s="167">
        <f t="shared" si="321"/>
        <v>0</v>
      </c>
      <c r="G535" s="167"/>
      <c r="H535" s="167">
        <f t="shared" si="342"/>
        <v>0</v>
      </c>
      <c r="I535" s="167">
        <f t="shared" si="342"/>
        <v>0</v>
      </c>
      <c r="J535" s="167">
        <f t="shared" si="342"/>
        <v>0</v>
      </c>
      <c r="K535" s="167">
        <f t="shared" si="342"/>
        <v>0</v>
      </c>
      <c r="L535" s="167">
        <f t="shared" si="342"/>
        <v>0</v>
      </c>
      <c r="M535" s="167">
        <f t="shared" si="342"/>
        <v>0</v>
      </c>
      <c r="N535" s="167">
        <f t="shared" si="342"/>
        <v>0</v>
      </c>
      <c r="O535" s="167">
        <f t="shared" si="342"/>
        <v>0</v>
      </c>
      <c r="P535" s="167">
        <f t="shared" si="342"/>
        <v>0</v>
      </c>
      <c r="Q535" s="167">
        <f t="shared" si="342"/>
        <v>0</v>
      </c>
      <c r="R535" s="167">
        <f t="shared" si="342"/>
        <v>0</v>
      </c>
      <c r="S535" s="167">
        <f t="shared" si="342"/>
        <v>0</v>
      </c>
      <c r="T535" s="167">
        <f t="shared" si="342"/>
        <v>0</v>
      </c>
      <c r="U535" s="167">
        <f t="shared" si="342"/>
        <v>0</v>
      </c>
      <c r="V535" s="167">
        <f t="shared" si="342"/>
        <v>0</v>
      </c>
      <c r="W535" s="167">
        <f t="shared" si="342"/>
        <v>0</v>
      </c>
      <c r="X535" s="167">
        <f t="shared" si="342"/>
        <v>0</v>
      </c>
      <c r="Y535" s="167">
        <f t="shared" si="342"/>
        <v>0</v>
      </c>
      <c r="Z535" s="167">
        <f t="shared" si="342"/>
        <v>0</v>
      </c>
      <c r="AA535" s="167">
        <f t="shared" si="342"/>
        <v>0</v>
      </c>
      <c r="AB535" s="167">
        <f t="shared" si="342"/>
        <v>0</v>
      </c>
      <c r="AC535" s="167">
        <f t="shared" si="342"/>
        <v>0</v>
      </c>
      <c r="AD535" s="167">
        <f t="shared" si="342"/>
        <v>0</v>
      </c>
      <c r="AE535" s="167">
        <f t="shared" si="342"/>
        <v>0</v>
      </c>
      <c r="AF535" s="167">
        <f t="shared" si="342"/>
        <v>0</v>
      </c>
      <c r="AG535" s="167">
        <f t="shared" si="342"/>
        <v>0</v>
      </c>
      <c r="AH535" s="167">
        <f t="shared" si="342"/>
        <v>0</v>
      </c>
      <c r="AI535" s="167">
        <f t="shared" si="342"/>
        <v>0</v>
      </c>
      <c r="AJ535" s="167">
        <f t="shared" si="342"/>
        <v>0</v>
      </c>
      <c r="AK535" s="167">
        <f t="shared" si="342"/>
        <v>0</v>
      </c>
      <c r="AL535" s="167">
        <f t="shared" si="342"/>
        <v>0</v>
      </c>
      <c r="AM535" s="167">
        <f t="shared" si="342"/>
        <v>0</v>
      </c>
      <c r="AN535" s="167">
        <f t="shared" si="342"/>
        <v>0</v>
      </c>
      <c r="AO535" s="167">
        <f t="shared" si="342"/>
        <v>0</v>
      </c>
      <c r="AP535" s="167">
        <f t="shared" si="342"/>
        <v>0</v>
      </c>
      <c r="AQ535" s="167">
        <f t="shared" si="342"/>
        <v>0</v>
      </c>
      <c r="AR535" s="167">
        <f t="shared" si="342"/>
        <v>0</v>
      </c>
      <c r="AS535" s="167">
        <f t="shared" si="342"/>
        <v>0</v>
      </c>
      <c r="AT535" s="167">
        <f t="shared" si="342"/>
        <v>0</v>
      </c>
      <c r="AU535" s="167">
        <f t="shared" si="342"/>
        <v>0</v>
      </c>
      <c r="AV535" s="167">
        <f t="shared" si="342"/>
        <v>0</v>
      </c>
      <c r="AW535" s="167">
        <f t="shared" si="342"/>
        <v>0</v>
      </c>
      <c r="AX535" s="167">
        <f t="shared" si="342"/>
        <v>0</v>
      </c>
      <c r="AY535" s="167">
        <f t="shared" si="342"/>
        <v>0</v>
      </c>
      <c r="AZ535" s="167">
        <f t="shared" si="342"/>
        <v>0</v>
      </c>
      <c r="BA535" s="167">
        <f t="shared" si="342"/>
        <v>0</v>
      </c>
      <c r="BB535" s="164"/>
      <c r="BC535" s="166"/>
    </row>
    <row r="536" spans="1:55" ht="31.2">
      <c r="A536" s="275"/>
      <c r="B536" s="276"/>
      <c r="C536" s="276"/>
      <c r="D536" s="226" t="s">
        <v>43</v>
      </c>
      <c r="E536" s="167">
        <f t="shared" si="344"/>
        <v>0</v>
      </c>
      <c r="F536" s="167">
        <f t="shared" si="321"/>
        <v>0</v>
      </c>
      <c r="G536" s="167"/>
      <c r="H536" s="167">
        <f t="shared" si="342"/>
        <v>0</v>
      </c>
      <c r="I536" s="167">
        <f t="shared" si="342"/>
        <v>0</v>
      </c>
      <c r="J536" s="167">
        <f t="shared" si="342"/>
        <v>0</v>
      </c>
      <c r="K536" s="167">
        <f t="shared" si="342"/>
        <v>0</v>
      </c>
      <c r="L536" s="167">
        <f t="shared" si="342"/>
        <v>0</v>
      </c>
      <c r="M536" s="167">
        <f t="shared" si="342"/>
        <v>0</v>
      </c>
      <c r="N536" s="167">
        <f t="shared" si="342"/>
        <v>0</v>
      </c>
      <c r="O536" s="167">
        <f t="shared" si="342"/>
        <v>0</v>
      </c>
      <c r="P536" s="167">
        <f t="shared" si="342"/>
        <v>0</v>
      </c>
      <c r="Q536" s="167">
        <f t="shared" si="342"/>
        <v>0</v>
      </c>
      <c r="R536" s="167">
        <f t="shared" si="342"/>
        <v>0</v>
      </c>
      <c r="S536" s="167">
        <f t="shared" si="342"/>
        <v>0</v>
      </c>
      <c r="T536" s="167">
        <f t="shared" si="342"/>
        <v>0</v>
      </c>
      <c r="U536" s="167">
        <f t="shared" si="342"/>
        <v>0</v>
      </c>
      <c r="V536" s="167">
        <f t="shared" si="342"/>
        <v>0</v>
      </c>
      <c r="W536" s="167">
        <f t="shared" si="342"/>
        <v>0</v>
      </c>
      <c r="X536" s="167">
        <f t="shared" si="342"/>
        <v>0</v>
      </c>
      <c r="Y536" s="167">
        <f t="shared" si="342"/>
        <v>0</v>
      </c>
      <c r="Z536" s="167">
        <f t="shared" si="342"/>
        <v>0</v>
      </c>
      <c r="AA536" s="167">
        <f t="shared" si="342"/>
        <v>0</v>
      </c>
      <c r="AB536" s="167">
        <f t="shared" si="342"/>
        <v>0</v>
      </c>
      <c r="AC536" s="167">
        <f t="shared" si="342"/>
        <v>0</v>
      </c>
      <c r="AD536" s="167">
        <f t="shared" si="342"/>
        <v>0</v>
      </c>
      <c r="AE536" s="167">
        <f t="shared" si="342"/>
        <v>0</v>
      </c>
      <c r="AF536" s="167">
        <f t="shared" si="342"/>
        <v>0</v>
      </c>
      <c r="AG536" s="167">
        <f t="shared" si="342"/>
        <v>0</v>
      </c>
      <c r="AH536" s="167">
        <f t="shared" si="342"/>
        <v>0</v>
      </c>
      <c r="AI536" s="167">
        <f t="shared" si="342"/>
        <v>0</v>
      </c>
      <c r="AJ536" s="167">
        <f t="shared" si="342"/>
        <v>0</v>
      </c>
      <c r="AK536" s="167">
        <f t="shared" si="342"/>
        <v>0</v>
      </c>
      <c r="AL536" s="167">
        <f t="shared" si="342"/>
        <v>0</v>
      </c>
      <c r="AM536" s="167">
        <f t="shared" si="342"/>
        <v>0</v>
      </c>
      <c r="AN536" s="167">
        <f t="shared" si="342"/>
        <v>0</v>
      </c>
      <c r="AO536" s="167">
        <f t="shared" si="342"/>
        <v>0</v>
      </c>
      <c r="AP536" s="167">
        <f t="shared" si="342"/>
        <v>0</v>
      </c>
      <c r="AQ536" s="167">
        <f t="shared" si="342"/>
        <v>0</v>
      </c>
      <c r="AR536" s="167">
        <f t="shared" si="342"/>
        <v>0</v>
      </c>
      <c r="AS536" s="167">
        <f t="shared" si="342"/>
        <v>0</v>
      </c>
      <c r="AT536" s="167">
        <f t="shared" si="342"/>
        <v>0</v>
      </c>
      <c r="AU536" s="167">
        <f t="shared" si="342"/>
        <v>0</v>
      </c>
      <c r="AV536" s="167">
        <f t="shared" si="342"/>
        <v>0</v>
      </c>
      <c r="AW536" s="167">
        <f t="shared" si="342"/>
        <v>0</v>
      </c>
      <c r="AX536" s="167">
        <f t="shared" si="342"/>
        <v>0</v>
      </c>
      <c r="AY536" s="167">
        <f t="shared" si="342"/>
        <v>0</v>
      </c>
      <c r="AZ536" s="167">
        <f t="shared" si="342"/>
        <v>0</v>
      </c>
      <c r="BA536" s="167">
        <f t="shared" si="342"/>
        <v>0</v>
      </c>
      <c r="BB536" s="164"/>
      <c r="BC536" s="166"/>
    </row>
    <row r="537" spans="1:55" ht="15.6">
      <c r="A537" s="275"/>
      <c r="B537" s="276" t="s">
        <v>309</v>
      </c>
      <c r="C537" s="276" t="s">
        <v>308</v>
      </c>
      <c r="D537" s="153" t="s">
        <v>41</v>
      </c>
      <c r="E537" s="167">
        <f t="shared" si="344"/>
        <v>14805.109999999999</v>
      </c>
      <c r="F537" s="167">
        <f t="shared" si="321"/>
        <v>14804.4</v>
      </c>
      <c r="G537" s="167">
        <f t="shared" ref="G537:G600" si="345">F537*100/E537</f>
        <v>99.995204358495144</v>
      </c>
      <c r="H537" s="167">
        <f>H538+H539+H540+H542+H543</f>
        <v>4551.5</v>
      </c>
      <c r="I537" s="167">
        <f t="shared" ref="I537:AZ537" si="346">I538+I539+I540+I542+I543</f>
        <v>4551.5</v>
      </c>
      <c r="J537" s="167"/>
      <c r="K537" s="167">
        <f t="shared" si="346"/>
        <v>0</v>
      </c>
      <c r="L537" s="167">
        <f t="shared" si="346"/>
        <v>0</v>
      </c>
      <c r="M537" s="167"/>
      <c r="N537" s="167">
        <f t="shared" si="346"/>
        <v>0</v>
      </c>
      <c r="O537" s="167">
        <f t="shared" si="346"/>
        <v>0</v>
      </c>
      <c r="P537" s="167"/>
      <c r="Q537" s="167">
        <f t="shared" si="346"/>
        <v>0</v>
      </c>
      <c r="R537" s="167">
        <f t="shared" si="346"/>
        <v>0</v>
      </c>
      <c r="S537" s="167">
        <f t="shared" si="346"/>
        <v>0</v>
      </c>
      <c r="T537" s="167">
        <f t="shared" si="346"/>
        <v>0</v>
      </c>
      <c r="U537" s="167">
        <f t="shared" si="346"/>
        <v>0</v>
      </c>
      <c r="V537" s="167"/>
      <c r="W537" s="167">
        <f t="shared" si="346"/>
        <v>0</v>
      </c>
      <c r="X537" s="167">
        <f t="shared" si="346"/>
        <v>0</v>
      </c>
      <c r="Y537" s="167"/>
      <c r="Z537" s="167">
        <f t="shared" si="346"/>
        <v>0</v>
      </c>
      <c r="AA537" s="167">
        <f t="shared" si="346"/>
        <v>0</v>
      </c>
      <c r="AB537" s="167">
        <f t="shared" si="346"/>
        <v>0</v>
      </c>
      <c r="AC537" s="167">
        <f t="shared" si="346"/>
        <v>0</v>
      </c>
      <c r="AD537" s="167"/>
      <c r="AE537" s="167">
        <f t="shared" si="346"/>
        <v>0</v>
      </c>
      <c r="AF537" s="167">
        <f t="shared" si="346"/>
        <v>0</v>
      </c>
      <c r="AG537" s="167">
        <f t="shared" si="346"/>
        <v>0</v>
      </c>
      <c r="AH537" s="167">
        <f t="shared" si="346"/>
        <v>0</v>
      </c>
      <c r="AI537" s="167"/>
      <c r="AJ537" s="167">
        <f t="shared" si="346"/>
        <v>0</v>
      </c>
      <c r="AK537" s="167">
        <f t="shared" si="346"/>
        <v>0</v>
      </c>
      <c r="AL537" s="167">
        <f t="shared" si="346"/>
        <v>0</v>
      </c>
      <c r="AM537" s="167">
        <f t="shared" si="346"/>
        <v>0</v>
      </c>
      <c r="AN537" s="167"/>
      <c r="AO537" s="167">
        <f t="shared" si="346"/>
        <v>0</v>
      </c>
      <c r="AP537" s="167">
        <f t="shared" si="346"/>
        <v>0</v>
      </c>
      <c r="AQ537" s="167">
        <f t="shared" si="346"/>
        <v>0</v>
      </c>
      <c r="AR537" s="167">
        <f t="shared" si="346"/>
        <v>0</v>
      </c>
      <c r="AS537" s="167"/>
      <c r="AT537" s="167">
        <f t="shared" si="346"/>
        <v>0</v>
      </c>
      <c r="AU537" s="167">
        <f t="shared" si="346"/>
        <v>0</v>
      </c>
      <c r="AV537" s="167">
        <f t="shared" si="346"/>
        <v>0</v>
      </c>
      <c r="AW537" s="167">
        <f t="shared" si="346"/>
        <v>0</v>
      </c>
      <c r="AX537" s="167"/>
      <c r="AY537" s="167">
        <f t="shared" si="346"/>
        <v>10253.609999999999</v>
      </c>
      <c r="AZ537" s="167">
        <f t="shared" si="346"/>
        <v>10252.9</v>
      </c>
      <c r="BA537" s="167"/>
      <c r="BB537" s="164"/>
      <c r="BC537" s="166"/>
    </row>
    <row r="538" spans="1:55" ht="31.2">
      <c r="A538" s="275"/>
      <c r="B538" s="276"/>
      <c r="C538" s="276"/>
      <c r="D538" s="151" t="s">
        <v>37</v>
      </c>
      <c r="E538" s="167">
        <f t="shared" si="344"/>
        <v>0</v>
      </c>
      <c r="F538" s="167">
        <f t="shared" si="321"/>
        <v>0</v>
      </c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4"/>
      <c r="BC538" s="166"/>
    </row>
    <row r="539" spans="1:55" ht="31.2">
      <c r="A539" s="275"/>
      <c r="B539" s="276"/>
      <c r="C539" s="276"/>
      <c r="D539" s="176" t="s">
        <v>2</v>
      </c>
      <c r="E539" s="167">
        <f t="shared" si="344"/>
        <v>0</v>
      </c>
      <c r="F539" s="167">
        <f t="shared" si="344"/>
        <v>0</v>
      </c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4"/>
      <c r="BC539" s="166"/>
    </row>
    <row r="540" spans="1:55" ht="15.6">
      <c r="A540" s="275"/>
      <c r="B540" s="276"/>
      <c r="C540" s="276"/>
      <c r="D540" s="225" t="s">
        <v>268</v>
      </c>
      <c r="E540" s="167">
        <f>H540+K540+N540+Q540+T540+W540+Z540+AE540+AJ540+AO540+AT540+AY540</f>
        <v>14805.109999999999</v>
      </c>
      <c r="F540" s="167">
        <f t="shared" si="344"/>
        <v>14804.4</v>
      </c>
      <c r="G540" s="167">
        <f t="shared" si="345"/>
        <v>99.995204358495144</v>
      </c>
      <c r="H540" s="167">
        <v>4551.5</v>
      </c>
      <c r="I540" s="167">
        <v>4551.5</v>
      </c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>
        <f>60.8+10252.9-60.09</f>
        <v>10253.609999999999</v>
      </c>
      <c r="AZ540" s="167">
        <f>10252.9</f>
        <v>10252.9</v>
      </c>
      <c r="BA540" s="167"/>
      <c r="BB540" s="164"/>
      <c r="BC540" s="166"/>
    </row>
    <row r="541" spans="1:55" ht="78">
      <c r="A541" s="275"/>
      <c r="B541" s="276"/>
      <c r="C541" s="276"/>
      <c r="D541" s="225" t="s">
        <v>274</v>
      </c>
      <c r="E541" s="167">
        <f t="shared" ref="E541:E546" si="347">H541+K541+N541+Q541+T541+W541+Z541+AE541+AJ541+AO541+AT541+AY541</f>
        <v>0</v>
      </c>
      <c r="F541" s="167">
        <f t="shared" si="344"/>
        <v>0</v>
      </c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4"/>
      <c r="BC541" s="166"/>
    </row>
    <row r="542" spans="1:55" ht="15.6">
      <c r="A542" s="275"/>
      <c r="B542" s="276"/>
      <c r="C542" s="276"/>
      <c r="D542" s="225" t="s">
        <v>269</v>
      </c>
      <c r="E542" s="167">
        <f t="shared" si="347"/>
        <v>0</v>
      </c>
      <c r="F542" s="167">
        <f t="shared" si="344"/>
        <v>0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4"/>
      <c r="BC542" s="166"/>
    </row>
    <row r="543" spans="1:55" ht="31.2">
      <c r="A543" s="275"/>
      <c r="B543" s="276"/>
      <c r="C543" s="276"/>
      <c r="D543" s="226" t="s">
        <v>43</v>
      </c>
      <c r="E543" s="167">
        <f t="shared" si="347"/>
        <v>0</v>
      </c>
      <c r="F543" s="167">
        <f t="shared" si="344"/>
        <v>0</v>
      </c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4"/>
      <c r="BC543" s="166"/>
    </row>
    <row r="544" spans="1:55" ht="15.6">
      <c r="A544" s="275"/>
      <c r="B544" s="276" t="s">
        <v>310</v>
      </c>
      <c r="C544" s="276" t="s">
        <v>308</v>
      </c>
      <c r="D544" s="153" t="s">
        <v>41</v>
      </c>
      <c r="E544" s="167">
        <f t="shared" si="347"/>
        <v>3563.5000000000005</v>
      </c>
      <c r="F544" s="167">
        <f t="shared" si="344"/>
        <v>3563.5000000000005</v>
      </c>
      <c r="G544" s="167">
        <f t="shared" si="345"/>
        <v>100</v>
      </c>
      <c r="H544" s="167">
        <f>H545+H546+H547+H2994</f>
        <v>1967.09</v>
      </c>
      <c r="I544" s="167">
        <f>I545+I546+I547+I2994</f>
        <v>1967.09</v>
      </c>
      <c r="J544" s="167"/>
      <c r="K544" s="167">
        <f>K545+K546+K547+K2994</f>
        <v>0</v>
      </c>
      <c r="L544" s="167">
        <f>L545+L546+L547+L2994</f>
        <v>0</v>
      </c>
      <c r="M544" s="167"/>
      <c r="N544" s="167">
        <f>N545+N546+N547+N2994</f>
        <v>0</v>
      </c>
      <c r="O544" s="167">
        <f>O545+O546+O547+O2994</f>
        <v>0</v>
      </c>
      <c r="P544" s="167"/>
      <c r="Q544" s="167">
        <f>Q545+Q546+Q547+Q2994</f>
        <v>702.31000000000017</v>
      </c>
      <c r="R544" s="167">
        <f>R545+R546+R547+R2994</f>
        <v>702.31000000000017</v>
      </c>
      <c r="S544" s="167"/>
      <c r="T544" s="167">
        <f>T545+T546+T547+T2994</f>
        <v>0</v>
      </c>
      <c r="U544" s="167">
        <f>U545+U546+U547+U2994</f>
        <v>0</v>
      </c>
      <c r="V544" s="167"/>
      <c r="W544" s="167">
        <f>W545+W546+W547+W2994</f>
        <v>2316.3470000000002</v>
      </c>
      <c r="X544" s="167">
        <f>X545+X546+X547+X2994</f>
        <v>2316.3470000000002</v>
      </c>
      <c r="Y544" s="167"/>
      <c r="Z544" s="167">
        <f>Z545+Z546+Z547+Z2994</f>
        <v>894.1</v>
      </c>
      <c r="AA544" s="167">
        <f>AA545+AA546+AA547+AA2994</f>
        <v>894.1</v>
      </c>
      <c r="AB544" s="167">
        <f>AB545+AB546+AB547+AB2994</f>
        <v>0</v>
      </c>
      <c r="AC544" s="167">
        <f>AC545+AC546+AC547+AC2994</f>
        <v>0</v>
      </c>
      <c r="AD544" s="167"/>
      <c r="AE544" s="167">
        <f>AE545+AE546+AE547+AE2994</f>
        <v>0</v>
      </c>
      <c r="AF544" s="167">
        <f>AF545+AF546+AF547+AF2994</f>
        <v>0</v>
      </c>
      <c r="AG544" s="167">
        <f>AG545+AG546+AG547+AG2994</f>
        <v>0</v>
      </c>
      <c r="AH544" s="167">
        <f>AH545+AH546+AH547+AH2994</f>
        <v>0</v>
      </c>
      <c r="AI544" s="167"/>
      <c r="AJ544" s="167">
        <f>AJ545+AJ546+AJ547+AJ2994</f>
        <v>-2316.3470000000002</v>
      </c>
      <c r="AK544" s="167">
        <f>AK545+AK546+AK547+AK2994</f>
        <v>-2316.3470000000002</v>
      </c>
      <c r="AL544" s="167">
        <f>AL545+AL546+AL547+AL2994</f>
        <v>0</v>
      </c>
      <c r="AM544" s="167">
        <f>AM545+AM546+AM547+AM2994</f>
        <v>0</v>
      </c>
      <c r="AN544" s="167"/>
      <c r="AO544" s="167">
        <f>AO545+AO546+AO547+AO2994</f>
        <v>0</v>
      </c>
      <c r="AP544" s="167">
        <f>AP545+AP546+AP547+AP2994</f>
        <v>0</v>
      </c>
      <c r="AQ544" s="167">
        <f>AQ545+AQ546+AQ547+AQ2994</f>
        <v>0</v>
      </c>
      <c r="AR544" s="167">
        <f>AR545+AR546+AR547+AR2994</f>
        <v>0</v>
      </c>
      <c r="AS544" s="167"/>
      <c r="AT544" s="167">
        <f t="shared" ref="AT544:AZ544" si="348">AT545+AT546+AT547+AT2994</f>
        <v>0</v>
      </c>
      <c r="AU544" s="167">
        <f t="shared" si="348"/>
        <v>0</v>
      </c>
      <c r="AV544" s="167">
        <f t="shared" si="348"/>
        <v>0</v>
      </c>
      <c r="AW544" s="167">
        <f t="shared" si="348"/>
        <v>0</v>
      </c>
      <c r="AX544" s="167">
        <f t="shared" si="348"/>
        <v>0</v>
      </c>
      <c r="AY544" s="167">
        <f t="shared" si="348"/>
        <v>0</v>
      </c>
      <c r="AZ544" s="167">
        <f t="shared" si="348"/>
        <v>0</v>
      </c>
      <c r="BA544" s="167"/>
      <c r="BB544" s="164"/>
      <c r="BC544" s="166"/>
    </row>
    <row r="545" spans="1:55" ht="31.2">
      <c r="A545" s="275"/>
      <c r="B545" s="276"/>
      <c r="C545" s="276"/>
      <c r="D545" s="151" t="s">
        <v>37</v>
      </c>
      <c r="E545" s="167">
        <f t="shared" si="347"/>
        <v>0</v>
      </c>
      <c r="F545" s="167">
        <f t="shared" si="344"/>
        <v>0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4"/>
      <c r="BC545" s="166"/>
    </row>
    <row r="546" spans="1:55" ht="31.2">
      <c r="A546" s="275"/>
      <c r="B546" s="276"/>
      <c r="C546" s="276"/>
      <c r="D546" s="176" t="s">
        <v>2</v>
      </c>
      <c r="E546" s="167">
        <f t="shared" si="347"/>
        <v>0</v>
      </c>
      <c r="F546" s="167">
        <f t="shared" si="344"/>
        <v>0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4"/>
      <c r="BC546" s="166"/>
    </row>
    <row r="547" spans="1:55" ht="15.6">
      <c r="A547" s="275"/>
      <c r="B547" s="276"/>
      <c r="C547" s="276"/>
      <c r="D547" s="225" t="s">
        <v>268</v>
      </c>
      <c r="E547" s="167">
        <f>H547+K547+N547+Q547+T547+W547+Z547+AE547+AJ547+AO547+AT547+AY547</f>
        <v>3563.5000000000005</v>
      </c>
      <c r="F547" s="167">
        <f t="shared" si="344"/>
        <v>3563.5000000000005</v>
      </c>
      <c r="G547" s="167">
        <f t="shared" si="345"/>
        <v>100</v>
      </c>
      <c r="H547" s="167">
        <v>1967.09</v>
      </c>
      <c r="I547" s="167">
        <v>1967.09</v>
      </c>
      <c r="J547" s="167"/>
      <c r="K547" s="167"/>
      <c r="L547" s="167"/>
      <c r="M547" s="167"/>
      <c r="N547" s="167"/>
      <c r="O547" s="167"/>
      <c r="P547" s="167"/>
      <c r="Q547" s="167">
        <f>2669.4-1967.09</f>
        <v>702.31000000000017</v>
      </c>
      <c r="R547" s="167">
        <f>2669.4-1967.09</f>
        <v>702.31000000000017</v>
      </c>
      <c r="S547" s="167"/>
      <c r="T547" s="167"/>
      <c r="U547" s="167"/>
      <c r="V547" s="167"/>
      <c r="W547" s="167">
        <v>2316.3470000000002</v>
      </c>
      <c r="X547" s="167">
        <v>2316.3470000000002</v>
      </c>
      <c r="Y547" s="167"/>
      <c r="Z547" s="167">
        <v>894.1</v>
      </c>
      <c r="AA547" s="167">
        <v>894.1</v>
      </c>
      <c r="AB547" s="167"/>
      <c r="AC547" s="167"/>
      <c r="AD547" s="167"/>
      <c r="AE547" s="167"/>
      <c r="AF547" s="167"/>
      <c r="AG547" s="167"/>
      <c r="AH547" s="167"/>
      <c r="AI547" s="167"/>
      <c r="AJ547" s="167">
        <v>-2316.3470000000002</v>
      </c>
      <c r="AK547" s="167">
        <v>-2316.3470000000002</v>
      </c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4"/>
      <c r="BC547" s="166"/>
    </row>
    <row r="548" spans="1:55" ht="78">
      <c r="A548" s="275"/>
      <c r="B548" s="276"/>
      <c r="C548" s="276"/>
      <c r="D548" s="225" t="s">
        <v>274</v>
      </c>
      <c r="E548" s="167">
        <f t="shared" ref="E548:F563" si="349">H548+K548+N548+Q548+T548+W548+Z548+AE548+AJ548+AO548+AT548+AY548</f>
        <v>894.1</v>
      </c>
      <c r="F548" s="167">
        <f t="shared" si="344"/>
        <v>894.1</v>
      </c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>
        <v>894.1</v>
      </c>
      <c r="AA548" s="167">
        <v>894.1</v>
      </c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4"/>
      <c r="BC548" s="166"/>
    </row>
    <row r="549" spans="1:55" ht="15.6">
      <c r="A549" s="275"/>
      <c r="B549" s="276"/>
      <c r="C549" s="276"/>
      <c r="D549" s="225" t="s">
        <v>269</v>
      </c>
      <c r="E549" s="167">
        <f t="shared" si="349"/>
        <v>0</v>
      </c>
      <c r="F549" s="167">
        <f t="shared" si="344"/>
        <v>0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4"/>
      <c r="BC549" s="166"/>
    </row>
    <row r="550" spans="1:55" ht="31.2">
      <c r="A550" s="275"/>
      <c r="B550" s="276"/>
      <c r="C550" s="276"/>
      <c r="D550" s="226" t="s">
        <v>43</v>
      </c>
      <c r="E550" s="167">
        <f t="shared" si="349"/>
        <v>0</v>
      </c>
      <c r="F550" s="167">
        <f t="shared" si="349"/>
        <v>0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4"/>
      <c r="BC550" s="166"/>
    </row>
    <row r="551" spans="1:55" ht="15.6">
      <c r="A551" s="275"/>
      <c r="B551" s="276" t="s">
        <v>311</v>
      </c>
      <c r="C551" s="276" t="s">
        <v>308</v>
      </c>
      <c r="D551" s="153" t="s">
        <v>41</v>
      </c>
      <c r="E551" s="167">
        <f t="shared" si="349"/>
        <v>4084.1</v>
      </c>
      <c r="F551" s="167">
        <f t="shared" si="349"/>
        <v>4084.0899999999997</v>
      </c>
      <c r="G551" s="167">
        <f t="shared" si="345"/>
        <v>99.999755148013008</v>
      </c>
      <c r="H551" s="167">
        <f>H552+H553+H554+H556+H557</f>
        <v>2406.42</v>
      </c>
      <c r="I551" s="167">
        <f t="shared" ref="I551:AZ551" si="350">I552+I553+I554+I556+I557</f>
        <v>2406.42</v>
      </c>
      <c r="J551" s="167"/>
      <c r="K551" s="167">
        <f t="shared" si="350"/>
        <v>0</v>
      </c>
      <c r="L551" s="167">
        <f t="shared" si="350"/>
        <v>0</v>
      </c>
      <c r="M551" s="167"/>
      <c r="N551" s="167">
        <f t="shared" si="350"/>
        <v>0</v>
      </c>
      <c r="O551" s="167">
        <f t="shared" si="350"/>
        <v>0</v>
      </c>
      <c r="P551" s="167"/>
      <c r="Q551" s="167">
        <f t="shared" si="350"/>
        <v>720.67999999999984</v>
      </c>
      <c r="R551" s="167">
        <f t="shared" si="350"/>
        <v>720.67999999999984</v>
      </c>
      <c r="S551" s="167"/>
      <c r="T551" s="167">
        <f t="shared" si="350"/>
        <v>0</v>
      </c>
      <c r="U551" s="167">
        <f t="shared" si="350"/>
        <v>0</v>
      </c>
      <c r="V551" s="167"/>
      <c r="W551" s="167">
        <f t="shared" si="350"/>
        <v>1343.4159999999999</v>
      </c>
      <c r="X551" s="167">
        <f t="shared" si="350"/>
        <v>1343.4159999999999</v>
      </c>
      <c r="Y551" s="167"/>
      <c r="Z551" s="167">
        <f t="shared" si="350"/>
        <v>957</v>
      </c>
      <c r="AA551" s="167">
        <f t="shared" si="350"/>
        <v>957</v>
      </c>
      <c r="AB551" s="167">
        <f t="shared" si="350"/>
        <v>0</v>
      </c>
      <c r="AC551" s="167">
        <f t="shared" si="350"/>
        <v>0</v>
      </c>
      <c r="AD551" s="167"/>
      <c r="AE551" s="167">
        <f t="shared" si="350"/>
        <v>0</v>
      </c>
      <c r="AF551" s="167">
        <f t="shared" si="350"/>
        <v>0</v>
      </c>
      <c r="AG551" s="167">
        <f t="shared" si="350"/>
        <v>0</v>
      </c>
      <c r="AH551" s="167">
        <f t="shared" si="350"/>
        <v>0</v>
      </c>
      <c r="AI551" s="167"/>
      <c r="AJ551" s="167">
        <f t="shared" si="350"/>
        <v>-1343.4259999999999</v>
      </c>
      <c r="AK551" s="167">
        <f t="shared" si="350"/>
        <v>-1343.4259999999999</v>
      </c>
      <c r="AL551" s="167">
        <f t="shared" si="350"/>
        <v>0</v>
      </c>
      <c r="AM551" s="167">
        <f t="shared" si="350"/>
        <v>0</v>
      </c>
      <c r="AN551" s="167"/>
      <c r="AO551" s="167">
        <f t="shared" si="350"/>
        <v>0</v>
      </c>
      <c r="AP551" s="167">
        <f t="shared" si="350"/>
        <v>0</v>
      </c>
      <c r="AQ551" s="167">
        <f t="shared" si="350"/>
        <v>0</v>
      </c>
      <c r="AR551" s="167">
        <f t="shared" si="350"/>
        <v>0</v>
      </c>
      <c r="AS551" s="167"/>
      <c r="AT551" s="167">
        <f t="shared" si="350"/>
        <v>0.01</v>
      </c>
      <c r="AU551" s="167">
        <f t="shared" si="350"/>
        <v>0</v>
      </c>
      <c r="AV551" s="167">
        <f t="shared" si="350"/>
        <v>0</v>
      </c>
      <c r="AW551" s="167">
        <f t="shared" si="350"/>
        <v>0</v>
      </c>
      <c r="AX551" s="167"/>
      <c r="AY551" s="167">
        <f t="shared" si="350"/>
        <v>0</v>
      </c>
      <c r="AZ551" s="167">
        <f t="shared" si="350"/>
        <v>0</v>
      </c>
      <c r="BA551" s="167"/>
      <c r="BB551" s="164"/>
      <c r="BC551" s="166"/>
    </row>
    <row r="552" spans="1:55" ht="31.2">
      <c r="A552" s="275"/>
      <c r="B552" s="276"/>
      <c r="C552" s="276"/>
      <c r="D552" s="151" t="s">
        <v>37</v>
      </c>
      <c r="E552" s="167">
        <f t="shared" si="349"/>
        <v>0</v>
      </c>
      <c r="F552" s="167">
        <f t="shared" si="349"/>
        <v>0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4"/>
      <c r="BC552" s="166"/>
    </row>
    <row r="553" spans="1:55" ht="31.2">
      <c r="A553" s="275"/>
      <c r="B553" s="276"/>
      <c r="C553" s="276"/>
      <c r="D553" s="176" t="s">
        <v>2</v>
      </c>
      <c r="E553" s="167">
        <f t="shared" si="349"/>
        <v>0</v>
      </c>
      <c r="F553" s="167">
        <f t="shared" si="349"/>
        <v>0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4"/>
      <c r="BC553" s="166"/>
    </row>
    <row r="554" spans="1:55" ht="15.6">
      <c r="A554" s="275"/>
      <c r="B554" s="276"/>
      <c r="C554" s="276"/>
      <c r="D554" s="225" t="s">
        <v>268</v>
      </c>
      <c r="E554" s="167">
        <f>H554+K554+N554+Q554+T554+W554+Z554+AE554+AJ554+AO554+AT554+AY554</f>
        <v>4084.1</v>
      </c>
      <c r="F554" s="167">
        <f t="shared" si="349"/>
        <v>4084.0899999999997</v>
      </c>
      <c r="G554" s="167">
        <f t="shared" si="345"/>
        <v>99.999755148013008</v>
      </c>
      <c r="H554" s="167">
        <v>2406.42</v>
      </c>
      <c r="I554" s="167">
        <v>2406.42</v>
      </c>
      <c r="J554" s="167"/>
      <c r="K554" s="167"/>
      <c r="L554" s="167"/>
      <c r="M554" s="167"/>
      <c r="N554" s="167"/>
      <c r="O554" s="167"/>
      <c r="P554" s="167"/>
      <c r="Q554" s="167">
        <f>3127.1-2406.42</f>
        <v>720.67999999999984</v>
      </c>
      <c r="R554" s="167">
        <f>3127.1-2406.42</f>
        <v>720.67999999999984</v>
      </c>
      <c r="S554" s="167"/>
      <c r="T554" s="167"/>
      <c r="U554" s="167"/>
      <c r="V554" s="167"/>
      <c r="W554" s="167">
        <f>1343.426-0.01</f>
        <v>1343.4159999999999</v>
      </c>
      <c r="X554" s="167">
        <f>1343.426-0.01</f>
        <v>1343.4159999999999</v>
      </c>
      <c r="Y554" s="167"/>
      <c r="Z554" s="167">
        <v>957</v>
      </c>
      <c r="AA554" s="167">
        <v>957</v>
      </c>
      <c r="AB554" s="167"/>
      <c r="AC554" s="167"/>
      <c r="AD554" s="167"/>
      <c r="AE554" s="167"/>
      <c r="AF554" s="167"/>
      <c r="AG554" s="167"/>
      <c r="AH554" s="167"/>
      <c r="AI554" s="167"/>
      <c r="AJ554" s="167">
        <v>-1343.4259999999999</v>
      </c>
      <c r="AK554" s="167">
        <v>-1343.4259999999999</v>
      </c>
      <c r="AL554" s="167"/>
      <c r="AM554" s="167"/>
      <c r="AN554" s="167"/>
      <c r="AO554" s="167"/>
      <c r="AP554" s="167"/>
      <c r="AQ554" s="167"/>
      <c r="AR554" s="167"/>
      <c r="AS554" s="167"/>
      <c r="AT554" s="167">
        <v>0.01</v>
      </c>
      <c r="AU554" s="167"/>
      <c r="AV554" s="167"/>
      <c r="AW554" s="167"/>
      <c r="AX554" s="167"/>
      <c r="AY554" s="167"/>
      <c r="AZ554" s="167"/>
      <c r="BA554" s="167"/>
      <c r="BB554" s="164"/>
      <c r="BC554" s="166"/>
    </row>
    <row r="555" spans="1:55" ht="78">
      <c r="A555" s="275"/>
      <c r="B555" s="276"/>
      <c r="C555" s="276"/>
      <c r="D555" s="225" t="s">
        <v>274</v>
      </c>
      <c r="E555" s="167">
        <f t="shared" ref="E555:E560" si="351">H555+K555+N555+Q555+T555+W555+Z555+AE555+AJ555+AO555+AT555+AY555</f>
        <v>957</v>
      </c>
      <c r="F555" s="167">
        <f t="shared" si="349"/>
        <v>957</v>
      </c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>
        <v>957</v>
      </c>
      <c r="AA555" s="167">
        <v>957</v>
      </c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4"/>
      <c r="BC555" s="166"/>
    </row>
    <row r="556" spans="1:55" ht="15.6">
      <c r="A556" s="275"/>
      <c r="B556" s="276"/>
      <c r="C556" s="276"/>
      <c r="D556" s="225" t="s">
        <v>269</v>
      </c>
      <c r="E556" s="167">
        <f t="shared" si="351"/>
        <v>0</v>
      </c>
      <c r="F556" s="167">
        <f t="shared" si="349"/>
        <v>0</v>
      </c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4"/>
      <c r="BC556" s="166"/>
    </row>
    <row r="557" spans="1:55" ht="31.2">
      <c r="A557" s="275"/>
      <c r="B557" s="276"/>
      <c r="C557" s="276"/>
      <c r="D557" s="226" t="s">
        <v>43</v>
      </c>
      <c r="E557" s="167">
        <f t="shared" si="351"/>
        <v>0</v>
      </c>
      <c r="F557" s="167">
        <f t="shared" si="349"/>
        <v>0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4"/>
      <c r="BC557" s="166"/>
    </row>
    <row r="558" spans="1:55" ht="15.6">
      <c r="A558" s="275"/>
      <c r="B558" s="276" t="s">
        <v>312</v>
      </c>
      <c r="C558" s="276"/>
      <c r="D558" s="153" t="s">
        <v>41</v>
      </c>
      <c r="E558" s="167">
        <f t="shared" si="351"/>
        <v>592.4</v>
      </c>
      <c r="F558" s="167">
        <f t="shared" si="349"/>
        <v>592.4</v>
      </c>
      <c r="G558" s="167">
        <f t="shared" si="345"/>
        <v>100</v>
      </c>
      <c r="H558" s="167">
        <f>H559+H560+H561+H563+H564</f>
        <v>313.51</v>
      </c>
      <c r="I558" s="167">
        <f t="shared" ref="I558:AZ558" si="352">I559+I560+I561+I563+I564</f>
        <v>313.51</v>
      </c>
      <c r="J558" s="167"/>
      <c r="K558" s="167">
        <f t="shared" si="352"/>
        <v>0</v>
      </c>
      <c r="L558" s="167">
        <f t="shared" si="352"/>
        <v>0</v>
      </c>
      <c r="M558" s="167"/>
      <c r="N558" s="167">
        <f t="shared" si="352"/>
        <v>0</v>
      </c>
      <c r="O558" s="167">
        <f t="shared" si="352"/>
        <v>0</v>
      </c>
      <c r="P558" s="167"/>
      <c r="Q558" s="167">
        <f t="shared" si="352"/>
        <v>153.88999999999999</v>
      </c>
      <c r="R558" s="167">
        <f t="shared" si="352"/>
        <v>153.88999999999999</v>
      </c>
      <c r="S558" s="167"/>
      <c r="T558" s="167">
        <f t="shared" si="352"/>
        <v>0</v>
      </c>
      <c r="U558" s="167">
        <f t="shared" si="352"/>
        <v>0</v>
      </c>
      <c r="V558" s="167"/>
      <c r="W558" s="167">
        <f t="shared" si="352"/>
        <v>212.554</v>
      </c>
      <c r="X558" s="167">
        <f t="shared" si="352"/>
        <v>212.554</v>
      </c>
      <c r="Y558" s="167"/>
      <c r="Z558" s="167">
        <f t="shared" si="352"/>
        <v>125</v>
      </c>
      <c r="AA558" s="167">
        <f t="shared" si="352"/>
        <v>125</v>
      </c>
      <c r="AB558" s="167">
        <f t="shared" si="352"/>
        <v>0</v>
      </c>
      <c r="AC558" s="167">
        <f t="shared" si="352"/>
        <v>0</v>
      </c>
      <c r="AD558" s="167"/>
      <c r="AE558" s="167">
        <f t="shared" si="352"/>
        <v>0</v>
      </c>
      <c r="AF558" s="167">
        <f t="shared" si="352"/>
        <v>0</v>
      </c>
      <c r="AG558" s="167">
        <f t="shared" si="352"/>
        <v>0</v>
      </c>
      <c r="AH558" s="167">
        <f t="shared" si="352"/>
        <v>0</v>
      </c>
      <c r="AI558" s="167"/>
      <c r="AJ558" s="167">
        <f t="shared" si="352"/>
        <v>-212.554</v>
      </c>
      <c r="AK558" s="167">
        <f t="shared" si="352"/>
        <v>-212.554</v>
      </c>
      <c r="AL558" s="167">
        <f t="shared" si="352"/>
        <v>0</v>
      </c>
      <c r="AM558" s="167">
        <f t="shared" si="352"/>
        <v>0</v>
      </c>
      <c r="AN558" s="167"/>
      <c r="AO558" s="167">
        <f t="shared" si="352"/>
        <v>0</v>
      </c>
      <c r="AP558" s="167">
        <f t="shared" si="352"/>
        <v>0</v>
      </c>
      <c r="AQ558" s="167">
        <f t="shared" si="352"/>
        <v>0</v>
      </c>
      <c r="AR558" s="167">
        <f t="shared" si="352"/>
        <v>0</v>
      </c>
      <c r="AS558" s="167"/>
      <c r="AT558" s="167">
        <f t="shared" si="352"/>
        <v>0</v>
      </c>
      <c r="AU558" s="167">
        <f t="shared" si="352"/>
        <v>0</v>
      </c>
      <c r="AV558" s="167">
        <f t="shared" si="352"/>
        <v>0</v>
      </c>
      <c r="AW558" s="167">
        <f t="shared" si="352"/>
        <v>0</v>
      </c>
      <c r="AX558" s="167"/>
      <c r="AY558" s="167">
        <f t="shared" si="352"/>
        <v>0</v>
      </c>
      <c r="AZ558" s="167">
        <f t="shared" si="352"/>
        <v>0</v>
      </c>
      <c r="BA558" s="167"/>
      <c r="BB558" s="164"/>
      <c r="BC558" s="166"/>
    </row>
    <row r="559" spans="1:55" ht="31.2">
      <c r="A559" s="275"/>
      <c r="B559" s="276"/>
      <c r="C559" s="276"/>
      <c r="D559" s="151" t="s">
        <v>37</v>
      </c>
      <c r="E559" s="167">
        <f t="shared" si="351"/>
        <v>0</v>
      </c>
      <c r="F559" s="167">
        <f t="shared" si="349"/>
        <v>0</v>
      </c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  <c r="AR559" s="167"/>
      <c r="AS559" s="167"/>
      <c r="AT559" s="167"/>
      <c r="AU559" s="167"/>
      <c r="AV559" s="167"/>
      <c r="AW559" s="167"/>
      <c r="AX559" s="167"/>
      <c r="AY559" s="167"/>
      <c r="AZ559" s="167"/>
      <c r="BA559" s="167"/>
      <c r="BB559" s="164"/>
      <c r="BC559" s="166"/>
    </row>
    <row r="560" spans="1:55" ht="31.2">
      <c r="A560" s="275"/>
      <c r="B560" s="276"/>
      <c r="C560" s="276"/>
      <c r="D560" s="176" t="s">
        <v>2</v>
      </c>
      <c r="E560" s="167">
        <f t="shared" si="351"/>
        <v>0</v>
      </c>
      <c r="F560" s="167">
        <f t="shared" si="349"/>
        <v>0</v>
      </c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4"/>
      <c r="BC560" s="166"/>
    </row>
    <row r="561" spans="1:55" ht="15.6">
      <c r="A561" s="275"/>
      <c r="B561" s="276"/>
      <c r="C561" s="276"/>
      <c r="D561" s="225" t="s">
        <v>268</v>
      </c>
      <c r="E561" s="205">
        <f>H561+K561+N561+Q561+T561+W561+Z561+AE561+AJ561+AO561+AT561+AY561</f>
        <v>592.4</v>
      </c>
      <c r="F561" s="205">
        <f t="shared" si="349"/>
        <v>592.4</v>
      </c>
      <c r="G561" s="167">
        <f t="shared" si="345"/>
        <v>100</v>
      </c>
      <c r="H561" s="167">
        <v>313.51</v>
      </c>
      <c r="I561" s="167">
        <v>313.51</v>
      </c>
      <c r="J561" s="167"/>
      <c r="K561" s="167"/>
      <c r="L561" s="167"/>
      <c r="M561" s="167"/>
      <c r="N561" s="167"/>
      <c r="O561" s="167"/>
      <c r="P561" s="167"/>
      <c r="Q561" s="167">
        <f>467.4-313.51</f>
        <v>153.88999999999999</v>
      </c>
      <c r="R561" s="167">
        <f>Q561</f>
        <v>153.88999999999999</v>
      </c>
      <c r="S561" s="167"/>
      <c r="T561" s="167"/>
      <c r="U561" s="167"/>
      <c r="V561" s="167"/>
      <c r="W561" s="167">
        <v>212.554</v>
      </c>
      <c r="X561" s="167">
        <v>212.554</v>
      </c>
      <c r="Y561" s="167"/>
      <c r="Z561" s="167">
        <v>125</v>
      </c>
      <c r="AA561" s="167">
        <v>125</v>
      </c>
      <c r="AB561" s="167"/>
      <c r="AC561" s="167"/>
      <c r="AD561" s="167"/>
      <c r="AE561" s="167"/>
      <c r="AF561" s="167"/>
      <c r="AG561" s="167"/>
      <c r="AH561" s="167"/>
      <c r="AI561" s="167"/>
      <c r="AJ561" s="167">
        <v>-212.554</v>
      </c>
      <c r="AK561" s="167">
        <v>-212.554</v>
      </c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4"/>
      <c r="BC561" s="166"/>
    </row>
    <row r="562" spans="1:55" ht="78">
      <c r="A562" s="275"/>
      <c r="B562" s="276"/>
      <c r="C562" s="276"/>
      <c r="D562" s="225" t="s">
        <v>274</v>
      </c>
      <c r="E562" s="167">
        <f t="shared" ref="E562:F577" si="353">H562+K562+N562+Q562+T562+W562+Z562+AE562+AJ562+AO562+AT562+AY562</f>
        <v>125</v>
      </c>
      <c r="F562" s="167">
        <f t="shared" si="349"/>
        <v>125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>
        <v>125</v>
      </c>
      <c r="AA562" s="167">
        <v>125</v>
      </c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4"/>
      <c r="BC562" s="166"/>
    </row>
    <row r="563" spans="1:55" ht="15.6">
      <c r="A563" s="275"/>
      <c r="B563" s="276"/>
      <c r="C563" s="276"/>
      <c r="D563" s="225" t="s">
        <v>269</v>
      </c>
      <c r="E563" s="167">
        <f t="shared" si="353"/>
        <v>0</v>
      </c>
      <c r="F563" s="167">
        <f t="shared" si="349"/>
        <v>0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4"/>
      <c r="BC563" s="166"/>
    </row>
    <row r="564" spans="1:55" ht="31.2">
      <c r="A564" s="275"/>
      <c r="B564" s="276"/>
      <c r="C564" s="276"/>
      <c r="D564" s="226" t="s">
        <v>43</v>
      </c>
      <c r="E564" s="167">
        <f t="shared" si="353"/>
        <v>0</v>
      </c>
      <c r="F564" s="167">
        <f t="shared" si="353"/>
        <v>0</v>
      </c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4"/>
      <c r="BC564" s="166"/>
    </row>
    <row r="565" spans="1:55" ht="15.6">
      <c r="A565" s="275"/>
      <c r="B565" s="276" t="s">
        <v>313</v>
      </c>
      <c r="C565" s="276"/>
      <c r="D565" s="153" t="s">
        <v>41</v>
      </c>
      <c r="E565" s="167">
        <f t="shared" si="353"/>
        <v>23736.6</v>
      </c>
      <c r="F565" s="167">
        <f t="shared" si="353"/>
        <v>23736.6</v>
      </c>
      <c r="G565" s="167">
        <f t="shared" si="345"/>
        <v>100</v>
      </c>
      <c r="H565" s="167">
        <f>H566+H567+H568+H570+H571</f>
        <v>13434.73</v>
      </c>
      <c r="I565" s="167">
        <f t="shared" ref="I565:AZ565" si="354">I566+I567+I568+I570+I571</f>
        <v>13434.73</v>
      </c>
      <c r="J565" s="167"/>
      <c r="K565" s="167">
        <f t="shared" si="354"/>
        <v>0</v>
      </c>
      <c r="L565" s="167">
        <f t="shared" si="354"/>
        <v>0</v>
      </c>
      <c r="M565" s="167"/>
      <c r="N565" s="167">
        <f t="shared" si="354"/>
        <v>0</v>
      </c>
      <c r="O565" s="167">
        <f t="shared" si="354"/>
        <v>0</v>
      </c>
      <c r="P565" s="167"/>
      <c r="Q565" s="167">
        <f t="shared" si="354"/>
        <v>3018.869999999999</v>
      </c>
      <c r="R565" s="167">
        <f t="shared" si="354"/>
        <v>3018.869999999999</v>
      </c>
      <c r="S565" s="167"/>
      <c r="T565" s="167">
        <f t="shared" si="354"/>
        <v>0</v>
      </c>
      <c r="U565" s="167">
        <f t="shared" si="354"/>
        <v>0</v>
      </c>
      <c r="V565" s="167"/>
      <c r="W565" s="167">
        <f t="shared" si="354"/>
        <v>4759.2420000000002</v>
      </c>
      <c r="X565" s="167">
        <f t="shared" si="354"/>
        <v>4759.2420000000002</v>
      </c>
      <c r="Y565" s="167"/>
      <c r="Z565" s="167">
        <f t="shared" si="354"/>
        <v>7283</v>
      </c>
      <c r="AA565" s="167">
        <f t="shared" si="354"/>
        <v>7283</v>
      </c>
      <c r="AB565" s="167">
        <f t="shared" si="354"/>
        <v>0</v>
      </c>
      <c r="AC565" s="167">
        <f t="shared" si="354"/>
        <v>0</v>
      </c>
      <c r="AD565" s="167"/>
      <c r="AE565" s="167">
        <f t="shared" si="354"/>
        <v>0</v>
      </c>
      <c r="AF565" s="167">
        <f t="shared" si="354"/>
        <v>0</v>
      </c>
      <c r="AG565" s="167">
        <f t="shared" si="354"/>
        <v>0</v>
      </c>
      <c r="AH565" s="167">
        <f t="shared" si="354"/>
        <v>0</v>
      </c>
      <c r="AI565" s="167"/>
      <c r="AJ565" s="167">
        <f t="shared" si="354"/>
        <v>-4759.2420000000002</v>
      </c>
      <c r="AK565" s="167">
        <f t="shared" si="354"/>
        <v>-4759.2420000000002</v>
      </c>
      <c r="AL565" s="167">
        <f t="shared" si="354"/>
        <v>0</v>
      </c>
      <c r="AM565" s="167">
        <f t="shared" si="354"/>
        <v>0</v>
      </c>
      <c r="AN565" s="167"/>
      <c r="AO565" s="167">
        <f t="shared" si="354"/>
        <v>0</v>
      </c>
      <c r="AP565" s="167">
        <f t="shared" si="354"/>
        <v>0</v>
      </c>
      <c r="AQ565" s="167">
        <f t="shared" si="354"/>
        <v>0</v>
      </c>
      <c r="AR565" s="167">
        <f t="shared" si="354"/>
        <v>0</v>
      </c>
      <c r="AS565" s="167"/>
      <c r="AT565" s="167">
        <f t="shared" si="354"/>
        <v>0</v>
      </c>
      <c r="AU565" s="167">
        <f t="shared" si="354"/>
        <v>0</v>
      </c>
      <c r="AV565" s="167">
        <f t="shared" si="354"/>
        <v>0</v>
      </c>
      <c r="AW565" s="167">
        <f t="shared" si="354"/>
        <v>0</v>
      </c>
      <c r="AX565" s="167"/>
      <c r="AY565" s="167">
        <f t="shared" si="354"/>
        <v>0</v>
      </c>
      <c r="AZ565" s="167">
        <f t="shared" si="354"/>
        <v>0</v>
      </c>
      <c r="BA565" s="167"/>
      <c r="BB565" s="164"/>
      <c r="BC565" s="166"/>
    </row>
    <row r="566" spans="1:55" ht="31.2">
      <c r="A566" s="275"/>
      <c r="B566" s="276"/>
      <c r="C566" s="276"/>
      <c r="D566" s="151" t="s">
        <v>37</v>
      </c>
      <c r="E566" s="167">
        <f t="shared" si="353"/>
        <v>0</v>
      </c>
      <c r="F566" s="167">
        <f t="shared" si="353"/>
        <v>0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4"/>
      <c r="BC566" s="166"/>
    </row>
    <row r="567" spans="1:55" ht="31.2">
      <c r="A567" s="275"/>
      <c r="B567" s="276"/>
      <c r="C567" s="276"/>
      <c r="D567" s="176" t="s">
        <v>2</v>
      </c>
      <c r="E567" s="167">
        <f t="shared" si="353"/>
        <v>0</v>
      </c>
      <c r="F567" s="167">
        <f t="shared" si="353"/>
        <v>0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4"/>
      <c r="BC567" s="166"/>
    </row>
    <row r="568" spans="1:55" ht="15.6">
      <c r="A568" s="275"/>
      <c r="B568" s="276"/>
      <c r="C568" s="276"/>
      <c r="D568" s="225" t="s">
        <v>268</v>
      </c>
      <c r="E568" s="167">
        <f>H568+K568+N568+Q568+T568+W568+Z568+AE568+AJ568+AO568+AT568+AY568</f>
        <v>23736.6</v>
      </c>
      <c r="F568" s="167">
        <f t="shared" si="353"/>
        <v>23736.6</v>
      </c>
      <c r="G568" s="167">
        <f t="shared" si="345"/>
        <v>100</v>
      </c>
      <c r="H568" s="167">
        <v>13434.73</v>
      </c>
      <c r="I568" s="167">
        <v>13434.73</v>
      </c>
      <c r="J568" s="167"/>
      <c r="K568" s="167"/>
      <c r="L568" s="167"/>
      <c r="M568" s="167"/>
      <c r="N568" s="167"/>
      <c r="O568" s="167"/>
      <c r="P568" s="167"/>
      <c r="Q568" s="167">
        <f>16453.6-13434.73</f>
        <v>3018.869999999999</v>
      </c>
      <c r="R568" s="167">
        <f>16453.6-13434.73</f>
        <v>3018.869999999999</v>
      </c>
      <c r="S568" s="167"/>
      <c r="T568" s="167"/>
      <c r="U568" s="167"/>
      <c r="V568" s="167"/>
      <c r="W568" s="167">
        <v>4759.2420000000002</v>
      </c>
      <c r="X568" s="167">
        <v>4759.2420000000002</v>
      </c>
      <c r="Y568" s="167"/>
      <c r="Z568" s="167">
        <v>7283</v>
      </c>
      <c r="AA568" s="167">
        <v>7283</v>
      </c>
      <c r="AB568" s="167"/>
      <c r="AC568" s="167"/>
      <c r="AD568" s="167"/>
      <c r="AE568" s="167"/>
      <c r="AF568" s="167"/>
      <c r="AG568" s="167"/>
      <c r="AH568" s="167"/>
      <c r="AI568" s="167"/>
      <c r="AJ568" s="167">
        <v>-4759.2420000000002</v>
      </c>
      <c r="AK568" s="167">
        <v>-4759.2420000000002</v>
      </c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4"/>
      <c r="BC568" s="166"/>
    </row>
    <row r="569" spans="1:55" ht="78">
      <c r="A569" s="275"/>
      <c r="B569" s="276"/>
      <c r="C569" s="276"/>
      <c r="D569" s="225" t="s">
        <v>274</v>
      </c>
      <c r="E569" s="167">
        <f t="shared" ref="E569:E574" si="355">H569+K569+N569+Q569+T569+W569+Z569+AE569+AJ569+AO569+AT569+AY569</f>
        <v>4762.8500000000004</v>
      </c>
      <c r="F569" s="167">
        <f t="shared" si="353"/>
        <v>4762.8500000000004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>
        <v>4762.8500000000004</v>
      </c>
      <c r="AA569" s="167">
        <v>4762.8500000000004</v>
      </c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4"/>
      <c r="BC569" s="166"/>
    </row>
    <row r="570" spans="1:55" ht="15.6">
      <c r="A570" s="275"/>
      <c r="B570" s="276"/>
      <c r="C570" s="276"/>
      <c r="D570" s="225" t="s">
        <v>269</v>
      </c>
      <c r="E570" s="167">
        <f t="shared" si="355"/>
        <v>0</v>
      </c>
      <c r="F570" s="167">
        <f t="shared" si="353"/>
        <v>0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4"/>
      <c r="BC570" s="166"/>
    </row>
    <row r="571" spans="1:55" ht="31.2">
      <c r="A571" s="275"/>
      <c r="B571" s="276"/>
      <c r="C571" s="276"/>
      <c r="D571" s="226" t="s">
        <v>43</v>
      </c>
      <c r="E571" s="167">
        <f t="shared" si="355"/>
        <v>0</v>
      </c>
      <c r="F571" s="167">
        <f t="shared" si="353"/>
        <v>0</v>
      </c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4"/>
      <c r="BC571" s="166"/>
    </row>
    <row r="572" spans="1:55" ht="15.6">
      <c r="A572" s="275"/>
      <c r="B572" s="276" t="s">
        <v>314</v>
      </c>
      <c r="C572" s="276"/>
      <c r="D572" s="153" t="s">
        <v>41</v>
      </c>
      <c r="E572" s="167">
        <f t="shared" si="355"/>
        <v>4350.1499999999996</v>
      </c>
      <c r="F572" s="167">
        <f t="shared" si="353"/>
        <v>4350.1499999999996</v>
      </c>
      <c r="G572" s="167">
        <f t="shared" si="345"/>
        <v>100</v>
      </c>
      <c r="H572" s="167">
        <f>H573+H574+H575+H577+H578</f>
        <v>2860.03</v>
      </c>
      <c r="I572" s="167">
        <f t="shared" ref="I572:AZ572" si="356">I573+I574+I575+I577+I578</f>
        <v>2860.03</v>
      </c>
      <c r="J572" s="167"/>
      <c r="K572" s="167">
        <f t="shared" si="356"/>
        <v>0</v>
      </c>
      <c r="L572" s="167">
        <f t="shared" si="356"/>
        <v>0</v>
      </c>
      <c r="M572" s="167"/>
      <c r="N572" s="167">
        <f t="shared" si="356"/>
        <v>0</v>
      </c>
      <c r="O572" s="167">
        <f t="shared" si="356"/>
        <v>0</v>
      </c>
      <c r="P572" s="167"/>
      <c r="Q572" s="167">
        <f t="shared" si="356"/>
        <v>552.06999999999971</v>
      </c>
      <c r="R572" s="167">
        <f t="shared" si="356"/>
        <v>552.06999999999971</v>
      </c>
      <c r="S572" s="167"/>
      <c r="T572" s="167">
        <f t="shared" si="356"/>
        <v>0</v>
      </c>
      <c r="U572" s="167">
        <f t="shared" si="356"/>
        <v>0</v>
      </c>
      <c r="V572" s="167"/>
      <c r="W572" s="167">
        <f t="shared" si="356"/>
        <v>1432.7470000000001</v>
      </c>
      <c r="X572" s="167">
        <f t="shared" si="356"/>
        <v>1432.7470000000001</v>
      </c>
      <c r="Y572" s="167"/>
      <c r="Z572" s="167">
        <f t="shared" si="356"/>
        <v>938.05</v>
      </c>
      <c r="AA572" s="167">
        <f t="shared" si="356"/>
        <v>938.05</v>
      </c>
      <c r="AB572" s="167">
        <f t="shared" si="356"/>
        <v>0</v>
      </c>
      <c r="AC572" s="167">
        <f t="shared" si="356"/>
        <v>0</v>
      </c>
      <c r="AD572" s="167"/>
      <c r="AE572" s="167">
        <f t="shared" si="356"/>
        <v>0</v>
      </c>
      <c r="AF572" s="167">
        <f t="shared" si="356"/>
        <v>0</v>
      </c>
      <c r="AG572" s="167">
        <f t="shared" si="356"/>
        <v>0</v>
      </c>
      <c r="AH572" s="167">
        <f t="shared" si="356"/>
        <v>0</v>
      </c>
      <c r="AI572" s="167"/>
      <c r="AJ572" s="167">
        <f t="shared" si="356"/>
        <v>-1432.7470000000001</v>
      </c>
      <c r="AK572" s="167">
        <f t="shared" si="356"/>
        <v>-1432.7470000000001</v>
      </c>
      <c r="AL572" s="167">
        <f t="shared" si="356"/>
        <v>0</v>
      </c>
      <c r="AM572" s="167">
        <f t="shared" si="356"/>
        <v>0</v>
      </c>
      <c r="AN572" s="167"/>
      <c r="AO572" s="167">
        <f t="shared" si="356"/>
        <v>0</v>
      </c>
      <c r="AP572" s="167">
        <f t="shared" si="356"/>
        <v>0</v>
      </c>
      <c r="AQ572" s="167">
        <f t="shared" si="356"/>
        <v>0</v>
      </c>
      <c r="AR572" s="167">
        <f t="shared" si="356"/>
        <v>0</v>
      </c>
      <c r="AS572" s="167"/>
      <c r="AT572" s="167">
        <f t="shared" si="356"/>
        <v>0</v>
      </c>
      <c r="AU572" s="167">
        <f t="shared" si="356"/>
        <v>0</v>
      </c>
      <c r="AV572" s="167">
        <f t="shared" si="356"/>
        <v>0</v>
      </c>
      <c r="AW572" s="167">
        <f t="shared" si="356"/>
        <v>0</v>
      </c>
      <c r="AX572" s="167"/>
      <c r="AY572" s="167">
        <f t="shared" si="356"/>
        <v>0</v>
      </c>
      <c r="AZ572" s="167">
        <f t="shared" si="356"/>
        <v>0</v>
      </c>
      <c r="BA572" s="167"/>
      <c r="BB572" s="164"/>
      <c r="BC572" s="166"/>
    </row>
    <row r="573" spans="1:55" ht="31.2">
      <c r="A573" s="275"/>
      <c r="B573" s="276"/>
      <c r="C573" s="276"/>
      <c r="D573" s="151" t="s">
        <v>37</v>
      </c>
      <c r="E573" s="167">
        <f t="shared" si="355"/>
        <v>0</v>
      </c>
      <c r="F573" s="167">
        <f t="shared" si="353"/>
        <v>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4"/>
      <c r="BC573" s="166"/>
    </row>
    <row r="574" spans="1:55" ht="31.2">
      <c r="A574" s="275"/>
      <c r="B574" s="276"/>
      <c r="C574" s="276"/>
      <c r="D574" s="176" t="s">
        <v>2</v>
      </c>
      <c r="E574" s="167">
        <f t="shared" si="355"/>
        <v>0</v>
      </c>
      <c r="F574" s="167">
        <f t="shared" si="353"/>
        <v>0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4"/>
      <c r="BC574" s="166"/>
    </row>
    <row r="575" spans="1:55" ht="15.6">
      <c r="A575" s="275"/>
      <c r="B575" s="276"/>
      <c r="C575" s="276"/>
      <c r="D575" s="225" t="s">
        <v>268</v>
      </c>
      <c r="E575" s="210">
        <f>H575+K575+N575+Q575+T575+W575+Z575+AE575+AJ575+AO575+AT575+AY575</f>
        <v>4350.1499999999996</v>
      </c>
      <c r="F575" s="167">
        <f t="shared" si="353"/>
        <v>4350.1499999999996</v>
      </c>
      <c r="G575" s="167">
        <f t="shared" si="345"/>
        <v>100</v>
      </c>
      <c r="H575" s="167">
        <v>2860.03</v>
      </c>
      <c r="I575" s="167">
        <v>2860.03</v>
      </c>
      <c r="J575" s="167"/>
      <c r="K575" s="167"/>
      <c r="L575" s="167"/>
      <c r="M575" s="167"/>
      <c r="N575" s="167"/>
      <c r="O575" s="167"/>
      <c r="P575" s="167"/>
      <c r="Q575" s="167">
        <f>3412.1-2860.03</f>
        <v>552.06999999999971</v>
      </c>
      <c r="R575" s="167">
        <f>Q575</f>
        <v>552.06999999999971</v>
      </c>
      <c r="S575" s="167"/>
      <c r="T575" s="167"/>
      <c r="U575" s="167"/>
      <c r="V575" s="167"/>
      <c r="W575" s="167">
        <v>1432.7470000000001</v>
      </c>
      <c r="X575" s="167">
        <v>1432.7470000000001</v>
      </c>
      <c r="Y575" s="167"/>
      <c r="Z575" s="167">
        <v>938.05</v>
      </c>
      <c r="AA575" s="167">
        <v>938.05</v>
      </c>
      <c r="AB575" s="167"/>
      <c r="AC575" s="167"/>
      <c r="AD575" s="167"/>
      <c r="AE575" s="167"/>
      <c r="AF575" s="167"/>
      <c r="AG575" s="167"/>
      <c r="AH575" s="167"/>
      <c r="AI575" s="167"/>
      <c r="AJ575" s="167">
        <v>-1432.7470000000001</v>
      </c>
      <c r="AK575" s="167">
        <v>-1432.7470000000001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4"/>
      <c r="BC575" s="166"/>
    </row>
    <row r="576" spans="1:55" ht="78">
      <c r="A576" s="275"/>
      <c r="B576" s="276"/>
      <c r="C576" s="276"/>
      <c r="D576" s="225" t="s">
        <v>274</v>
      </c>
      <c r="E576" s="167">
        <f t="shared" ref="E576:F591" si="357">H576+K576+N576+Q576+T576+W576+Z576+AE576+AJ576+AO576+AT576+AY576</f>
        <v>938.05</v>
      </c>
      <c r="F576" s="167">
        <f t="shared" si="353"/>
        <v>938.05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>
        <v>938.05</v>
      </c>
      <c r="AA576" s="167">
        <v>938.05</v>
      </c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4"/>
      <c r="BC576" s="166"/>
    </row>
    <row r="577" spans="1:55" ht="15.6">
      <c r="A577" s="275"/>
      <c r="B577" s="276"/>
      <c r="C577" s="276"/>
      <c r="D577" s="225" t="s">
        <v>269</v>
      </c>
      <c r="E577" s="167">
        <f t="shared" si="357"/>
        <v>0</v>
      </c>
      <c r="F577" s="167">
        <f t="shared" si="353"/>
        <v>0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4"/>
      <c r="BC577" s="166"/>
    </row>
    <row r="578" spans="1:55" ht="31.2">
      <c r="A578" s="275"/>
      <c r="B578" s="276"/>
      <c r="C578" s="276"/>
      <c r="D578" s="226" t="s">
        <v>43</v>
      </c>
      <c r="E578" s="167">
        <f t="shared" si="357"/>
        <v>0</v>
      </c>
      <c r="F578" s="167">
        <f t="shared" si="357"/>
        <v>0</v>
      </c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4"/>
      <c r="BC578" s="166"/>
    </row>
    <row r="579" spans="1:55" ht="15.6">
      <c r="A579" s="275"/>
      <c r="B579" s="276" t="s">
        <v>315</v>
      </c>
      <c r="C579" s="276"/>
      <c r="D579" s="153" t="s">
        <v>41</v>
      </c>
      <c r="E579" s="167">
        <f t="shared" si="357"/>
        <v>3717.4999999999995</v>
      </c>
      <c r="F579" s="167">
        <f t="shared" si="357"/>
        <v>3717.4999999999995</v>
      </c>
      <c r="G579" s="167">
        <f t="shared" si="345"/>
        <v>100</v>
      </c>
      <c r="H579" s="167">
        <f>H580+H581+H582+H584+H585</f>
        <v>2313.02</v>
      </c>
      <c r="I579" s="167">
        <f t="shared" ref="I579:AZ579" si="358">I580+I581+I582+I584+I585</f>
        <v>2313.02</v>
      </c>
      <c r="J579" s="167"/>
      <c r="K579" s="167">
        <f t="shared" si="358"/>
        <v>0</v>
      </c>
      <c r="L579" s="167">
        <f t="shared" si="358"/>
        <v>0</v>
      </c>
      <c r="M579" s="167"/>
      <c r="N579" s="167">
        <f t="shared" si="358"/>
        <v>0</v>
      </c>
      <c r="O579" s="167">
        <f t="shared" si="358"/>
        <v>0</v>
      </c>
      <c r="P579" s="167"/>
      <c r="Q579" s="167">
        <f t="shared" si="358"/>
        <v>654.48</v>
      </c>
      <c r="R579" s="167">
        <f t="shared" si="358"/>
        <v>654.48</v>
      </c>
      <c r="S579" s="167"/>
      <c r="T579" s="167">
        <f t="shared" si="358"/>
        <v>0</v>
      </c>
      <c r="U579" s="167">
        <f t="shared" si="358"/>
        <v>0</v>
      </c>
      <c r="V579" s="167"/>
      <c r="W579" s="167">
        <f t="shared" si="358"/>
        <v>1737.2739999999999</v>
      </c>
      <c r="X579" s="167">
        <f t="shared" si="358"/>
        <v>1737.2739999999999</v>
      </c>
      <c r="Y579" s="167"/>
      <c r="Z579" s="167">
        <f t="shared" si="358"/>
        <v>750</v>
      </c>
      <c r="AA579" s="167">
        <f t="shared" si="358"/>
        <v>750</v>
      </c>
      <c r="AB579" s="167">
        <f t="shared" si="358"/>
        <v>0</v>
      </c>
      <c r="AC579" s="167">
        <f t="shared" si="358"/>
        <v>0</v>
      </c>
      <c r="AD579" s="167"/>
      <c r="AE579" s="167">
        <f t="shared" si="358"/>
        <v>0</v>
      </c>
      <c r="AF579" s="167">
        <f t="shared" si="358"/>
        <v>0</v>
      </c>
      <c r="AG579" s="167">
        <f t="shared" si="358"/>
        <v>0</v>
      </c>
      <c r="AH579" s="167">
        <f t="shared" si="358"/>
        <v>0</v>
      </c>
      <c r="AI579" s="167"/>
      <c r="AJ579" s="167">
        <f t="shared" si="358"/>
        <v>-1737.2739999999999</v>
      </c>
      <c r="AK579" s="167">
        <f t="shared" si="358"/>
        <v>-1737.2739999999999</v>
      </c>
      <c r="AL579" s="167">
        <f t="shared" si="358"/>
        <v>0</v>
      </c>
      <c r="AM579" s="167">
        <f t="shared" si="358"/>
        <v>0</v>
      </c>
      <c r="AN579" s="167"/>
      <c r="AO579" s="167">
        <f t="shared" si="358"/>
        <v>0</v>
      </c>
      <c r="AP579" s="167">
        <f t="shared" si="358"/>
        <v>0</v>
      </c>
      <c r="AQ579" s="167">
        <f t="shared" si="358"/>
        <v>0</v>
      </c>
      <c r="AR579" s="167">
        <f t="shared" si="358"/>
        <v>0</v>
      </c>
      <c r="AS579" s="167"/>
      <c r="AT579" s="167">
        <f t="shared" si="358"/>
        <v>0</v>
      </c>
      <c r="AU579" s="167">
        <f t="shared" si="358"/>
        <v>0</v>
      </c>
      <c r="AV579" s="167">
        <f t="shared" si="358"/>
        <v>0</v>
      </c>
      <c r="AW579" s="167">
        <f t="shared" si="358"/>
        <v>0</v>
      </c>
      <c r="AX579" s="167"/>
      <c r="AY579" s="167">
        <f t="shared" si="358"/>
        <v>0</v>
      </c>
      <c r="AZ579" s="167">
        <f t="shared" si="358"/>
        <v>0</v>
      </c>
      <c r="BA579" s="167"/>
      <c r="BB579" s="164"/>
      <c r="BC579" s="166"/>
    </row>
    <row r="580" spans="1:55" ht="31.2">
      <c r="A580" s="275"/>
      <c r="B580" s="276"/>
      <c r="C580" s="276"/>
      <c r="D580" s="151" t="s">
        <v>37</v>
      </c>
      <c r="E580" s="167">
        <f t="shared" si="357"/>
        <v>0</v>
      </c>
      <c r="F580" s="167">
        <f t="shared" si="357"/>
        <v>0</v>
      </c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4"/>
      <c r="BC580" s="166"/>
    </row>
    <row r="581" spans="1:55" ht="31.2">
      <c r="A581" s="275"/>
      <c r="B581" s="276"/>
      <c r="C581" s="276"/>
      <c r="D581" s="176" t="s">
        <v>2</v>
      </c>
      <c r="E581" s="167">
        <f t="shared" si="357"/>
        <v>0</v>
      </c>
      <c r="F581" s="167">
        <f t="shared" si="357"/>
        <v>0</v>
      </c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4"/>
      <c r="BC581" s="166"/>
    </row>
    <row r="582" spans="1:55" ht="15.6">
      <c r="A582" s="275"/>
      <c r="B582" s="276"/>
      <c r="C582" s="276"/>
      <c r="D582" s="225" t="s">
        <v>268</v>
      </c>
      <c r="E582" s="167">
        <f>H582+K582+N582+Q582+T582+W582+Z582+AE582+AJ582+AO582+AT582+AY582</f>
        <v>3717.4999999999995</v>
      </c>
      <c r="F582" s="167">
        <f t="shared" si="357"/>
        <v>3717.4999999999995</v>
      </c>
      <c r="G582" s="167">
        <f t="shared" si="345"/>
        <v>100</v>
      </c>
      <c r="H582" s="167">
        <v>2313.02</v>
      </c>
      <c r="I582" s="167">
        <v>2313.02</v>
      </c>
      <c r="J582" s="167"/>
      <c r="K582" s="167"/>
      <c r="L582" s="167"/>
      <c r="M582" s="167"/>
      <c r="N582" s="167"/>
      <c r="O582" s="167"/>
      <c r="P582" s="167"/>
      <c r="Q582" s="167">
        <f>2967.5-2313.02</f>
        <v>654.48</v>
      </c>
      <c r="R582" s="167">
        <f>Q582</f>
        <v>654.48</v>
      </c>
      <c r="S582" s="167"/>
      <c r="T582" s="167"/>
      <c r="U582" s="167"/>
      <c r="V582" s="167"/>
      <c r="W582" s="167">
        <v>1737.2739999999999</v>
      </c>
      <c r="X582" s="167">
        <v>1737.2739999999999</v>
      </c>
      <c r="Y582" s="167"/>
      <c r="Z582" s="167">
        <v>750</v>
      </c>
      <c r="AA582" s="167">
        <v>750</v>
      </c>
      <c r="AB582" s="167"/>
      <c r="AC582" s="167"/>
      <c r="AD582" s="167"/>
      <c r="AE582" s="167"/>
      <c r="AF582" s="167"/>
      <c r="AG582" s="167"/>
      <c r="AH582" s="167"/>
      <c r="AI582" s="167"/>
      <c r="AJ582" s="167">
        <v>-1737.2739999999999</v>
      </c>
      <c r="AK582" s="167">
        <v>-1737.2739999999999</v>
      </c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4"/>
      <c r="BC582" s="166"/>
    </row>
    <row r="583" spans="1:55" ht="78">
      <c r="A583" s="275"/>
      <c r="B583" s="276"/>
      <c r="C583" s="276"/>
      <c r="D583" s="225" t="s">
        <v>274</v>
      </c>
      <c r="E583" s="167">
        <f t="shared" ref="E583:E588" si="359">H583+K583+N583+Q583+T583+W583+Z583+AE583+AJ583+AO583+AT583+AY583</f>
        <v>750</v>
      </c>
      <c r="F583" s="167">
        <f t="shared" si="357"/>
        <v>750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>
        <v>750</v>
      </c>
      <c r="AA583" s="167">
        <v>750</v>
      </c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4"/>
      <c r="BC583" s="166"/>
    </row>
    <row r="584" spans="1:55" ht="15.6">
      <c r="A584" s="275"/>
      <c r="B584" s="276"/>
      <c r="C584" s="276"/>
      <c r="D584" s="225" t="s">
        <v>269</v>
      </c>
      <c r="E584" s="167">
        <f t="shared" si="359"/>
        <v>0</v>
      </c>
      <c r="F584" s="167">
        <f t="shared" si="357"/>
        <v>0</v>
      </c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4"/>
      <c r="BC584" s="166"/>
    </row>
    <row r="585" spans="1:55" ht="31.2">
      <c r="A585" s="275"/>
      <c r="B585" s="276"/>
      <c r="C585" s="276"/>
      <c r="D585" s="226" t="s">
        <v>43</v>
      </c>
      <c r="E585" s="167">
        <f t="shared" si="359"/>
        <v>0</v>
      </c>
      <c r="F585" s="167">
        <f t="shared" si="357"/>
        <v>0</v>
      </c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4"/>
      <c r="BC585" s="166"/>
    </row>
    <row r="586" spans="1:55" ht="15.6">
      <c r="A586" s="275"/>
      <c r="B586" s="276" t="s">
        <v>316</v>
      </c>
      <c r="C586" s="276"/>
      <c r="D586" s="153" t="s">
        <v>41</v>
      </c>
      <c r="E586" s="167">
        <f t="shared" si="359"/>
        <v>5254</v>
      </c>
      <c r="F586" s="167">
        <f t="shared" si="357"/>
        <v>5254</v>
      </c>
      <c r="G586" s="167">
        <f t="shared" si="345"/>
        <v>100</v>
      </c>
      <c r="H586" s="167">
        <f>H587+H588+H589+H591+H592</f>
        <v>3153.35</v>
      </c>
      <c r="I586" s="167">
        <f t="shared" ref="I586:AZ586" si="360">I587+I588+I589+I591+I592</f>
        <v>3153.35</v>
      </c>
      <c r="J586" s="167"/>
      <c r="K586" s="167">
        <f t="shared" si="360"/>
        <v>0</v>
      </c>
      <c r="L586" s="167">
        <f t="shared" si="360"/>
        <v>0</v>
      </c>
      <c r="M586" s="167"/>
      <c r="N586" s="167">
        <f t="shared" si="360"/>
        <v>0</v>
      </c>
      <c r="O586" s="167">
        <f t="shared" si="360"/>
        <v>0</v>
      </c>
      <c r="P586" s="167"/>
      <c r="Q586" s="167">
        <f t="shared" si="360"/>
        <v>690.65000000000009</v>
      </c>
      <c r="R586" s="167">
        <f t="shared" si="360"/>
        <v>690.65000000000009</v>
      </c>
      <c r="S586" s="167"/>
      <c r="T586" s="167">
        <f t="shared" si="360"/>
        <v>0</v>
      </c>
      <c r="U586" s="167">
        <f t="shared" si="360"/>
        <v>0</v>
      </c>
      <c r="V586" s="167"/>
      <c r="W586" s="167">
        <f t="shared" si="360"/>
        <v>980.255</v>
      </c>
      <c r="X586" s="167">
        <f t="shared" si="360"/>
        <v>980.255</v>
      </c>
      <c r="Y586" s="167"/>
      <c r="Z586" s="167">
        <f t="shared" si="360"/>
        <v>1410</v>
      </c>
      <c r="AA586" s="167">
        <f t="shared" si="360"/>
        <v>1410</v>
      </c>
      <c r="AB586" s="167">
        <f t="shared" si="360"/>
        <v>0</v>
      </c>
      <c r="AC586" s="167">
        <f t="shared" si="360"/>
        <v>0</v>
      </c>
      <c r="AD586" s="167"/>
      <c r="AE586" s="167">
        <f t="shared" si="360"/>
        <v>0</v>
      </c>
      <c r="AF586" s="167">
        <f t="shared" si="360"/>
        <v>0</v>
      </c>
      <c r="AG586" s="167">
        <f t="shared" si="360"/>
        <v>0</v>
      </c>
      <c r="AH586" s="167">
        <f t="shared" si="360"/>
        <v>0</v>
      </c>
      <c r="AI586" s="167"/>
      <c r="AJ586" s="167">
        <f t="shared" si="360"/>
        <v>-980.255</v>
      </c>
      <c r="AK586" s="167">
        <f t="shared" si="360"/>
        <v>-980.255</v>
      </c>
      <c r="AL586" s="167">
        <f t="shared" si="360"/>
        <v>0</v>
      </c>
      <c r="AM586" s="167">
        <f t="shared" si="360"/>
        <v>0</v>
      </c>
      <c r="AN586" s="167"/>
      <c r="AO586" s="167">
        <f t="shared" si="360"/>
        <v>0</v>
      </c>
      <c r="AP586" s="167">
        <f t="shared" si="360"/>
        <v>0</v>
      </c>
      <c r="AQ586" s="167">
        <f t="shared" si="360"/>
        <v>0</v>
      </c>
      <c r="AR586" s="167">
        <f t="shared" si="360"/>
        <v>0</v>
      </c>
      <c r="AS586" s="167"/>
      <c r="AT586" s="167">
        <f t="shared" si="360"/>
        <v>0</v>
      </c>
      <c r="AU586" s="167">
        <f t="shared" si="360"/>
        <v>0</v>
      </c>
      <c r="AV586" s="167">
        <f t="shared" si="360"/>
        <v>0</v>
      </c>
      <c r="AW586" s="167">
        <f t="shared" si="360"/>
        <v>0</v>
      </c>
      <c r="AX586" s="167"/>
      <c r="AY586" s="167">
        <f t="shared" si="360"/>
        <v>0</v>
      </c>
      <c r="AZ586" s="167">
        <f t="shared" si="360"/>
        <v>0</v>
      </c>
      <c r="BA586" s="167"/>
      <c r="BB586" s="164"/>
      <c r="BC586" s="166"/>
    </row>
    <row r="587" spans="1:55" ht="31.2">
      <c r="A587" s="275"/>
      <c r="B587" s="276"/>
      <c r="C587" s="276"/>
      <c r="D587" s="151" t="s">
        <v>37</v>
      </c>
      <c r="E587" s="167">
        <f t="shared" si="359"/>
        <v>0</v>
      </c>
      <c r="F587" s="167">
        <f t="shared" si="357"/>
        <v>0</v>
      </c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4"/>
      <c r="BC587" s="166"/>
    </row>
    <row r="588" spans="1:55" ht="31.2">
      <c r="A588" s="275"/>
      <c r="B588" s="276"/>
      <c r="C588" s="276"/>
      <c r="D588" s="176" t="s">
        <v>2</v>
      </c>
      <c r="E588" s="167">
        <f t="shared" si="359"/>
        <v>0</v>
      </c>
      <c r="F588" s="167">
        <f t="shared" si="357"/>
        <v>0</v>
      </c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4"/>
      <c r="BC588" s="166"/>
    </row>
    <row r="589" spans="1:55" ht="15.6">
      <c r="A589" s="275"/>
      <c r="B589" s="276"/>
      <c r="C589" s="276"/>
      <c r="D589" s="225" t="s">
        <v>268</v>
      </c>
      <c r="E589" s="167">
        <f>H589+K589+N589+Q589+T589+W589+Z589+AE589+AJ589+AO589+AT589+AY589</f>
        <v>5254</v>
      </c>
      <c r="F589" s="167">
        <f t="shared" si="357"/>
        <v>5254</v>
      </c>
      <c r="G589" s="167">
        <f t="shared" si="345"/>
        <v>100</v>
      </c>
      <c r="H589" s="167">
        <v>3153.35</v>
      </c>
      <c r="I589" s="167">
        <v>3153.35</v>
      </c>
      <c r="J589" s="167"/>
      <c r="K589" s="167"/>
      <c r="L589" s="167"/>
      <c r="M589" s="167"/>
      <c r="N589" s="167"/>
      <c r="O589" s="167"/>
      <c r="P589" s="167"/>
      <c r="Q589" s="167">
        <f>3844-3153.35</f>
        <v>690.65000000000009</v>
      </c>
      <c r="R589" s="167">
        <f>Q589</f>
        <v>690.65000000000009</v>
      </c>
      <c r="S589" s="167"/>
      <c r="T589" s="167"/>
      <c r="U589" s="167"/>
      <c r="V589" s="167"/>
      <c r="W589" s="167">
        <v>980.255</v>
      </c>
      <c r="X589" s="167">
        <v>980.255</v>
      </c>
      <c r="Y589" s="167"/>
      <c r="Z589" s="167">
        <v>1410</v>
      </c>
      <c r="AA589" s="167">
        <v>1410</v>
      </c>
      <c r="AB589" s="167"/>
      <c r="AC589" s="167"/>
      <c r="AD589" s="167"/>
      <c r="AE589" s="167"/>
      <c r="AF589" s="167"/>
      <c r="AG589" s="167"/>
      <c r="AH589" s="167"/>
      <c r="AI589" s="167"/>
      <c r="AJ589" s="167">
        <v>-980.255</v>
      </c>
      <c r="AK589" s="167">
        <v>-980.255</v>
      </c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4"/>
      <c r="BC589" s="166"/>
    </row>
    <row r="590" spans="1:55" ht="78">
      <c r="A590" s="275"/>
      <c r="B590" s="276"/>
      <c r="C590" s="276"/>
      <c r="D590" s="225" t="s">
        <v>274</v>
      </c>
      <c r="E590" s="167">
        <f t="shared" ref="E590:F605" si="361">H590+K590+N590+Q590+T590+W590+Z590+AE590+AJ590+AO590+AT590+AY590</f>
        <v>1410</v>
      </c>
      <c r="F590" s="167">
        <f t="shared" si="361"/>
        <v>1410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>
        <v>1410</v>
      </c>
      <c r="AA590" s="167">
        <v>1410</v>
      </c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4"/>
      <c r="BC590" s="166"/>
    </row>
    <row r="591" spans="1:55" ht="15.6">
      <c r="A591" s="275"/>
      <c r="B591" s="276"/>
      <c r="C591" s="276"/>
      <c r="D591" s="225" t="s">
        <v>269</v>
      </c>
      <c r="E591" s="167">
        <f t="shared" si="361"/>
        <v>0</v>
      </c>
      <c r="F591" s="167">
        <f t="shared" si="357"/>
        <v>0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4"/>
      <c r="BC591" s="166"/>
    </row>
    <row r="592" spans="1:55" ht="31.2">
      <c r="A592" s="275"/>
      <c r="B592" s="276"/>
      <c r="C592" s="276"/>
      <c r="D592" s="226" t="s">
        <v>43</v>
      </c>
      <c r="E592" s="167">
        <f t="shared" si="361"/>
        <v>0</v>
      </c>
      <c r="F592" s="167">
        <f t="shared" si="361"/>
        <v>0</v>
      </c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4"/>
      <c r="BC592" s="166"/>
    </row>
    <row r="593" spans="1:55" ht="15.6">
      <c r="A593" s="275"/>
      <c r="B593" s="276" t="s">
        <v>317</v>
      </c>
      <c r="C593" s="276"/>
      <c r="D593" s="153" t="s">
        <v>41</v>
      </c>
      <c r="E593" s="167">
        <f t="shared" si="361"/>
        <v>596.5</v>
      </c>
      <c r="F593" s="167">
        <f t="shared" si="361"/>
        <v>596.5</v>
      </c>
      <c r="G593" s="167">
        <f t="shared" si="345"/>
        <v>100</v>
      </c>
      <c r="H593" s="167">
        <f>H594+H595+H596+H598+H599</f>
        <v>339.85</v>
      </c>
      <c r="I593" s="167">
        <f t="shared" ref="I593:AZ593" si="362">I594+I595+I596+I598+I599</f>
        <v>339.85</v>
      </c>
      <c r="J593" s="167"/>
      <c r="K593" s="167">
        <f t="shared" si="362"/>
        <v>0</v>
      </c>
      <c r="L593" s="167">
        <f t="shared" si="362"/>
        <v>0</v>
      </c>
      <c r="M593" s="167"/>
      <c r="N593" s="167">
        <f t="shared" si="362"/>
        <v>0</v>
      </c>
      <c r="O593" s="167">
        <f t="shared" si="362"/>
        <v>0</v>
      </c>
      <c r="P593" s="167"/>
      <c r="Q593" s="167">
        <f t="shared" si="362"/>
        <v>93.65</v>
      </c>
      <c r="R593" s="167">
        <f t="shared" si="362"/>
        <v>93.65</v>
      </c>
      <c r="S593" s="167"/>
      <c r="T593" s="167">
        <f t="shared" si="362"/>
        <v>0</v>
      </c>
      <c r="U593" s="167">
        <f t="shared" si="362"/>
        <v>0</v>
      </c>
      <c r="V593" s="167"/>
      <c r="W593" s="167">
        <f t="shared" si="362"/>
        <v>325.98399999999998</v>
      </c>
      <c r="X593" s="167">
        <f t="shared" si="362"/>
        <v>325.98399999999998</v>
      </c>
      <c r="Y593" s="167"/>
      <c r="Z593" s="167">
        <f t="shared" si="362"/>
        <v>163</v>
      </c>
      <c r="AA593" s="167">
        <f t="shared" si="362"/>
        <v>163</v>
      </c>
      <c r="AB593" s="167">
        <f t="shared" si="362"/>
        <v>0</v>
      </c>
      <c r="AC593" s="167">
        <f t="shared" si="362"/>
        <v>0</v>
      </c>
      <c r="AD593" s="167"/>
      <c r="AE593" s="167">
        <f t="shared" si="362"/>
        <v>0</v>
      </c>
      <c r="AF593" s="167">
        <f t="shared" si="362"/>
        <v>0</v>
      </c>
      <c r="AG593" s="167">
        <f t="shared" si="362"/>
        <v>0</v>
      </c>
      <c r="AH593" s="167">
        <f t="shared" si="362"/>
        <v>0</v>
      </c>
      <c r="AI593" s="167"/>
      <c r="AJ593" s="167">
        <f t="shared" si="362"/>
        <v>-325.98399999999998</v>
      </c>
      <c r="AK593" s="167">
        <f t="shared" si="362"/>
        <v>-325.98399999999998</v>
      </c>
      <c r="AL593" s="167">
        <f t="shared" si="362"/>
        <v>0</v>
      </c>
      <c r="AM593" s="167">
        <f t="shared" si="362"/>
        <v>0</v>
      </c>
      <c r="AN593" s="167"/>
      <c r="AO593" s="167">
        <f t="shared" si="362"/>
        <v>0</v>
      </c>
      <c r="AP593" s="167">
        <f t="shared" si="362"/>
        <v>0</v>
      </c>
      <c r="AQ593" s="167">
        <f t="shared" si="362"/>
        <v>0</v>
      </c>
      <c r="AR593" s="167">
        <f t="shared" si="362"/>
        <v>0</v>
      </c>
      <c r="AS593" s="167"/>
      <c r="AT593" s="167">
        <f t="shared" si="362"/>
        <v>0</v>
      </c>
      <c r="AU593" s="167">
        <f t="shared" si="362"/>
        <v>0</v>
      </c>
      <c r="AV593" s="167">
        <f t="shared" si="362"/>
        <v>0</v>
      </c>
      <c r="AW593" s="167">
        <f t="shared" si="362"/>
        <v>0</v>
      </c>
      <c r="AX593" s="167"/>
      <c r="AY593" s="167">
        <f t="shared" si="362"/>
        <v>0</v>
      </c>
      <c r="AZ593" s="167">
        <f t="shared" si="362"/>
        <v>0</v>
      </c>
      <c r="BA593" s="167"/>
      <c r="BB593" s="164"/>
      <c r="BC593" s="166"/>
    </row>
    <row r="594" spans="1:55" ht="31.2">
      <c r="A594" s="275"/>
      <c r="B594" s="276"/>
      <c r="C594" s="276"/>
      <c r="D594" s="151" t="s">
        <v>37</v>
      </c>
      <c r="E594" s="167">
        <f t="shared" si="361"/>
        <v>0</v>
      </c>
      <c r="F594" s="167">
        <f t="shared" si="361"/>
        <v>0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4"/>
      <c r="BC594" s="166"/>
    </row>
    <row r="595" spans="1:55" ht="31.2">
      <c r="A595" s="275"/>
      <c r="B595" s="276"/>
      <c r="C595" s="276"/>
      <c r="D595" s="176" t="s">
        <v>2</v>
      </c>
      <c r="E595" s="167">
        <f t="shared" si="361"/>
        <v>0</v>
      </c>
      <c r="F595" s="167">
        <f t="shared" si="361"/>
        <v>0</v>
      </c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4"/>
      <c r="BC595" s="166"/>
    </row>
    <row r="596" spans="1:55" ht="15.6">
      <c r="A596" s="275"/>
      <c r="B596" s="276"/>
      <c r="C596" s="276"/>
      <c r="D596" s="225" t="s">
        <v>268</v>
      </c>
      <c r="E596" s="167">
        <f>H596+K596+N596+Q596+T596+W596+Z596+AE596+AJ596+AO596+AT596+AY596</f>
        <v>596.5</v>
      </c>
      <c r="F596" s="167">
        <f t="shared" si="361"/>
        <v>596.5</v>
      </c>
      <c r="G596" s="167">
        <f t="shared" si="345"/>
        <v>100</v>
      </c>
      <c r="H596" s="167">
        <v>339.85</v>
      </c>
      <c r="I596" s="167">
        <v>339.85</v>
      </c>
      <c r="J596" s="167"/>
      <c r="K596" s="167"/>
      <c r="L596" s="167"/>
      <c r="M596" s="167"/>
      <c r="N596" s="167"/>
      <c r="O596" s="167"/>
      <c r="P596" s="167"/>
      <c r="Q596" s="167">
        <v>93.65</v>
      </c>
      <c r="R596" s="167">
        <v>93.65</v>
      </c>
      <c r="S596" s="167"/>
      <c r="T596" s="210"/>
      <c r="U596" s="167"/>
      <c r="V596" s="167"/>
      <c r="W596" s="167">
        <v>325.98399999999998</v>
      </c>
      <c r="X596" s="167">
        <v>325.98399999999998</v>
      </c>
      <c r="Y596" s="167"/>
      <c r="Z596" s="167">
        <v>163</v>
      </c>
      <c r="AA596" s="167">
        <v>163</v>
      </c>
      <c r="AB596" s="167"/>
      <c r="AC596" s="167"/>
      <c r="AD596" s="167"/>
      <c r="AE596" s="167"/>
      <c r="AF596" s="167"/>
      <c r="AG596" s="167"/>
      <c r="AH596" s="167"/>
      <c r="AI596" s="167"/>
      <c r="AJ596" s="167">
        <v>-325.98399999999998</v>
      </c>
      <c r="AK596" s="167">
        <v>-325.98399999999998</v>
      </c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4"/>
      <c r="BC596" s="166"/>
    </row>
    <row r="597" spans="1:55" ht="78">
      <c r="A597" s="275"/>
      <c r="B597" s="276"/>
      <c r="C597" s="276"/>
      <c r="D597" s="225" t="s">
        <v>274</v>
      </c>
      <c r="E597" s="167">
        <f t="shared" ref="E597:E672" si="363">H597+K597+N597+Q597+T597+W597+Z597+AE597+AJ597+AO597+AT597+AY597</f>
        <v>163</v>
      </c>
      <c r="F597" s="167">
        <f t="shared" si="361"/>
        <v>163</v>
      </c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>
        <v>163</v>
      </c>
      <c r="AA597" s="167">
        <v>163</v>
      </c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4"/>
      <c r="BC597" s="166"/>
    </row>
    <row r="598" spans="1:55" ht="15.6">
      <c r="A598" s="275"/>
      <c r="B598" s="276"/>
      <c r="C598" s="276"/>
      <c r="D598" s="225" t="s">
        <v>269</v>
      </c>
      <c r="E598" s="167">
        <f t="shared" si="363"/>
        <v>0</v>
      </c>
      <c r="F598" s="167">
        <f t="shared" si="361"/>
        <v>0</v>
      </c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4"/>
      <c r="BC598" s="166"/>
    </row>
    <row r="599" spans="1:55" ht="31.2">
      <c r="A599" s="275"/>
      <c r="B599" s="276"/>
      <c r="C599" s="276"/>
      <c r="D599" s="226" t="s">
        <v>43</v>
      </c>
      <c r="E599" s="167">
        <f t="shared" si="363"/>
        <v>0</v>
      </c>
      <c r="F599" s="167">
        <f t="shared" si="361"/>
        <v>0</v>
      </c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4"/>
      <c r="BC599" s="166"/>
    </row>
    <row r="600" spans="1:55" ht="15.6">
      <c r="A600" s="275" t="s">
        <v>433</v>
      </c>
      <c r="B600" s="276" t="s">
        <v>434</v>
      </c>
      <c r="C600" s="276" t="s">
        <v>308</v>
      </c>
      <c r="D600" s="153" t="s">
        <v>41</v>
      </c>
      <c r="E600" s="167">
        <f t="shared" si="363"/>
        <v>124371.75</v>
      </c>
      <c r="F600" s="167">
        <f t="shared" si="361"/>
        <v>124371.75</v>
      </c>
      <c r="G600" s="167">
        <f t="shared" si="345"/>
        <v>100</v>
      </c>
      <c r="H600" s="167">
        <f>H601+H602+H603+H605+H606</f>
        <v>41931.539999999994</v>
      </c>
      <c r="I600" s="167">
        <f t="shared" ref="I600" si="364">I601+I602+I603+I605+I606</f>
        <v>41931.539999999994</v>
      </c>
      <c r="J600" s="167"/>
      <c r="K600" s="167">
        <f t="shared" ref="K600:L600" si="365">K601+K602+K603+K605+K606</f>
        <v>18028.080000000002</v>
      </c>
      <c r="L600" s="167">
        <f t="shared" si="365"/>
        <v>18028.080000000002</v>
      </c>
      <c r="M600" s="167"/>
      <c r="N600" s="167">
        <f t="shared" ref="N600:O600" si="366">N601+N602+N603+N605+N606</f>
        <v>0</v>
      </c>
      <c r="O600" s="167">
        <f t="shared" si="366"/>
        <v>0</v>
      </c>
      <c r="P600" s="167"/>
      <c r="Q600" s="167">
        <f t="shared" ref="Q600:R600" si="367">Q601+Q602+Q603+Q605+Q606</f>
        <v>0</v>
      </c>
      <c r="R600" s="167">
        <f t="shared" si="367"/>
        <v>0</v>
      </c>
      <c r="S600" s="167"/>
      <c r="T600" s="167">
        <f t="shared" ref="T600:U600" si="368">T601+T602+T603+T605+T606</f>
        <v>0</v>
      </c>
      <c r="U600" s="167">
        <f t="shared" si="368"/>
        <v>0</v>
      </c>
      <c r="V600" s="167"/>
      <c r="W600" s="167">
        <f t="shared" ref="W600:X600" si="369">W601+W602+W603+W605+W606</f>
        <v>0</v>
      </c>
      <c r="X600" s="167">
        <f t="shared" si="369"/>
        <v>0</v>
      </c>
      <c r="Y600" s="167"/>
      <c r="Z600" s="167">
        <f t="shared" ref="Z600:AC600" si="370">Z601+Z602+Z603+Z605+Z606</f>
        <v>15000</v>
      </c>
      <c r="AA600" s="167">
        <f t="shared" si="370"/>
        <v>15000</v>
      </c>
      <c r="AB600" s="167">
        <f t="shared" si="370"/>
        <v>0</v>
      </c>
      <c r="AC600" s="167">
        <f t="shared" si="370"/>
        <v>0</v>
      </c>
      <c r="AD600" s="167"/>
      <c r="AE600" s="167">
        <f t="shared" ref="AE600:AH600" si="371">AE601+AE602+AE603+AE605+AE606</f>
        <v>9420.7739999999994</v>
      </c>
      <c r="AF600" s="167">
        <f t="shared" si="371"/>
        <v>9420.7739999999994</v>
      </c>
      <c r="AG600" s="167">
        <f t="shared" si="371"/>
        <v>0</v>
      </c>
      <c r="AH600" s="167">
        <f t="shared" si="371"/>
        <v>0</v>
      </c>
      <c r="AI600" s="167"/>
      <c r="AJ600" s="167">
        <f t="shared" ref="AJ600:AM600" si="372">AJ601+AJ602+AJ603+AJ605+AJ606</f>
        <v>13107.829000000005</v>
      </c>
      <c r="AK600" s="167">
        <f t="shared" si="372"/>
        <v>13107.829000000005</v>
      </c>
      <c r="AL600" s="167">
        <f t="shared" si="372"/>
        <v>0</v>
      </c>
      <c r="AM600" s="167">
        <f t="shared" si="372"/>
        <v>0</v>
      </c>
      <c r="AN600" s="167"/>
      <c r="AO600" s="167">
        <f t="shared" ref="AO600:AR600" si="373">AO601+AO602+AO603+AO605+AO606</f>
        <v>26883.526999999998</v>
      </c>
      <c r="AP600" s="167">
        <f t="shared" si="373"/>
        <v>26883.526999999998</v>
      </c>
      <c r="AQ600" s="167">
        <f t="shared" si="373"/>
        <v>0</v>
      </c>
      <c r="AR600" s="167">
        <f t="shared" si="373"/>
        <v>0</v>
      </c>
      <c r="AS600" s="167"/>
      <c r="AT600" s="167">
        <f t="shared" ref="AT600:AW600" si="374">AT601+AT602+AT603+AT605+AT606</f>
        <v>0</v>
      </c>
      <c r="AU600" s="167">
        <f t="shared" si="374"/>
        <v>0</v>
      </c>
      <c r="AV600" s="167">
        <f t="shared" si="374"/>
        <v>0</v>
      </c>
      <c r="AW600" s="167">
        <f t="shared" si="374"/>
        <v>0</v>
      </c>
      <c r="AX600" s="167"/>
      <c r="AY600" s="167">
        <f t="shared" ref="AY600:AZ600" si="375">AY601+AY602+AY603+AY605+AY606</f>
        <v>0</v>
      </c>
      <c r="AZ600" s="167">
        <f t="shared" si="375"/>
        <v>0</v>
      </c>
      <c r="BA600" s="167"/>
      <c r="BB600" s="164"/>
      <c r="BC600" s="226"/>
    </row>
    <row r="601" spans="1:55" ht="31.2">
      <c r="A601" s="275"/>
      <c r="B601" s="276"/>
      <c r="C601" s="276"/>
      <c r="D601" s="151" t="s">
        <v>37</v>
      </c>
      <c r="E601" s="167">
        <f t="shared" si="363"/>
        <v>0</v>
      </c>
      <c r="F601" s="167">
        <f t="shared" si="361"/>
        <v>0</v>
      </c>
      <c r="G601" s="167"/>
      <c r="H601" s="167">
        <f>H608+H615+H622+H629+H636+H643+H650+H657+H664</f>
        <v>0</v>
      </c>
      <c r="I601" s="167">
        <f t="shared" ref="I601:BA601" si="376">I608+I615+I622+I629+I636+I643+I650+I657+I664</f>
        <v>0</v>
      </c>
      <c r="J601" s="167">
        <f t="shared" si="376"/>
        <v>0</v>
      </c>
      <c r="K601" s="167">
        <f t="shared" si="376"/>
        <v>0</v>
      </c>
      <c r="L601" s="167">
        <f t="shared" si="376"/>
        <v>0</v>
      </c>
      <c r="M601" s="167">
        <f t="shared" si="376"/>
        <v>0</v>
      </c>
      <c r="N601" s="167">
        <f t="shared" si="376"/>
        <v>0</v>
      </c>
      <c r="O601" s="167">
        <f t="shared" si="376"/>
        <v>0</v>
      </c>
      <c r="P601" s="167">
        <f t="shared" si="376"/>
        <v>0</v>
      </c>
      <c r="Q601" s="167">
        <f t="shared" si="376"/>
        <v>0</v>
      </c>
      <c r="R601" s="167">
        <f t="shared" si="376"/>
        <v>0</v>
      </c>
      <c r="S601" s="167">
        <f t="shared" si="376"/>
        <v>0</v>
      </c>
      <c r="T601" s="167">
        <f t="shared" si="376"/>
        <v>0</v>
      </c>
      <c r="U601" s="167">
        <f t="shared" si="376"/>
        <v>0</v>
      </c>
      <c r="V601" s="167">
        <f t="shared" si="376"/>
        <v>0</v>
      </c>
      <c r="W601" s="167">
        <f t="shared" si="376"/>
        <v>0</v>
      </c>
      <c r="X601" s="167">
        <f t="shared" si="376"/>
        <v>0</v>
      </c>
      <c r="Y601" s="167">
        <f t="shared" si="376"/>
        <v>0</v>
      </c>
      <c r="Z601" s="167">
        <f t="shared" si="376"/>
        <v>0</v>
      </c>
      <c r="AA601" s="167">
        <f t="shared" si="376"/>
        <v>0</v>
      </c>
      <c r="AB601" s="167">
        <f t="shared" si="376"/>
        <v>0</v>
      </c>
      <c r="AC601" s="167">
        <f t="shared" si="376"/>
        <v>0</v>
      </c>
      <c r="AD601" s="167">
        <f t="shared" si="376"/>
        <v>0</v>
      </c>
      <c r="AE601" s="167">
        <f t="shared" si="376"/>
        <v>0</v>
      </c>
      <c r="AF601" s="167">
        <f t="shared" si="376"/>
        <v>0</v>
      </c>
      <c r="AG601" s="167">
        <f t="shared" si="376"/>
        <v>0</v>
      </c>
      <c r="AH601" s="167">
        <f t="shared" si="376"/>
        <v>0</v>
      </c>
      <c r="AI601" s="167">
        <f t="shared" si="376"/>
        <v>0</v>
      </c>
      <c r="AJ601" s="167">
        <f t="shared" si="376"/>
        <v>0</v>
      </c>
      <c r="AK601" s="167">
        <f t="shared" si="376"/>
        <v>0</v>
      </c>
      <c r="AL601" s="167">
        <f t="shared" si="376"/>
        <v>0</v>
      </c>
      <c r="AM601" s="167">
        <f t="shared" si="376"/>
        <v>0</v>
      </c>
      <c r="AN601" s="167">
        <f t="shared" si="376"/>
        <v>0</v>
      </c>
      <c r="AO601" s="167">
        <f t="shared" si="376"/>
        <v>0</v>
      </c>
      <c r="AP601" s="167">
        <f t="shared" si="376"/>
        <v>0</v>
      </c>
      <c r="AQ601" s="167">
        <f t="shared" si="376"/>
        <v>0</v>
      </c>
      <c r="AR601" s="167">
        <f t="shared" si="376"/>
        <v>0</v>
      </c>
      <c r="AS601" s="167">
        <f t="shared" si="376"/>
        <v>0</v>
      </c>
      <c r="AT601" s="167">
        <f t="shared" si="376"/>
        <v>0</v>
      </c>
      <c r="AU601" s="167">
        <f t="shared" si="376"/>
        <v>0</v>
      </c>
      <c r="AV601" s="167">
        <f t="shared" si="376"/>
        <v>0</v>
      </c>
      <c r="AW601" s="167">
        <f t="shared" si="376"/>
        <v>0</v>
      </c>
      <c r="AX601" s="167">
        <f t="shared" si="376"/>
        <v>0</v>
      </c>
      <c r="AY601" s="167">
        <f t="shared" si="376"/>
        <v>0</v>
      </c>
      <c r="AZ601" s="167">
        <f t="shared" si="376"/>
        <v>0</v>
      </c>
      <c r="BA601" s="167">
        <f t="shared" si="376"/>
        <v>0</v>
      </c>
      <c r="BB601" s="164"/>
      <c r="BC601" s="226"/>
    </row>
    <row r="602" spans="1:55" ht="31.2">
      <c r="A602" s="275"/>
      <c r="B602" s="276"/>
      <c r="C602" s="276"/>
      <c r="D602" s="176" t="s">
        <v>2</v>
      </c>
      <c r="E602" s="167">
        <f t="shared" si="363"/>
        <v>0</v>
      </c>
      <c r="F602" s="167">
        <f t="shared" si="361"/>
        <v>0</v>
      </c>
      <c r="G602" s="167"/>
      <c r="H602" s="167">
        <f t="shared" ref="H602:BA603" si="377">H609+H616+H623+H630+H637+H644+H651+H658+H665</f>
        <v>0</v>
      </c>
      <c r="I602" s="167">
        <f t="shared" si="377"/>
        <v>0</v>
      </c>
      <c r="J602" s="167">
        <f t="shared" si="377"/>
        <v>0</v>
      </c>
      <c r="K602" s="167">
        <f t="shared" si="377"/>
        <v>0</v>
      </c>
      <c r="L602" s="167">
        <f t="shared" si="377"/>
        <v>0</v>
      </c>
      <c r="M602" s="167">
        <f t="shared" si="377"/>
        <v>0</v>
      </c>
      <c r="N602" s="167">
        <f t="shared" si="377"/>
        <v>0</v>
      </c>
      <c r="O602" s="167">
        <f t="shared" si="377"/>
        <v>0</v>
      </c>
      <c r="P602" s="167">
        <f t="shared" si="377"/>
        <v>0</v>
      </c>
      <c r="Q602" s="167">
        <f t="shared" si="377"/>
        <v>0</v>
      </c>
      <c r="R602" s="167">
        <f t="shared" si="377"/>
        <v>0</v>
      </c>
      <c r="S602" s="167">
        <f t="shared" si="377"/>
        <v>0</v>
      </c>
      <c r="T602" s="167">
        <f t="shared" si="377"/>
        <v>0</v>
      </c>
      <c r="U602" s="167">
        <f t="shared" si="377"/>
        <v>0</v>
      </c>
      <c r="V602" s="167">
        <f t="shared" si="377"/>
        <v>0</v>
      </c>
      <c r="W602" s="167">
        <f t="shared" si="377"/>
        <v>0</v>
      </c>
      <c r="X602" s="167">
        <f t="shared" si="377"/>
        <v>0</v>
      </c>
      <c r="Y602" s="167">
        <f t="shared" si="377"/>
        <v>0</v>
      </c>
      <c r="Z602" s="167">
        <f t="shared" si="377"/>
        <v>0</v>
      </c>
      <c r="AA602" s="167">
        <f t="shared" si="377"/>
        <v>0</v>
      </c>
      <c r="AB602" s="167">
        <f t="shared" si="377"/>
        <v>0</v>
      </c>
      <c r="AC602" s="167">
        <f t="shared" si="377"/>
        <v>0</v>
      </c>
      <c r="AD602" s="167">
        <f t="shared" si="377"/>
        <v>0</v>
      </c>
      <c r="AE602" s="167">
        <f t="shared" si="377"/>
        <v>0</v>
      </c>
      <c r="AF602" s="167">
        <f t="shared" si="377"/>
        <v>0</v>
      </c>
      <c r="AG602" s="167">
        <f t="shared" si="377"/>
        <v>0</v>
      </c>
      <c r="AH602" s="167">
        <f t="shared" si="377"/>
        <v>0</v>
      </c>
      <c r="AI602" s="167">
        <f t="shared" si="377"/>
        <v>0</v>
      </c>
      <c r="AJ602" s="167">
        <f t="shared" si="377"/>
        <v>0</v>
      </c>
      <c r="AK602" s="167">
        <f t="shared" si="377"/>
        <v>0</v>
      </c>
      <c r="AL602" s="167">
        <f t="shared" si="377"/>
        <v>0</v>
      </c>
      <c r="AM602" s="167">
        <f t="shared" si="377"/>
        <v>0</v>
      </c>
      <c r="AN602" s="167">
        <f t="shared" si="377"/>
        <v>0</v>
      </c>
      <c r="AO602" s="167">
        <f t="shared" si="377"/>
        <v>0</v>
      </c>
      <c r="AP602" s="167">
        <f t="shared" si="377"/>
        <v>0</v>
      </c>
      <c r="AQ602" s="167">
        <f t="shared" si="377"/>
        <v>0</v>
      </c>
      <c r="AR602" s="167">
        <f t="shared" si="377"/>
        <v>0</v>
      </c>
      <c r="AS602" s="167">
        <f t="shared" si="377"/>
        <v>0</v>
      </c>
      <c r="AT602" s="167">
        <f t="shared" si="377"/>
        <v>0</v>
      </c>
      <c r="AU602" s="167">
        <f t="shared" si="377"/>
        <v>0</v>
      </c>
      <c r="AV602" s="167">
        <f t="shared" si="377"/>
        <v>0</v>
      </c>
      <c r="AW602" s="167">
        <f t="shared" si="377"/>
        <v>0</v>
      </c>
      <c r="AX602" s="167">
        <f t="shared" si="377"/>
        <v>0</v>
      </c>
      <c r="AY602" s="167">
        <f t="shared" si="377"/>
        <v>0</v>
      </c>
      <c r="AZ602" s="167">
        <f t="shared" si="377"/>
        <v>0</v>
      </c>
      <c r="BA602" s="167">
        <f t="shared" si="377"/>
        <v>0</v>
      </c>
      <c r="BB602" s="164"/>
      <c r="BC602" s="166"/>
    </row>
    <row r="603" spans="1:55" ht="15.6">
      <c r="A603" s="275"/>
      <c r="B603" s="276"/>
      <c r="C603" s="276"/>
      <c r="D603" s="225" t="s">
        <v>268</v>
      </c>
      <c r="E603" s="212">
        <f>H603+K603+N603+Q603+T603+W603+Z603+AE603+AJ603+AO603+AT603+AY603</f>
        <v>124371.75</v>
      </c>
      <c r="F603" s="167">
        <f t="shared" si="361"/>
        <v>124371.75</v>
      </c>
      <c r="G603" s="167">
        <f t="shared" ref="G603:G659" si="378">F603*100/E603</f>
        <v>100</v>
      </c>
      <c r="H603" s="167">
        <f>H610+H617+H624+H631+H638+H645+H652+H659+H666</f>
        <v>41931.539999999994</v>
      </c>
      <c r="I603" s="167">
        <f>I610+I617+I624+I631+I638+I645+I652+I659+I666</f>
        <v>41931.539999999994</v>
      </c>
      <c r="J603" s="167">
        <f t="shared" si="377"/>
        <v>0</v>
      </c>
      <c r="K603" s="167">
        <f t="shared" si="377"/>
        <v>18028.080000000002</v>
      </c>
      <c r="L603" s="167">
        <f t="shared" si="377"/>
        <v>18028.080000000002</v>
      </c>
      <c r="M603" s="167">
        <f t="shared" si="377"/>
        <v>0</v>
      </c>
      <c r="N603" s="167">
        <f t="shared" si="377"/>
        <v>0</v>
      </c>
      <c r="O603" s="167">
        <f t="shared" si="377"/>
        <v>0</v>
      </c>
      <c r="P603" s="167">
        <f t="shared" si="377"/>
        <v>0</v>
      </c>
      <c r="Q603" s="167">
        <f>Q610+Q617+Q624+Q631+Q638+Q645+Q652+Q659+Q666</f>
        <v>0</v>
      </c>
      <c r="R603" s="167">
        <f t="shared" si="377"/>
        <v>0</v>
      </c>
      <c r="S603" s="167">
        <f t="shared" si="377"/>
        <v>0</v>
      </c>
      <c r="T603" s="167">
        <f t="shared" si="377"/>
        <v>0</v>
      </c>
      <c r="U603" s="167">
        <f t="shared" si="377"/>
        <v>0</v>
      </c>
      <c r="V603" s="167">
        <f t="shared" si="377"/>
        <v>0</v>
      </c>
      <c r="W603" s="167">
        <f t="shared" si="377"/>
        <v>0</v>
      </c>
      <c r="X603" s="167">
        <f t="shared" si="377"/>
        <v>0</v>
      </c>
      <c r="Y603" s="167">
        <f t="shared" si="377"/>
        <v>0</v>
      </c>
      <c r="Z603" s="167">
        <f t="shared" si="377"/>
        <v>15000</v>
      </c>
      <c r="AA603" s="167">
        <f t="shared" si="377"/>
        <v>15000</v>
      </c>
      <c r="AB603" s="167">
        <f t="shared" si="377"/>
        <v>0</v>
      </c>
      <c r="AC603" s="167">
        <f t="shared" si="377"/>
        <v>0</v>
      </c>
      <c r="AD603" s="167">
        <f t="shared" si="377"/>
        <v>0</v>
      </c>
      <c r="AE603" s="167">
        <f t="shared" si="377"/>
        <v>9420.7739999999994</v>
      </c>
      <c r="AF603" s="167">
        <f t="shared" si="377"/>
        <v>9420.7739999999994</v>
      </c>
      <c r="AG603" s="167">
        <f t="shared" si="377"/>
        <v>0</v>
      </c>
      <c r="AH603" s="167">
        <f t="shared" si="377"/>
        <v>0</v>
      </c>
      <c r="AI603" s="167">
        <f t="shared" si="377"/>
        <v>0</v>
      </c>
      <c r="AJ603" s="167">
        <f t="shared" si="377"/>
        <v>13107.829000000005</v>
      </c>
      <c r="AK603" s="167">
        <f t="shared" si="377"/>
        <v>13107.829000000005</v>
      </c>
      <c r="AL603" s="167">
        <f t="shared" si="377"/>
        <v>0</v>
      </c>
      <c r="AM603" s="167">
        <f t="shared" si="377"/>
        <v>0</v>
      </c>
      <c r="AN603" s="167">
        <f t="shared" si="377"/>
        <v>0</v>
      </c>
      <c r="AO603" s="167">
        <f t="shared" si="377"/>
        <v>26883.526999999998</v>
      </c>
      <c r="AP603" s="167">
        <f t="shared" si="377"/>
        <v>26883.526999999998</v>
      </c>
      <c r="AQ603" s="167">
        <f t="shared" si="377"/>
        <v>0</v>
      </c>
      <c r="AR603" s="167">
        <f t="shared" si="377"/>
        <v>0</v>
      </c>
      <c r="AS603" s="167">
        <f t="shared" si="377"/>
        <v>0</v>
      </c>
      <c r="AT603" s="167">
        <f t="shared" si="377"/>
        <v>0</v>
      </c>
      <c r="AU603" s="167">
        <f t="shared" si="377"/>
        <v>0</v>
      </c>
      <c r="AV603" s="167">
        <f t="shared" si="377"/>
        <v>0</v>
      </c>
      <c r="AW603" s="167">
        <f t="shared" si="377"/>
        <v>0</v>
      </c>
      <c r="AX603" s="167">
        <f t="shared" si="377"/>
        <v>0</v>
      </c>
      <c r="AY603" s="167">
        <f>AY610+AY617+AY624+AY631+AY638+AY645+AY652+AY659+AY666</f>
        <v>0</v>
      </c>
      <c r="AZ603" s="167">
        <f t="shared" si="377"/>
        <v>0</v>
      </c>
      <c r="BA603" s="167">
        <f t="shared" si="377"/>
        <v>0</v>
      </c>
      <c r="BB603" s="164"/>
      <c r="BC603" s="166"/>
    </row>
    <row r="604" spans="1:55" ht="78">
      <c r="A604" s="275"/>
      <c r="B604" s="276"/>
      <c r="C604" s="276"/>
      <c r="D604" s="225" t="s">
        <v>274</v>
      </c>
      <c r="E604" s="167">
        <f t="shared" ref="E604:F619" si="379">H604+K604+N604+Q604+T604+W604+Z604+AE604+AJ604+AO604+AT604+AY604</f>
        <v>15000</v>
      </c>
      <c r="F604" s="167">
        <f t="shared" si="361"/>
        <v>15000</v>
      </c>
      <c r="G604" s="167"/>
      <c r="H604" s="167">
        <f t="shared" ref="H604:BA606" si="380">H611+H618+H625+H632+H639+H646+H653+H660+H667</f>
        <v>0</v>
      </c>
      <c r="I604" s="167">
        <f t="shared" si="380"/>
        <v>0</v>
      </c>
      <c r="J604" s="167">
        <f t="shared" si="380"/>
        <v>0</v>
      </c>
      <c r="K604" s="167">
        <f t="shared" si="380"/>
        <v>0</v>
      </c>
      <c r="L604" s="167">
        <f t="shared" si="380"/>
        <v>0</v>
      </c>
      <c r="M604" s="167">
        <f t="shared" si="380"/>
        <v>0</v>
      </c>
      <c r="N604" s="167">
        <f t="shared" si="380"/>
        <v>0</v>
      </c>
      <c r="O604" s="167">
        <f t="shared" si="380"/>
        <v>0</v>
      </c>
      <c r="P604" s="167">
        <f t="shared" si="380"/>
        <v>0</v>
      </c>
      <c r="Q604" s="167">
        <f t="shared" si="380"/>
        <v>0</v>
      </c>
      <c r="R604" s="167">
        <f t="shared" si="380"/>
        <v>0</v>
      </c>
      <c r="S604" s="167">
        <f t="shared" si="380"/>
        <v>0</v>
      </c>
      <c r="T604" s="167">
        <f t="shared" si="380"/>
        <v>0</v>
      </c>
      <c r="U604" s="167">
        <f t="shared" si="380"/>
        <v>0</v>
      </c>
      <c r="V604" s="167">
        <f t="shared" si="380"/>
        <v>0</v>
      </c>
      <c r="W604" s="167">
        <f t="shared" si="380"/>
        <v>0</v>
      </c>
      <c r="X604" s="167">
        <f t="shared" si="380"/>
        <v>0</v>
      </c>
      <c r="Y604" s="167">
        <f t="shared" si="380"/>
        <v>0</v>
      </c>
      <c r="Z604" s="167">
        <f t="shared" si="380"/>
        <v>15000</v>
      </c>
      <c r="AA604" s="167">
        <f t="shared" si="380"/>
        <v>15000</v>
      </c>
      <c r="AB604" s="167">
        <f t="shared" si="380"/>
        <v>0</v>
      </c>
      <c r="AC604" s="167">
        <f t="shared" si="380"/>
        <v>0</v>
      </c>
      <c r="AD604" s="167">
        <f t="shared" si="380"/>
        <v>0</v>
      </c>
      <c r="AE604" s="167">
        <f t="shared" si="380"/>
        <v>0</v>
      </c>
      <c r="AF604" s="167">
        <f t="shared" si="380"/>
        <v>0</v>
      </c>
      <c r="AG604" s="167">
        <f t="shared" si="380"/>
        <v>0</v>
      </c>
      <c r="AH604" s="167">
        <f t="shared" si="380"/>
        <v>0</v>
      </c>
      <c r="AI604" s="167">
        <f t="shared" si="380"/>
        <v>0</v>
      </c>
      <c r="AJ604" s="167">
        <f t="shared" si="380"/>
        <v>0</v>
      </c>
      <c r="AK604" s="167">
        <f t="shared" si="380"/>
        <v>0</v>
      </c>
      <c r="AL604" s="167">
        <f t="shared" si="380"/>
        <v>0</v>
      </c>
      <c r="AM604" s="167">
        <f t="shared" si="380"/>
        <v>0</v>
      </c>
      <c r="AN604" s="167">
        <f t="shared" si="380"/>
        <v>0</v>
      </c>
      <c r="AO604" s="167">
        <f t="shared" si="380"/>
        <v>0</v>
      </c>
      <c r="AP604" s="167">
        <f t="shared" si="380"/>
        <v>0</v>
      </c>
      <c r="AQ604" s="167">
        <f t="shared" si="380"/>
        <v>0</v>
      </c>
      <c r="AR604" s="167">
        <f t="shared" si="380"/>
        <v>0</v>
      </c>
      <c r="AS604" s="167">
        <f t="shared" si="380"/>
        <v>0</v>
      </c>
      <c r="AT604" s="167">
        <f t="shared" si="380"/>
        <v>0</v>
      </c>
      <c r="AU604" s="167">
        <f t="shared" si="380"/>
        <v>0</v>
      </c>
      <c r="AV604" s="167">
        <f t="shared" si="380"/>
        <v>0</v>
      </c>
      <c r="AW604" s="167">
        <f t="shared" si="380"/>
        <v>0</v>
      </c>
      <c r="AX604" s="167">
        <f t="shared" si="380"/>
        <v>0</v>
      </c>
      <c r="AY604" s="167">
        <f t="shared" si="380"/>
        <v>0</v>
      </c>
      <c r="AZ604" s="167">
        <f t="shared" si="380"/>
        <v>0</v>
      </c>
      <c r="BA604" s="167">
        <f t="shared" si="380"/>
        <v>0</v>
      </c>
      <c r="BB604" s="164"/>
      <c r="BC604" s="166"/>
    </row>
    <row r="605" spans="1:55" ht="15.6">
      <c r="A605" s="275"/>
      <c r="B605" s="276"/>
      <c r="C605" s="276"/>
      <c r="D605" s="225" t="s">
        <v>269</v>
      </c>
      <c r="E605" s="167">
        <f t="shared" si="379"/>
        <v>0</v>
      </c>
      <c r="F605" s="167">
        <f t="shared" si="361"/>
        <v>0</v>
      </c>
      <c r="G605" s="167"/>
      <c r="H605" s="167">
        <f t="shared" si="380"/>
        <v>0</v>
      </c>
      <c r="I605" s="167">
        <f t="shared" si="380"/>
        <v>0</v>
      </c>
      <c r="J605" s="167">
        <f t="shared" si="380"/>
        <v>0</v>
      </c>
      <c r="K605" s="167">
        <f t="shared" si="380"/>
        <v>0</v>
      </c>
      <c r="L605" s="167">
        <f t="shared" si="380"/>
        <v>0</v>
      </c>
      <c r="M605" s="167">
        <f t="shared" si="380"/>
        <v>0</v>
      </c>
      <c r="N605" s="167">
        <f t="shared" si="380"/>
        <v>0</v>
      </c>
      <c r="O605" s="167">
        <f t="shared" si="380"/>
        <v>0</v>
      </c>
      <c r="P605" s="167">
        <f t="shared" si="380"/>
        <v>0</v>
      </c>
      <c r="Q605" s="167">
        <f t="shared" si="380"/>
        <v>0</v>
      </c>
      <c r="R605" s="167">
        <f t="shared" si="380"/>
        <v>0</v>
      </c>
      <c r="S605" s="167">
        <f t="shared" si="380"/>
        <v>0</v>
      </c>
      <c r="T605" s="167">
        <f t="shared" si="380"/>
        <v>0</v>
      </c>
      <c r="U605" s="167">
        <f t="shared" si="380"/>
        <v>0</v>
      </c>
      <c r="V605" s="167">
        <f t="shared" si="380"/>
        <v>0</v>
      </c>
      <c r="W605" s="167">
        <f t="shared" si="380"/>
        <v>0</v>
      </c>
      <c r="X605" s="167">
        <f t="shared" si="380"/>
        <v>0</v>
      </c>
      <c r="Y605" s="167">
        <f t="shared" si="380"/>
        <v>0</v>
      </c>
      <c r="Z605" s="167">
        <f t="shared" si="380"/>
        <v>0</v>
      </c>
      <c r="AA605" s="167">
        <f t="shared" si="380"/>
        <v>0</v>
      </c>
      <c r="AB605" s="167">
        <f t="shared" si="380"/>
        <v>0</v>
      </c>
      <c r="AC605" s="167">
        <f t="shared" si="380"/>
        <v>0</v>
      </c>
      <c r="AD605" s="167">
        <f t="shared" si="380"/>
        <v>0</v>
      </c>
      <c r="AE605" s="167">
        <f t="shared" si="380"/>
        <v>0</v>
      </c>
      <c r="AF605" s="167">
        <f t="shared" si="380"/>
        <v>0</v>
      </c>
      <c r="AG605" s="167">
        <f t="shared" si="380"/>
        <v>0</v>
      </c>
      <c r="AH605" s="167">
        <f t="shared" si="380"/>
        <v>0</v>
      </c>
      <c r="AI605" s="167">
        <f t="shared" si="380"/>
        <v>0</v>
      </c>
      <c r="AJ605" s="167">
        <f t="shared" si="380"/>
        <v>0</v>
      </c>
      <c r="AK605" s="167">
        <f t="shared" si="380"/>
        <v>0</v>
      </c>
      <c r="AL605" s="167">
        <f t="shared" si="380"/>
        <v>0</v>
      </c>
      <c r="AM605" s="167">
        <f t="shared" si="380"/>
        <v>0</v>
      </c>
      <c r="AN605" s="167">
        <f t="shared" si="380"/>
        <v>0</v>
      </c>
      <c r="AO605" s="167">
        <f t="shared" si="380"/>
        <v>0</v>
      </c>
      <c r="AP605" s="167">
        <f t="shared" si="380"/>
        <v>0</v>
      </c>
      <c r="AQ605" s="167">
        <f t="shared" si="380"/>
        <v>0</v>
      </c>
      <c r="AR605" s="167">
        <f t="shared" si="380"/>
        <v>0</v>
      </c>
      <c r="AS605" s="167">
        <f t="shared" si="380"/>
        <v>0</v>
      </c>
      <c r="AT605" s="167">
        <f t="shared" si="380"/>
        <v>0</v>
      </c>
      <c r="AU605" s="167">
        <f t="shared" si="380"/>
        <v>0</v>
      </c>
      <c r="AV605" s="167">
        <f t="shared" si="380"/>
        <v>0</v>
      </c>
      <c r="AW605" s="167">
        <f t="shared" si="380"/>
        <v>0</v>
      </c>
      <c r="AX605" s="167">
        <f t="shared" si="380"/>
        <v>0</v>
      </c>
      <c r="AY605" s="167">
        <f t="shared" si="380"/>
        <v>0</v>
      </c>
      <c r="AZ605" s="167">
        <f t="shared" si="380"/>
        <v>0</v>
      </c>
      <c r="BA605" s="167">
        <f t="shared" si="380"/>
        <v>0</v>
      </c>
      <c r="BB605" s="164"/>
      <c r="BC605" s="166"/>
    </row>
    <row r="606" spans="1:55" ht="31.2">
      <c r="A606" s="275"/>
      <c r="B606" s="276"/>
      <c r="C606" s="276"/>
      <c r="D606" s="226" t="s">
        <v>43</v>
      </c>
      <c r="E606" s="167">
        <f t="shared" si="379"/>
        <v>0</v>
      </c>
      <c r="F606" s="167">
        <f t="shared" si="379"/>
        <v>0</v>
      </c>
      <c r="G606" s="167"/>
      <c r="H606" s="167">
        <f t="shared" si="380"/>
        <v>0</v>
      </c>
      <c r="I606" s="167">
        <f t="shared" si="380"/>
        <v>0</v>
      </c>
      <c r="J606" s="167">
        <f t="shared" si="380"/>
        <v>0</v>
      </c>
      <c r="K606" s="167">
        <f t="shared" si="380"/>
        <v>0</v>
      </c>
      <c r="L606" s="167">
        <f t="shared" si="380"/>
        <v>0</v>
      </c>
      <c r="M606" s="167">
        <f t="shared" si="380"/>
        <v>0</v>
      </c>
      <c r="N606" s="167">
        <f t="shared" si="380"/>
        <v>0</v>
      </c>
      <c r="O606" s="167">
        <f t="shared" si="380"/>
        <v>0</v>
      </c>
      <c r="P606" s="167">
        <f t="shared" si="380"/>
        <v>0</v>
      </c>
      <c r="Q606" s="167">
        <f t="shared" si="380"/>
        <v>0</v>
      </c>
      <c r="R606" s="167">
        <f t="shared" si="380"/>
        <v>0</v>
      </c>
      <c r="S606" s="167">
        <f t="shared" si="380"/>
        <v>0</v>
      </c>
      <c r="T606" s="167">
        <f t="shared" si="380"/>
        <v>0</v>
      </c>
      <c r="U606" s="167">
        <f t="shared" si="380"/>
        <v>0</v>
      </c>
      <c r="V606" s="167">
        <f t="shared" si="380"/>
        <v>0</v>
      </c>
      <c r="W606" s="167">
        <f t="shared" si="380"/>
        <v>0</v>
      </c>
      <c r="X606" s="167">
        <f t="shared" si="380"/>
        <v>0</v>
      </c>
      <c r="Y606" s="167">
        <f t="shared" si="380"/>
        <v>0</v>
      </c>
      <c r="Z606" s="167">
        <f t="shared" si="380"/>
        <v>0</v>
      </c>
      <c r="AA606" s="167">
        <f t="shared" si="380"/>
        <v>0</v>
      </c>
      <c r="AB606" s="167">
        <f t="shared" si="380"/>
        <v>0</v>
      </c>
      <c r="AC606" s="167">
        <f t="shared" si="380"/>
        <v>0</v>
      </c>
      <c r="AD606" s="167">
        <f t="shared" si="380"/>
        <v>0</v>
      </c>
      <c r="AE606" s="167">
        <f t="shared" si="380"/>
        <v>0</v>
      </c>
      <c r="AF606" s="167">
        <f t="shared" si="380"/>
        <v>0</v>
      </c>
      <c r="AG606" s="167">
        <f t="shared" si="380"/>
        <v>0</v>
      </c>
      <c r="AH606" s="167">
        <f t="shared" si="380"/>
        <v>0</v>
      </c>
      <c r="AI606" s="167">
        <f t="shared" si="380"/>
        <v>0</v>
      </c>
      <c r="AJ606" s="167">
        <f t="shared" si="380"/>
        <v>0</v>
      </c>
      <c r="AK606" s="167">
        <f t="shared" si="380"/>
        <v>0</v>
      </c>
      <c r="AL606" s="167">
        <f t="shared" si="380"/>
        <v>0</v>
      </c>
      <c r="AM606" s="167">
        <f t="shared" si="380"/>
        <v>0</v>
      </c>
      <c r="AN606" s="167">
        <f t="shared" si="380"/>
        <v>0</v>
      </c>
      <c r="AO606" s="167">
        <f t="shared" si="380"/>
        <v>0</v>
      </c>
      <c r="AP606" s="167">
        <f t="shared" si="380"/>
        <v>0</v>
      </c>
      <c r="AQ606" s="167">
        <f t="shared" si="380"/>
        <v>0</v>
      </c>
      <c r="AR606" s="167">
        <f t="shared" si="380"/>
        <v>0</v>
      </c>
      <c r="AS606" s="167">
        <f t="shared" si="380"/>
        <v>0</v>
      </c>
      <c r="AT606" s="167">
        <f t="shared" si="380"/>
        <v>0</v>
      </c>
      <c r="AU606" s="167">
        <f t="shared" si="380"/>
        <v>0</v>
      </c>
      <c r="AV606" s="167">
        <f t="shared" si="380"/>
        <v>0</v>
      </c>
      <c r="AW606" s="167">
        <f t="shared" si="380"/>
        <v>0</v>
      </c>
      <c r="AX606" s="167">
        <f t="shared" si="380"/>
        <v>0</v>
      </c>
      <c r="AY606" s="167">
        <f t="shared" si="380"/>
        <v>0</v>
      </c>
      <c r="AZ606" s="167">
        <f t="shared" si="380"/>
        <v>0</v>
      </c>
      <c r="BA606" s="167">
        <f t="shared" si="380"/>
        <v>0</v>
      </c>
      <c r="BB606" s="164"/>
      <c r="BC606" s="166"/>
    </row>
    <row r="607" spans="1:55" ht="15.6">
      <c r="A607" s="275"/>
      <c r="B607" s="276" t="s">
        <v>309</v>
      </c>
      <c r="C607" s="276" t="s">
        <v>308</v>
      </c>
      <c r="D607" s="153" t="s">
        <v>41</v>
      </c>
      <c r="E607" s="167">
        <f t="shared" si="379"/>
        <v>29480.09</v>
      </c>
      <c r="F607" s="167">
        <f t="shared" si="379"/>
        <v>29480.09</v>
      </c>
      <c r="G607" s="167">
        <f t="shared" si="378"/>
        <v>100</v>
      </c>
      <c r="H607" s="167">
        <f>H608+H609+H610+H612+H613</f>
        <v>0</v>
      </c>
      <c r="I607" s="167">
        <f t="shared" ref="I607" si="381">I608+I609+I610+I612+I613</f>
        <v>0</v>
      </c>
      <c r="J607" s="167"/>
      <c r="K607" s="167">
        <f t="shared" ref="K607:L607" si="382">K608+K609+K610+K612+K613</f>
        <v>14480.09</v>
      </c>
      <c r="L607" s="167">
        <f t="shared" si="382"/>
        <v>14480.09</v>
      </c>
      <c r="M607" s="167"/>
      <c r="N607" s="167">
        <f t="shared" ref="N607:O607" si="383">N608+N609+N610+N612+N613</f>
        <v>0</v>
      </c>
      <c r="O607" s="167">
        <f t="shared" si="383"/>
        <v>0</v>
      </c>
      <c r="P607" s="167"/>
      <c r="Q607" s="167">
        <f>Q608+Q609+Q610+Q612+Q613</f>
        <v>0</v>
      </c>
      <c r="R607" s="167">
        <f t="shared" ref="R607:U607" si="384">R608+R609+R610+R612+R613</f>
        <v>0</v>
      </c>
      <c r="S607" s="167">
        <f t="shared" si="384"/>
        <v>0</v>
      </c>
      <c r="T607" s="167">
        <f t="shared" si="384"/>
        <v>0</v>
      </c>
      <c r="U607" s="167">
        <f t="shared" si="384"/>
        <v>0</v>
      </c>
      <c r="V607" s="167"/>
      <c r="W607" s="167">
        <f t="shared" ref="W607:X607" si="385">W608+W609+W610+W612+W613</f>
        <v>0</v>
      </c>
      <c r="X607" s="167">
        <f t="shared" si="385"/>
        <v>0</v>
      </c>
      <c r="Y607" s="167"/>
      <c r="Z607" s="167">
        <f t="shared" ref="Z607:AC607" si="386">Z608+Z609+Z610+Z612+Z613</f>
        <v>15000</v>
      </c>
      <c r="AA607" s="167">
        <f t="shared" si="386"/>
        <v>15000</v>
      </c>
      <c r="AB607" s="167">
        <f t="shared" si="386"/>
        <v>0</v>
      </c>
      <c r="AC607" s="167">
        <f t="shared" si="386"/>
        <v>0</v>
      </c>
      <c r="AD607" s="167"/>
      <c r="AE607" s="167">
        <f t="shared" ref="AE607:AH607" si="387">AE608+AE609+AE610+AE612+AE613</f>
        <v>0</v>
      </c>
      <c r="AF607" s="167">
        <f t="shared" si="387"/>
        <v>0</v>
      </c>
      <c r="AG607" s="167">
        <f t="shared" si="387"/>
        <v>0</v>
      </c>
      <c r="AH607" s="167">
        <f t="shared" si="387"/>
        <v>0</v>
      </c>
      <c r="AI607" s="167"/>
      <c r="AJ607" s="167">
        <f t="shared" ref="AJ607:AM607" si="388">AJ608+AJ609+AJ610+AJ612+AJ613</f>
        <v>0</v>
      </c>
      <c r="AK607" s="167">
        <f t="shared" si="388"/>
        <v>0</v>
      </c>
      <c r="AL607" s="167">
        <f t="shared" si="388"/>
        <v>0</v>
      </c>
      <c r="AM607" s="167">
        <f t="shared" si="388"/>
        <v>0</v>
      </c>
      <c r="AN607" s="167"/>
      <c r="AO607" s="167">
        <f t="shared" ref="AO607:AR607" si="389">AO608+AO609+AO610+AO612+AO613</f>
        <v>0</v>
      </c>
      <c r="AP607" s="167">
        <f t="shared" si="389"/>
        <v>0</v>
      </c>
      <c r="AQ607" s="167">
        <f t="shared" si="389"/>
        <v>0</v>
      </c>
      <c r="AR607" s="167">
        <f t="shared" si="389"/>
        <v>0</v>
      </c>
      <c r="AS607" s="167"/>
      <c r="AT607" s="167">
        <f t="shared" ref="AT607:AW607" si="390">AT608+AT609+AT610+AT612+AT613</f>
        <v>0</v>
      </c>
      <c r="AU607" s="167">
        <f t="shared" si="390"/>
        <v>0</v>
      </c>
      <c r="AV607" s="167">
        <f t="shared" si="390"/>
        <v>0</v>
      </c>
      <c r="AW607" s="167">
        <f t="shared" si="390"/>
        <v>0</v>
      </c>
      <c r="AX607" s="167"/>
      <c r="AY607" s="167">
        <f>AY608+AY609+AY610+AY612+AY613</f>
        <v>0</v>
      </c>
      <c r="AZ607" s="167">
        <f t="shared" ref="AZ607" si="391">AZ608+AZ609+AZ610+AZ612+AZ613</f>
        <v>0</v>
      </c>
      <c r="BA607" s="167"/>
      <c r="BB607" s="164"/>
      <c r="BC607" s="166"/>
    </row>
    <row r="608" spans="1:55" ht="31.2">
      <c r="A608" s="275"/>
      <c r="B608" s="276"/>
      <c r="C608" s="276"/>
      <c r="D608" s="151" t="s">
        <v>37</v>
      </c>
      <c r="E608" s="167">
        <f t="shared" si="379"/>
        <v>0</v>
      </c>
      <c r="F608" s="167">
        <f t="shared" si="379"/>
        <v>0</v>
      </c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4"/>
      <c r="BC608" s="166"/>
    </row>
    <row r="609" spans="1:55" ht="31.2">
      <c r="A609" s="275"/>
      <c r="B609" s="276"/>
      <c r="C609" s="276"/>
      <c r="D609" s="176" t="s">
        <v>2</v>
      </c>
      <c r="E609" s="167">
        <f t="shared" si="379"/>
        <v>0</v>
      </c>
      <c r="F609" s="167">
        <f t="shared" si="379"/>
        <v>0</v>
      </c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4"/>
      <c r="BC609" s="166"/>
    </row>
    <row r="610" spans="1:55" ht="15.6">
      <c r="A610" s="275"/>
      <c r="B610" s="276"/>
      <c r="C610" s="276"/>
      <c r="D610" s="225" t="s">
        <v>268</v>
      </c>
      <c r="E610" s="167">
        <f>H610+K610+N610+Q610+T610+W610+Z610+AE610+AJ610+AO610+AT610+AY610</f>
        <v>29480.09</v>
      </c>
      <c r="F610" s="167">
        <f t="shared" si="379"/>
        <v>29480.09</v>
      </c>
      <c r="G610" s="167">
        <f t="shared" si="378"/>
        <v>100</v>
      </c>
      <c r="H610" s="167"/>
      <c r="I610" s="167"/>
      <c r="J610" s="167"/>
      <c r="K610" s="167">
        <v>14480.09</v>
      </c>
      <c r="L610" s="167">
        <v>14480.09</v>
      </c>
      <c r="M610" s="167"/>
      <c r="N610" s="167"/>
      <c r="O610" s="167"/>
      <c r="P610" s="167"/>
      <c r="Q610" s="210"/>
      <c r="R610" s="167"/>
      <c r="S610" s="167"/>
      <c r="T610" s="167"/>
      <c r="U610" s="167"/>
      <c r="V610" s="167"/>
      <c r="W610" s="167"/>
      <c r="X610" s="167"/>
      <c r="Y610" s="167"/>
      <c r="Z610" s="167">
        <v>15000</v>
      </c>
      <c r="AA610" s="167">
        <v>15000</v>
      </c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205"/>
      <c r="AZ610" s="167"/>
      <c r="BA610" s="167"/>
      <c r="BB610" s="164"/>
      <c r="BC610" s="166"/>
    </row>
    <row r="611" spans="1:55" ht="78">
      <c r="A611" s="275"/>
      <c r="B611" s="276"/>
      <c r="C611" s="276"/>
      <c r="D611" s="225" t="s">
        <v>274</v>
      </c>
      <c r="E611" s="167">
        <f t="shared" ref="E611:E616" si="392">H611+K611+N611+Q611+T611+W611+Z611+AE611+AJ611+AO611+AT611+AY611</f>
        <v>15000</v>
      </c>
      <c r="F611" s="167">
        <f t="shared" si="379"/>
        <v>15000</v>
      </c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>
        <v>15000</v>
      </c>
      <c r="AA611" s="167">
        <v>15000</v>
      </c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4"/>
      <c r="BC611" s="166"/>
    </row>
    <row r="612" spans="1:55" ht="15.6">
      <c r="A612" s="275"/>
      <c r="B612" s="276"/>
      <c r="C612" s="276"/>
      <c r="D612" s="225" t="s">
        <v>269</v>
      </c>
      <c r="E612" s="167">
        <f t="shared" si="392"/>
        <v>0</v>
      </c>
      <c r="F612" s="167">
        <f t="shared" si="379"/>
        <v>0</v>
      </c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4"/>
      <c r="BC612" s="166"/>
    </row>
    <row r="613" spans="1:55" ht="31.2">
      <c r="A613" s="275"/>
      <c r="B613" s="276"/>
      <c r="C613" s="276"/>
      <c r="D613" s="226" t="s">
        <v>43</v>
      </c>
      <c r="E613" s="167">
        <f t="shared" si="392"/>
        <v>0</v>
      </c>
      <c r="F613" s="167">
        <f t="shared" si="379"/>
        <v>0</v>
      </c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4"/>
      <c r="BC613" s="166"/>
    </row>
    <row r="614" spans="1:55" ht="15.6">
      <c r="A614" s="275"/>
      <c r="B614" s="276" t="s">
        <v>310</v>
      </c>
      <c r="C614" s="276" t="s">
        <v>308</v>
      </c>
      <c r="D614" s="153" t="s">
        <v>41</v>
      </c>
      <c r="E614" s="167">
        <f t="shared" si="392"/>
        <v>9894.9619999999995</v>
      </c>
      <c r="F614" s="167">
        <f t="shared" si="379"/>
        <v>9894.9619999999995</v>
      </c>
      <c r="G614" s="167">
        <f t="shared" si="378"/>
        <v>100</v>
      </c>
      <c r="H614" s="167">
        <f>H615+H616+H617+H3064</f>
        <v>3898.2750000000001</v>
      </c>
      <c r="I614" s="167">
        <f>I615+I616+I617+I3064</f>
        <v>3898.2750000000001</v>
      </c>
      <c r="J614" s="167"/>
      <c r="K614" s="167">
        <f>K615+K616+K617+K3064</f>
        <v>0</v>
      </c>
      <c r="L614" s="167">
        <f>L615+L616+L617+L3064</f>
        <v>0</v>
      </c>
      <c r="M614" s="167"/>
      <c r="N614" s="167">
        <f>N615+N616+N617+N3064</f>
        <v>0</v>
      </c>
      <c r="O614" s="167">
        <f>O615+O616+O617+O3064</f>
        <v>0</v>
      </c>
      <c r="P614" s="167"/>
      <c r="Q614" s="167">
        <f>Q615+Q616+Q617+Q3064</f>
        <v>0</v>
      </c>
      <c r="R614" s="167">
        <f>R615+R616+R617+R3064</f>
        <v>0</v>
      </c>
      <c r="S614" s="167"/>
      <c r="T614" s="167">
        <f>T615+T616+T617+T3064</f>
        <v>0</v>
      </c>
      <c r="U614" s="167">
        <f>U615+U616+U617+U3064</f>
        <v>0</v>
      </c>
      <c r="V614" s="167"/>
      <c r="W614" s="167">
        <f>W615+W616+W617+W3064</f>
        <v>0</v>
      </c>
      <c r="X614" s="167">
        <f>X615+X616+X617+X3064</f>
        <v>0</v>
      </c>
      <c r="Y614" s="167"/>
      <c r="Z614" s="167">
        <f>Z615+Z616+Z617+Z3064</f>
        <v>0</v>
      </c>
      <c r="AA614" s="167">
        <f>AA615+AA616+AA617+AA3064</f>
        <v>0</v>
      </c>
      <c r="AB614" s="167">
        <f>AB615+AB616+AB617+AB3064</f>
        <v>0</v>
      </c>
      <c r="AC614" s="167">
        <f>AC615+AC616+AC617+AC3064</f>
        <v>0</v>
      </c>
      <c r="AD614" s="167"/>
      <c r="AE614" s="167">
        <f>AE615+AE616+AE617+AE3064</f>
        <v>428.101</v>
      </c>
      <c r="AF614" s="167">
        <f>AF615+AF616+AF617+AF3064</f>
        <v>428.101</v>
      </c>
      <c r="AG614" s="167">
        <f>AG615+AG616+AG617+AG3064</f>
        <v>0</v>
      </c>
      <c r="AH614" s="167">
        <f>AH615+AH616+AH617+AH3064</f>
        <v>0</v>
      </c>
      <c r="AI614" s="167"/>
      <c r="AJ614" s="167">
        <f>AJ615+AJ616+AJ617+AJ3064</f>
        <v>2316.3469999999998</v>
      </c>
      <c r="AK614" s="167">
        <f>AK615+AK616+AK617+AK3064</f>
        <v>2316.3469999999998</v>
      </c>
      <c r="AL614" s="167">
        <f>AL615+AL616+AL617+AL3064</f>
        <v>0</v>
      </c>
      <c r="AM614" s="167">
        <f>AM615+AM616+AM617+AM3064</f>
        <v>0</v>
      </c>
      <c r="AN614" s="167"/>
      <c r="AO614" s="167">
        <f>AO615+AO616+AO617+AO3064</f>
        <v>3252.239</v>
      </c>
      <c r="AP614" s="167">
        <f>AP615+AP616+AP617+AP3064</f>
        <v>3252.239</v>
      </c>
      <c r="AQ614" s="167">
        <f>AQ615+AQ616+AQ617+AQ3064</f>
        <v>0</v>
      </c>
      <c r="AR614" s="167">
        <f>AR615+AR616+AR617+AR3064</f>
        <v>0</v>
      </c>
      <c r="AS614" s="167"/>
      <c r="AT614" s="167">
        <f t="shared" ref="AT614:AZ614" si="393">AT615+AT616+AT617+AT3064</f>
        <v>0</v>
      </c>
      <c r="AU614" s="167">
        <f t="shared" si="393"/>
        <v>0</v>
      </c>
      <c r="AV614" s="167">
        <f t="shared" si="393"/>
        <v>0</v>
      </c>
      <c r="AW614" s="167">
        <f t="shared" si="393"/>
        <v>0</v>
      </c>
      <c r="AX614" s="167">
        <f t="shared" si="393"/>
        <v>0</v>
      </c>
      <c r="AY614" s="167">
        <f t="shared" si="393"/>
        <v>0</v>
      </c>
      <c r="AZ614" s="167">
        <f t="shared" si="393"/>
        <v>0</v>
      </c>
      <c r="BA614" s="167"/>
      <c r="BB614" s="164"/>
      <c r="BC614" s="166"/>
    </row>
    <row r="615" spans="1:55" ht="31.2">
      <c r="A615" s="275"/>
      <c r="B615" s="276"/>
      <c r="C615" s="276"/>
      <c r="D615" s="151" t="s">
        <v>37</v>
      </c>
      <c r="E615" s="167">
        <f t="shared" si="392"/>
        <v>0</v>
      </c>
      <c r="F615" s="167">
        <f t="shared" si="379"/>
        <v>0</v>
      </c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4"/>
      <c r="BC615" s="166"/>
    </row>
    <row r="616" spans="1:55" ht="31.2">
      <c r="A616" s="275"/>
      <c r="B616" s="276"/>
      <c r="C616" s="276"/>
      <c r="D616" s="176" t="s">
        <v>2</v>
      </c>
      <c r="E616" s="167">
        <f t="shared" si="392"/>
        <v>0</v>
      </c>
      <c r="F616" s="167">
        <f t="shared" si="379"/>
        <v>0</v>
      </c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4"/>
      <c r="BC616" s="166"/>
    </row>
    <row r="617" spans="1:55" ht="15.6">
      <c r="A617" s="275"/>
      <c r="B617" s="276"/>
      <c r="C617" s="276"/>
      <c r="D617" s="225" t="s">
        <v>268</v>
      </c>
      <c r="E617" s="167">
        <f>H617+K617+N617+Q617+T617+W617+Z617+AE617+AJ617+AO617+AT617+AY617</f>
        <v>9894.9619999999995</v>
      </c>
      <c r="F617" s="167">
        <f t="shared" si="379"/>
        <v>9894.9619999999995</v>
      </c>
      <c r="G617" s="167">
        <f t="shared" si="378"/>
        <v>100</v>
      </c>
      <c r="H617" s="167">
        <v>3898.2750000000001</v>
      </c>
      <c r="I617" s="167">
        <v>3898.2750000000001</v>
      </c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>
        <v>428.101</v>
      </c>
      <c r="AF617" s="167">
        <v>428.101</v>
      </c>
      <c r="AG617" s="167"/>
      <c r="AH617" s="167"/>
      <c r="AI617" s="167"/>
      <c r="AJ617" s="167">
        <f>6642.723-4326.376</f>
        <v>2316.3469999999998</v>
      </c>
      <c r="AK617" s="167">
        <f>6642.723-4326.376</f>
        <v>2316.3469999999998</v>
      </c>
      <c r="AL617" s="167"/>
      <c r="AM617" s="167"/>
      <c r="AN617" s="167"/>
      <c r="AO617" s="167">
        <v>3252.239</v>
      </c>
      <c r="AP617" s="167">
        <v>3252.239</v>
      </c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4"/>
      <c r="BC617" s="166"/>
    </row>
    <row r="618" spans="1:55" ht="78">
      <c r="A618" s="275"/>
      <c r="B618" s="276"/>
      <c r="C618" s="276"/>
      <c r="D618" s="225" t="s">
        <v>274</v>
      </c>
      <c r="E618" s="167">
        <f t="shared" ref="E618:F633" si="394">H618+K618+N618+Q618+T618+W618+Z618+AE618+AJ618+AO618+AT618+AY618</f>
        <v>0</v>
      </c>
      <c r="F618" s="167">
        <f t="shared" si="379"/>
        <v>0</v>
      </c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4"/>
      <c r="BC618" s="166"/>
    </row>
    <row r="619" spans="1:55" ht="15.6">
      <c r="A619" s="275"/>
      <c r="B619" s="276"/>
      <c r="C619" s="276"/>
      <c r="D619" s="225" t="s">
        <v>269</v>
      </c>
      <c r="E619" s="167">
        <f t="shared" si="394"/>
        <v>0</v>
      </c>
      <c r="F619" s="167">
        <f t="shared" si="379"/>
        <v>0</v>
      </c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4"/>
      <c r="BC619" s="166"/>
    </row>
    <row r="620" spans="1:55" ht="31.2">
      <c r="A620" s="275"/>
      <c r="B620" s="276"/>
      <c r="C620" s="276"/>
      <c r="D620" s="226" t="s">
        <v>43</v>
      </c>
      <c r="E620" s="167">
        <f t="shared" si="394"/>
        <v>0</v>
      </c>
      <c r="F620" s="167">
        <f t="shared" si="394"/>
        <v>0</v>
      </c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4"/>
      <c r="BC620" s="166"/>
    </row>
    <row r="621" spans="1:55" ht="15.6">
      <c r="A621" s="275"/>
      <c r="B621" s="276" t="s">
        <v>311</v>
      </c>
      <c r="C621" s="276" t="s">
        <v>308</v>
      </c>
      <c r="D621" s="153" t="s">
        <v>41</v>
      </c>
      <c r="E621" s="167">
        <f t="shared" si="394"/>
        <v>9006.5910000000003</v>
      </c>
      <c r="F621" s="167">
        <f t="shared" si="394"/>
        <v>9006.5910000000003</v>
      </c>
      <c r="G621" s="167">
        <f t="shared" si="378"/>
        <v>100</v>
      </c>
      <c r="H621" s="167">
        <f>H622+H623+H624+H626+H627</f>
        <v>4460.2259999999997</v>
      </c>
      <c r="I621" s="167">
        <f t="shared" ref="I621" si="395">I622+I623+I624+I626+I627</f>
        <v>4460.2259999999997</v>
      </c>
      <c r="J621" s="167"/>
      <c r="K621" s="167">
        <f t="shared" ref="K621:L621" si="396">K622+K623+K624+K626+K627</f>
        <v>0</v>
      </c>
      <c r="L621" s="167">
        <f t="shared" si="396"/>
        <v>0</v>
      </c>
      <c r="M621" s="167"/>
      <c r="N621" s="167">
        <f t="shared" ref="N621:O621" si="397">N622+N623+N624+N626+N627</f>
        <v>0</v>
      </c>
      <c r="O621" s="167">
        <f t="shared" si="397"/>
        <v>0</v>
      </c>
      <c r="P621" s="167"/>
      <c r="Q621" s="167">
        <f t="shared" ref="Q621:R621" si="398">Q622+Q623+Q624+Q626+Q627</f>
        <v>0</v>
      </c>
      <c r="R621" s="167">
        <f t="shared" si="398"/>
        <v>0</v>
      </c>
      <c r="S621" s="167"/>
      <c r="T621" s="167">
        <f t="shared" ref="T621:U621" si="399">T622+T623+T624+T626+T627</f>
        <v>0</v>
      </c>
      <c r="U621" s="167">
        <f t="shared" si="399"/>
        <v>0</v>
      </c>
      <c r="V621" s="167"/>
      <c r="W621" s="167">
        <f t="shared" ref="W621:X621" si="400">W622+W623+W624+W626+W627</f>
        <v>0</v>
      </c>
      <c r="X621" s="167">
        <f t="shared" si="400"/>
        <v>0</v>
      </c>
      <c r="Y621" s="167"/>
      <c r="Z621" s="167">
        <f t="shared" ref="Z621:AC621" si="401">Z622+Z623+Z624+Z626+Z627</f>
        <v>0</v>
      </c>
      <c r="AA621" s="167">
        <f t="shared" si="401"/>
        <v>0</v>
      </c>
      <c r="AB621" s="167">
        <f t="shared" si="401"/>
        <v>0</v>
      </c>
      <c r="AC621" s="167">
        <f t="shared" si="401"/>
        <v>0</v>
      </c>
      <c r="AD621" s="167"/>
      <c r="AE621" s="167">
        <f t="shared" ref="AE621:AH621" si="402">AE622+AE623+AE624+AE626+AE627</f>
        <v>527.97400000000005</v>
      </c>
      <c r="AF621" s="167">
        <f t="shared" si="402"/>
        <v>527.97400000000005</v>
      </c>
      <c r="AG621" s="167">
        <f t="shared" si="402"/>
        <v>0</v>
      </c>
      <c r="AH621" s="167">
        <f t="shared" si="402"/>
        <v>0</v>
      </c>
      <c r="AI621" s="167"/>
      <c r="AJ621" s="167">
        <f t="shared" ref="AJ621:AM621" si="403">AJ622+AJ623+AJ624+AJ626+AJ627</f>
        <v>1343.4260000000004</v>
      </c>
      <c r="AK621" s="167">
        <f t="shared" si="403"/>
        <v>1343.4260000000004</v>
      </c>
      <c r="AL621" s="167">
        <f t="shared" si="403"/>
        <v>0</v>
      </c>
      <c r="AM621" s="167">
        <f t="shared" si="403"/>
        <v>0</v>
      </c>
      <c r="AN621" s="167"/>
      <c r="AO621" s="167">
        <f t="shared" ref="AO621:AR621" si="404">AO622+AO623+AO624+AO626+AO627</f>
        <v>2674.9650000000001</v>
      </c>
      <c r="AP621" s="167">
        <f t="shared" si="404"/>
        <v>2674.9650000000001</v>
      </c>
      <c r="AQ621" s="167">
        <f t="shared" si="404"/>
        <v>0</v>
      </c>
      <c r="AR621" s="167">
        <f t="shared" si="404"/>
        <v>0</v>
      </c>
      <c r="AS621" s="167"/>
      <c r="AT621" s="167">
        <f t="shared" ref="AT621:AW621" si="405">AT622+AT623+AT624+AT626+AT627</f>
        <v>0</v>
      </c>
      <c r="AU621" s="167">
        <f t="shared" si="405"/>
        <v>0</v>
      </c>
      <c r="AV621" s="167">
        <f t="shared" si="405"/>
        <v>0</v>
      </c>
      <c r="AW621" s="167">
        <f t="shared" si="405"/>
        <v>0</v>
      </c>
      <c r="AX621" s="167"/>
      <c r="AY621" s="167">
        <f t="shared" ref="AY621:AZ621" si="406">AY622+AY623+AY624+AY626+AY627</f>
        <v>0</v>
      </c>
      <c r="AZ621" s="167">
        <f t="shared" si="406"/>
        <v>0</v>
      </c>
      <c r="BA621" s="167"/>
      <c r="BB621" s="164"/>
      <c r="BC621" s="166"/>
    </row>
    <row r="622" spans="1:55" ht="31.2">
      <c r="A622" s="275"/>
      <c r="B622" s="276"/>
      <c r="C622" s="276"/>
      <c r="D622" s="151" t="s">
        <v>37</v>
      </c>
      <c r="E622" s="167">
        <f t="shared" si="394"/>
        <v>0</v>
      </c>
      <c r="F622" s="167">
        <f t="shared" si="394"/>
        <v>0</v>
      </c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4"/>
      <c r="BC622" s="166"/>
    </row>
    <row r="623" spans="1:55" ht="31.2">
      <c r="A623" s="275"/>
      <c r="B623" s="276"/>
      <c r="C623" s="276"/>
      <c r="D623" s="176" t="s">
        <v>2</v>
      </c>
      <c r="E623" s="167">
        <f t="shared" si="394"/>
        <v>0</v>
      </c>
      <c r="F623" s="167">
        <f t="shared" si="394"/>
        <v>0</v>
      </c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4"/>
      <c r="BC623" s="166"/>
    </row>
    <row r="624" spans="1:55" ht="15.6">
      <c r="A624" s="275"/>
      <c r="B624" s="276"/>
      <c r="C624" s="276"/>
      <c r="D624" s="225" t="s">
        <v>268</v>
      </c>
      <c r="E624" s="205">
        <f>H624+K624+N624+Q624+T624+W624+Z624+AE624+AJ624+AO624+AT624+AY624</f>
        <v>9006.5910000000003</v>
      </c>
      <c r="F624" s="205">
        <f t="shared" si="394"/>
        <v>9006.5910000000003</v>
      </c>
      <c r="G624" s="167">
        <f t="shared" si="378"/>
        <v>100</v>
      </c>
      <c r="H624" s="167">
        <v>4460.2259999999997</v>
      </c>
      <c r="I624" s="167">
        <v>4460.2259999999997</v>
      </c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>
        <v>527.97400000000005</v>
      </c>
      <c r="AF624" s="167">
        <v>527.97400000000005</v>
      </c>
      <c r="AG624" s="167"/>
      <c r="AH624" s="167"/>
      <c r="AI624" s="167"/>
      <c r="AJ624" s="205">
        <f>6331.626-4988.2</f>
        <v>1343.4260000000004</v>
      </c>
      <c r="AK624" s="205">
        <f>6331.626-4988.2</f>
        <v>1343.4260000000004</v>
      </c>
      <c r="AL624" s="167"/>
      <c r="AM624" s="167"/>
      <c r="AN624" s="167"/>
      <c r="AO624" s="167">
        <v>2674.9650000000001</v>
      </c>
      <c r="AP624" s="167">
        <v>2674.9650000000001</v>
      </c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4"/>
      <c r="BC624" s="166"/>
    </row>
    <row r="625" spans="1:55" ht="78">
      <c r="A625" s="275"/>
      <c r="B625" s="276"/>
      <c r="C625" s="276"/>
      <c r="D625" s="225" t="s">
        <v>274</v>
      </c>
      <c r="E625" s="167">
        <f t="shared" ref="E625:E630" si="407">H625+K625+N625+Q625+T625+W625+Z625+AE625+AJ625+AO625+AT625+AY625</f>
        <v>0</v>
      </c>
      <c r="F625" s="167">
        <f t="shared" si="394"/>
        <v>0</v>
      </c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4"/>
      <c r="BC625" s="166"/>
    </row>
    <row r="626" spans="1:55" ht="15.6">
      <c r="A626" s="275"/>
      <c r="B626" s="276"/>
      <c r="C626" s="276"/>
      <c r="D626" s="225" t="s">
        <v>269</v>
      </c>
      <c r="E626" s="167">
        <f t="shared" si="407"/>
        <v>0</v>
      </c>
      <c r="F626" s="167">
        <f t="shared" si="394"/>
        <v>0</v>
      </c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4"/>
      <c r="BC626" s="166"/>
    </row>
    <row r="627" spans="1:55" ht="31.2">
      <c r="A627" s="275"/>
      <c r="B627" s="276"/>
      <c r="C627" s="276"/>
      <c r="D627" s="226" t="s">
        <v>43</v>
      </c>
      <c r="E627" s="167">
        <f t="shared" si="407"/>
        <v>0</v>
      </c>
      <c r="F627" s="167">
        <f t="shared" si="394"/>
        <v>0</v>
      </c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4"/>
      <c r="BC627" s="166"/>
    </row>
    <row r="628" spans="1:55" ht="15.6">
      <c r="A628" s="275"/>
      <c r="B628" s="276" t="s">
        <v>312</v>
      </c>
      <c r="C628" s="276"/>
      <c r="D628" s="153" t="s">
        <v>41</v>
      </c>
      <c r="E628" s="167">
        <f t="shared" si="407"/>
        <v>452.964</v>
      </c>
      <c r="F628" s="167">
        <f t="shared" si="394"/>
        <v>452.964</v>
      </c>
      <c r="G628" s="167"/>
      <c r="H628" s="167">
        <f>H629+H630+H631+H633+H634</f>
        <v>0</v>
      </c>
      <c r="I628" s="167">
        <f t="shared" ref="I628" si="408">I629+I630+I631+I633+I634</f>
        <v>0</v>
      </c>
      <c r="J628" s="167"/>
      <c r="K628" s="167">
        <f t="shared" ref="K628:L628" si="409">K629+K630+K631+K633+K634</f>
        <v>0</v>
      </c>
      <c r="L628" s="167">
        <f t="shared" si="409"/>
        <v>0</v>
      </c>
      <c r="M628" s="167"/>
      <c r="N628" s="167">
        <f t="shared" ref="N628:O628" si="410">N629+N630+N631+N633+N634</f>
        <v>0</v>
      </c>
      <c r="O628" s="167">
        <f t="shared" si="410"/>
        <v>0</v>
      </c>
      <c r="P628" s="167"/>
      <c r="Q628" s="167">
        <f t="shared" ref="Q628:R628" si="411">Q629+Q630+Q631+Q633+Q634</f>
        <v>0</v>
      </c>
      <c r="R628" s="167">
        <f t="shared" si="411"/>
        <v>0</v>
      </c>
      <c r="S628" s="167"/>
      <c r="T628" s="167">
        <f t="shared" ref="T628:U628" si="412">T629+T630+T631+T633+T634</f>
        <v>0</v>
      </c>
      <c r="U628" s="167">
        <f t="shared" si="412"/>
        <v>0</v>
      </c>
      <c r="V628" s="167"/>
      <c r="W628" s="167">
        <f t="shared" ref="W628:X628" si="413">W629+W630+W631+W633+W634</f>
        <v>0</v>
      </c>
      <c r="X628" s="167">
        <f t="shared" si="413"/>
        <v>0</v>
      </c>
      <c r="Y628" s="167"/>
      <c r="Z628" s="167">
        <f t="shared" ref="Z628:AC628" si="414">Z629+Z630+Z631+Z633+Z634</f>
        <v>0</v>
      </c>
      <c r="AA628" s="167">
        <f t="shared" si="414"/>
        <v>0</v>
      </c>
      <c r="AB628" s="167">
        <f t="shared" si="414"/>
        <v>0</v>
      </c>
      <c r="AC628" s="167">
        <f t="shared" si="414"/>
        <v>0</v>
      </c>
      <c r="AD628" s="167"/>
      <c r="AE628" s="167">
        <f t="shared" ref="AE628:AH628" si="415">AE629+AE630+AE631+AE633+AE634</f>
        <v>77.59</v>
      </c>
      <c r="AF628" s="167">
        <f t="shared" si="415"/>
        <v>77.59</v>
      </c>
      <c r="AG628" s="167">
        <f t="shared" si="415"/>
        <v>0</v>
      </c>
      <c r="AH628" s="167">
        <f t="shared" si="415"/>
        <v>0</v>
      </c>
      <c r="AI628" s="167"/>
      <c r="AJ628" s="167">
        <f t="shared" ref="AJ628:AM628" si="416">AJ629+AJ630+AJ631+AJ633+AJ634</f>
        <v>212.554</v>
      </c>
      <c r="AK628" s="167">
        <f t="shared" si="416"/>
        <v>212.554</v>
      </c>
      <c r="AL628" s="167">
        <f t="shared" si="416"/>
        <v>0</v>
      </c>
      <c r="AM628" s="167">
        <f t="shared" si="416"/>
        <v>0</v>
      </c>
      <c r="AN628" s="167"/>
      <c r="AO628" s="167">
        <f t="shared" ref="AO628:AR628" si="417">AO629+AO630+AO631+AO633+AO634</f>
        <v>162.82</v>
      </c>
      <c r="AP628" s="167">
        <f t="shared" si="417"/>
        <v>162.82</v>
      </c>
      <c r="AQ628" s="167">
        <f t="shared" si="417"/>
        <v>0</v>
      </c>
      <c r="AR628" s="167">
        <f t="shared" si="417"/>
        <v>0</v>
      </c>
      <c r="AS628" s="167"/>
      <c r="AT628" s="167">
        <f t="shared" ref="AT628:AW628" si="418">AT629+AT630+AT631+AT633+AT634</f>
        <v>0</v>
      </c>
      <c r="AU628" s="167">
        <f t="shared" si="418"/>
        <v>0</v>
      </c>
      <c r="AV628" s="167">
        <f t="shared" si="418"/>
        <v>0</v>
      </c>
      <c r="AW628" s="167">
        <f t="shared" si="418"/>
        <v>0</v>
      </c>
      <c r="AX628" s="167"/>
      <c r="AY628" s="167">
        <f t="shared" ref="AY628:AZ628" si="419">AY629+AY630+AY631+AY633+AY634</f>
        <v>0</v>
      </c>
      <c r="AZ628" s="167">
        <f t="shared" si="419"/>
        <v>0</v>
      </c>
      <c r="BA628" s="167"/>
      <c r="BB628" s="164"/>
      <c r="BC628" s="166"/>
    </row>
    <row r="629" spans="1:55" ht="31.2">
      <c r="A629" s="275"/>
      <c r="B629" s="276"/>
      <c r="C629" s="276"/>
      <c r="D629" s="151" t="s">
        <v>37</v>
      </c>
      <c r="E629" s="167">
        <f t="shared" si="407"/>
        <v>0</v>
      </c>
      <c r="F629" s="167">
        <f t="shared" si="394"/>
        <v>0</v>
      </c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4"/>
      <c r="BC629" s="166"/>
    </row>
    <row r="630" spans="1:55" ht="31.2">
      <c r="A630" s="275"/>
      <c r="B630" s="276"/>
      <c r="C630" s="276"/>
      <c r="D630" s="176" t="s">
        <v>2</v>
      </c>
      <c r="E630" s="167">
        <f t="shared" si="407"/>
        <v>0</v>
      </c>
      <c r="F630" s="167">
        <f t="shared" si="394"/>
        <v>0</v>
      </c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4"/>
      <c r="BC630" s="166"/>
    </row>
    <row r="631" spans="1:55" ht="15.6">
      <c r="A631" s="275"/>
      <c r="B631" s="276"/>
      <c r="C631" s="276"/>
      <c r="D631" s="225" t="s">
        <v>268</v>
      </c>
      <c r="E631" s="205">
        <f>H631+K631+N631+Q631+T631+W631+Z631+AE631+AJ631+AO631+AT631+AY631</f>
        <v>452.964</v>
      </c>
      <c r="F631" s="167">
        <f t="shared" si="394"/>
        <v>452.964</v>
      </c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>
        <v>77.59</v>
      </c>
      <c r="AF631" s="167">
        <v>77.59</v>
      </c>
      <c r="AG631" s="167"/>
      <c r="AH631" s="167"/>
      <c r="AI631" s="167"/>
      <c r="AJ631" s="167">
        <f>290.144-77.59</f>
        <v>212.554</v>
      </c>
      <c r="AK631" s="167">
        <f>290.144-77.59</f>
        <v>212.554</v>
      </c>
      <c r="AL631" s="167"/>
      <c r="AM631" s="167"/>
      <c r="AN631" s="167"/>
      <c r="AO631" s="167">
        <v>162.82</v>
      </c>
      <c r="AP631" s="167">
        <v>162.82</v>
      </c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4"/>
      <c r="BC631" s="166"/>
    </row>
    <row r="632" spans="1:55" ht="78">
      <c r="A632" s="275"/>
      <c r="B632" s="276"/>
      <c r="C632" s="276"/>
      <c r="D632" s="225" t="s">
        <v>274</v>
      </c>
      <c r="E632" s="167">
        <f t="shared" ref="E632:F647" si="420">H632+K632+N632+Q632+T632+W632+Z632+AE632+AJ632+AO632+AT632+AY632</f>
        <v>0</v>
      </c>
      <c r="F632" s="167">
        <f t="shared" si="394"/>
        <v>0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4"/>
      <c r="BC632" s="166"/>
    </row>
    <row r="633" spans="1:55" ht="15.6">
      <c r="A633" s="275"/>
      <c r="B633" s="276"/>
      <c r="C633" s="276"/>
      <c r="D633" s="225" t="s">
        <v>269</v>
      </c>
      <c r="E633" s="167">
        <f t="shared" si="420"/>
        <v>0</v>
      </c>
      <c r="F633" s="167">
        <f t="shared" si="394"/>
        <v>0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4"/>
      <c r="BC633" s="166"/>
    </row>
    <row r="634" spans="1:55" ht="31.2">
      <c r="A634" s="275"/>
      <c r="B634" s="276"/>
      <c r="C634" s="276"/>
      <c r="D634" s="226" t="s">
        <v>43</v>
      </c>
      <c r="E634" s="167">
        <f t="shared" si="420"/>
        <v>0</v>
      </c>
      <c r="F634" s="167">
        <f t="shared" si="420"/>
        <v>0</v>
      </c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4"/>
      <c r="BC634" s="166"/>
    </row>
    <row r="635" spans="1:55" ht="15.6">
      <c r="A635" s="275"/>
      <c r="B635" s="276" t="s">
        <v>313</v>
      </c>
      <c r="C635" s="276"/>
      <c r="D635" s="153" t="s">
        <v>41</v>
      </c>
      <c r="E635" s="167">
        <f t="shared" si="420"/>
        <v>31814.089</v>
      </c>
      <c r="F635" s="167">
        <f t="shared" si="420"/>
        <v>31814.089</v>
      </c>
      <c r="G635" s="167">
        <f t="shared" si="378"/>
        <v>100</v>
      </c>
      <c r="H635" s="167">
        <f>H636+H637+H638+H640+H641</f>
        <v>17692.41</v>
      </c>
      <c r="I635" s="167">
        <f t="shared" ref="I635" si="421">I636+I637+I638+I640+I641</f>
        <v>17692.41</v>
      </c>
      <c r="J635" s="167"/>
      <c r="K635" s="167">
        <f t="shared" ref="K635:L635" si="422">K636+K637+K638+K640+K641</f>
        <v>0</v>
      </c>
      <c r="L635" s="167">
        <f t="shared" si="422"/>
        <v>0</v>
      </c>
      <c r="M635" s="167"/>
      <c r="N635" s="167">
        <f t="shared" ref="N635:O635" si="423">N636+N637+N638+N640+N641</f>
        <v>0</v>
      </c>
      <c r="O635" s="167">
        <f t="shared" si="423"/>
        <v>0</v>
      </c>
      <c r="P635" s="167"/>
      <c r="Q635" s="167">
        <f t="shared" ref="Q635:R635" si="424">Q636+Q637+Q638+Q640+Q641</f>
        <v>0</v>
      </c>
      <c r="R635" s="167">
        <f t="shared" si="424"/>
        <v>0</v>
      </c>
      <c r="S635" s="167"/>
      <c r="T635" s="167">
        <f t="shared" ref="T635:U635" si="425">T636+T637+T638+T640+T641</f>
        <v>0</v>
      </c>
      <c r="U635" s="167">
        <f t="shared" si="425"/>
        <v>0</v>
      </c>
      <c r="V635" s="167"/>
      <c r="W635" s="167">
        <f t="shared" ref="W635:X635" si="426">W636+W637+W638+W640+W641</f>
        <v>0</v>
      </c>
      <c r="X635" s="167">
        <f t="shared" si="426"/>
        <v>0</v>
      </c>
      <c r="Y635" s="167"/>
      <c r="Z635" s="167">
        <f t="shared" ref="Z635:AC635" si="427">Z636+Z637+Z638+Z640+Z641</f>
        <v>0</v>
      </c>
      <c r="AA635" s="167">
        <f t="shared" si="427"/>
        <v>0</v>
      </c>
      <c r="AB635" s="167">
        <f t="shared" si="427"/>
        <v>0</v>
      </c>
      <c r="AC635" s="167">
        <f t="shared" si="427"/>
        <v>0</v>
      </c>
      <c r="AD635" s="167"/>
      <c r="AE635" s="167">
        <f t="shared" ref="AE635:AH635" si="428">AE636+AE637+AE638+AE640+AE641</f>
        <v>2302.5700000000002</v>
      </c>
      <c r="AF635" s="167">
        <f t="shared" si="428"/>
        <v>2302.5700000000002</v>
      </c>
      <c r="AG635" s="167">
        <f t="shared" si="428"/>
        <v>0</v>
      </c>
      <c r="AH635" s="167">
        <f t="shared" si="428"/>
        <v>0</v>
      </c>
      <c r="AI635" s="167"/>
      <c r="AJ635" s="167">
        <f t="shared" ref="AJ635:AM635" si="429">AJ636+AJ637+AJ638+AJ640+AJ641</f>
        <v>4759.242000000002</v>
      </c>
      <c r="AK635" s="167">
        <f t="shared" si="429"/>
        <v>4759.242000000002</v>
      </c>
      <c r="AL635" s="167">
        <f t="shared" si="429"/>
        <v>0</v>
      </c>
      <c r="AM635" s="167">
        <f t="shared" si="429"/>
        <v>0</v>
      </c>
      <c r="AN635" s="167"/>
      <c r="AO635" s="167">
        <f t="shared" ref="AO635:AR635" si="430">AO636+AO637+AO638+AO640+AO641</f>
        <v>7059.8670000000002</v>
      </c>
      <c r="AP635" s="167">
        <f t="shared" si="430"/>
        <v>7059.8670000000002</v>
      </c>
      <c r="AQ635" s="167">
        <f t="shared" si="430"/>
        <v>0</v>
      </c>
      <c r="AR635" s="167">
        <f t="shared" si="430"/>
        <v>0</v>
      </c>
      <c r="AS635" s="167"/>
      <c r="AT635" s="167">
        <f t="shared" ref="AT635:AW635" si="431">AT636+AT637+AT638+AT640+AT641</f>
        <v>0</v>
      </c>
      <c r="AU635" s="167">
        <f t="shared" si="431"/>
        <v>0</v>
      </c>
      <c r="AV635" s="167">
        <f t="shared" si="431"/>
        <v>0</v>
      </c>
      <c r="AW635" s="167">
        <f t="shared" si="431"/>
        <v>0</v>
      </c>
      <c r="AX635" s="167"/>
      <c r="AY635" s="167">
        <f t="shared" ref="AY635:AZ635" si="432">AY636+AY637+AY638+AY640+AY641</f>
        <v>0</v>
      </c>
      <c r="AZ635" s="167">
        <f t="shared" si="432"/>
        <v>0</v>
      </c>
      <c r="BA635" s="167"/>
      <c r="BB635" s="164"/>
      <c r="BC635" s="166"/>
    </row>
    <row r="636" spans="1:55" ht="31.2">
      <c r="A636" s="275"/>
      <c r="B636" s="276"/>
      <c r="C636" s="276"/>
      <c r="D636" s="151" t="s">
        <v>37</v>
      </c>
      <c r="E636" s="167">
        <f t="shared" si="420"/>
        <v>0</v>
      </c>
      <c r="F636" s="167">
        <f t="shared" si="420"/>
        <v>0</v>
      </c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4"/>
      <c r="BC636" s="166"/>
    </row>
    <row r="637" spans="1:55" ht="31.2">
      <c r="A637" s="275"/>
      <c r="B637" s="276"/>
      <c r="C637" s="276"/>
      <c r="D637" s="176" t="s">
        <v>2</v>
      </c>
      <c r="E637" s="167">
        <f t="shared" si="420"/>
        <v>0</v>
      </c>
      <c r="F637" s="167">
        <f t="shared" si="420"/>
        <v>0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4"/>
      <c r="BC637" s="166"/>
    </row>
    <row r="638" spans="1:55" ht="15.6">
      <c r="A638" s="275"/>
      <c r="B638" s="276"/>
      <c r="C638" s="276"/>
      <c r="D638" s="225" t="s">
        <v>268</v>
      </c>
      <c r="E638" s="205">
        <f>H638+K638+N638+Q638+T638+W638+Z638+AE638+AJ638+AO638+AT638+AY638</f>
        <v>31814.089</v>
      </c>
      <c r="F638" s="167">
        <f t="shared" si="420"/>
        <v>31814.089</v>
      </c>
      <c r="G638" s="167">
        <f t="shared" si="378"/>
        <v>100</v>
      </c>
      <c r="H638" s="167">
        <v>17692.41</v>
      </c>
      <c r="I638" s="167">
        <v>17692.41</v>
      </c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>
        <v>2302.5700000000002</v>
      </c>
      <c r="AF638" s="167">
        <v>2302.5700000000002</v>
      </c>
      <c r="AG638" s="167"/>
      <c r="AH638" s="167"/>
      <c r="AI638" s="167"/>
      <c r="AJ638" s="167">
        <f>24754.222-19994.98</f>
        <v>4759.242000000002</v>
      </c>
      <c r="AK638" s="167">
        <f>24754.222-19994.98</f>
        <v>4759.242000000002</v>
      </c>
      <c r="AL638" s="167"/>
      <c r="AM638" s="167"/>
      <c r="AN638" s="167"/>
      <c r="AO638" s="167">
        <v>7059.8670000000002</v>
      </c>
      <c r="AP638" s="167">
        <v>7059.8670000000002</v>
      </c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4"/>
      <c r="BC638" s="166"/>
    </row>
    <row r="639" spans="1:55" ht="78">
      <c r="A639" s="275"/>
      <c r="B639" s="276"/>
      <c r="C639" s="276"/>
      <c r="D639" s="225" t="s">
        <v>274</v>
      </c>
      <c r="E639" s="167">
        <f t="shared" ref="E639:E644" si="433">H639+K639+N639+Q639+T639+W639+Z639+AE639+AJ639+AO639+AT639+AY639</f>
        <v>0</v>
      </c>
      <c r="F639" s="167">
        <f t="shared" si="420"/>
        <v>0</v>
      </c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4"/>
      <c r="BC639" s="166"/>
    </row>
    <row r="640" spans="1:55" ht="15.6">
      <c r="A640" s="275"/>
      <c r="B640" s="276"/>
      <c r="C640" s="276"/>
      <c r="D640" s="225" t="s">
        <v>269</v>
      </c>
      <c r="E640" s="167">
        <f t="shared" si="433"/>
        <v>0</v>
      </c>
      <c r="F640" s="167">
        <f t="shared" si="420"/>
        <v>0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4"/>
      <c r="BC640" s="166"/>
    </row>
    <row r="641" spans="1:55" ht="31.2">
      <c r="A641" s="275"/>
      <c r="B641" s="276"/>
      <c r="C641" s="276"/>
      <c r="D641" s="226" t="s">
        <v>43</v>
      </c>
      <c r="E641" s="167">
        <f t="shared" si="433"/>
        <v>0</v>
      </c>
      <c r="F641" s="167">
        <f t="shared" si="420"/>
        <v>0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4"/>
      <c r="BC641" s="166"/>
    </row>
    <row r="642" spans="1:55" ht="15.6">
      <c r="A642" s="275"/>
      <c r="B642" s="276" t="s">
        <v>314</v>
      </c>
      <c r="C642" s="276"/>
      <c r="D642" s="153" t="s">
        <v>41</v>
      </c>
      <c r="E642" s="167">
        <f t="shared" si="433"/>
        <v>8203.8240000000005</v>
      </c>
      <c r="F642" s="167">
        <f t="shared" si="420"/>
        <v>8203.8240000000005</v>
      </c>
      <c r="G642" s="167">
        <f t="shared" si="378"/>
        <v>100</v>
      </c>
      <c r="H642" s="167">
        <f>H643+H644+H645+H647+H648</f>
        <v>0</v>
      </c>
      <c r="I642" s="167">
        <f t="shared" ref="I642" si="434">I643+I644+I645+I647+I648</f>
        <v>0</v>
      </c>
      <c r="J642" s="167"/>
      <c r="K642" s="167">
        <f t="shared" ref="K642:L642" si="435">K643+K644+K645+K647+K648</f>
        <v>3547.99</v>
      </c>
      <c r="L642" s="167">
        <f t="shared" si="435"/>
        <v>3547.99</v>
      </c>
      <c r="M642" s="167"/>
      <c r="N642" s="167">
        <f t="shared" ref="N642:O642" si="436">N643+N644+N645+N647+N648</f>
        <v>0</v>
      </c>
      <c r="O642" s="167">
        <f t="shared" si="436"/>
        <v>0</v>
      </c>
      <c r="P642" s="167"/>
      <c r="Q642" s="167">
        <f t="shared" ref="Q642:R642" si="437">Q643+Q644+Q645+Q647+Q648</f>
        <v>0</v>
      </c>
      <c r="R642" s="167">
        <f t="shared" si="437"/>
        <v>0</v>
      </c>
      <c r="S642" s="167"/>
      <c r="T642" s="167">
        <f t="shared" ref="T642:U642" si="438">T643+T644+T645+T647+T648</f>
        <v>0</v>
      </c>
      <c r="U642" s="167">
        <f t="shared" si="438"/>
        <v>0</v>
      </c>
      <c r="V642" s="167"/>
      <c r="W642" s="167">
        <f t="shared" ref="W642:X642" si="439">W643+W644+W645+W647+W648</f>
        <v>0</v>
      </c>
      <c r="X642" s="167">
        <f t="shared" si="439"/>
        <v>0</v>
      </c>
      <c r="Y642" s="167"/>
      <c r="Z642" s="167">
        <f t="shared" ref="Z642:AC642" si="440">Z643+Z644+Z645+Z647+Z648</f>
        <v>0</v>
      </c>
      <c r="AA642" s="167">
        <f t="shared" si="440"/>
        <v>0</v>
      </c>
      <c r="AB642" s="167">
        <f t="shared" si="440"/>
        <v>0</v>
      </c>
      <c r="AC642" s="167">
        <f t="shared" si="440"/>
        <v>0</v>
      </c>
      <c r="AD642" s="167"/>
      <c r="AE642" s="167">
        <f t="shared" ref="AE642:AH642" si="441">AE643+AE644+AE645+AE647+AE648</f>
        <v>655.13</v>
      </c>
      <c r="AF642" s="167">
        <f t="shared" si="441"/>
        <v>655.13</v>
      </c>
      <c r="AG642" s="167">
        <f t="shared" si="441"/>
        <v>0</v>
      </c>
      <c r="AH642" s="167">
        <f t="shared" si="441"/>
        <v>0</v>
      </c>
      <c r="AI642" s="167"/>
      <c r="AJ642" s="167">
        <f t="shared" ref="AJ642:AM642" si="442">AJ643+AJ644+AJ645+AJ647+AJ648</f>
        <v>1432.7470000000003</v>
      </c>
      <c r="AK642" s="167">
        <f t="shared" si="442"/>
        <v>1432.7470000000003</v>
      </c>
      <c r="AL642" s="167">
        <f t="shared" si="442"/>
        <v>0</v>
      </c>
      <c r="AM642" s="167">
        <f t="shared" si="442"/>
        <v>0</v>
      </c>
      <c r="AN642" s="167"/>
      <c r="AO642" s="167">
        <f t="shared" ref="AO642:AR642" si="443">AO643+AO644+AO645+AO647+AO648</f>
        <v>2567.9569999999999</v>
      </c>
      <c r="AP642" s="167">
        <f t="shared" si="443"/>
        <v>2567.9569999999999</v>
      </c>
      <c r="AQ642" s="167">
        <f t="shared" si="443"/>
        <v>0</v>
      </c>
      <c r="AR642" s="167">
        <f t="shared" si="443"/>
        <v>0</v>
      </c>
      <c r="AS642" s="167"/>
      <c r="AT642" s="167">
        <f t="shared" ref="AT642:AW642" si="444">AT643+AT644+AT645+AT647+AT648</f>
        <v>0</v>
      </c>
      <c r="AU642" s="167">
        <f t="shared" si="444"/>
        <v>0</v>
      </c>
      <c r="AV642" s="167">
        <f t="shared" si="444"/>
        <v>0</v>
      </c>
      <c r="AW642" s="167">
        <f t="shared" si="444"/>
        <v>0</v>
      </c>
      <c r="AX642" s="167"/>
      <c r="AY642" s="167">
        <f t="shared" ref="AY642:AZ642" si="445">AY643+AY644+AY645+AY647+AY648</f>
        <v>0</v>
      </c>
      <c r="AZ642" s="167">
        <f t="shared" si="445"/>
        <v>0</v>
      </c>
      <c r="BA642" s="167"/>
      <c r="BB642" s="164"/>
      <c r="BC642" s="166"/>
    </row>
    <row r="643" spans="1:55" ht="31.2">
      <c r="A643" s="275"/>
      <c r="B643" s="276"/>
      <c r="C643" s="276"/>
      <c r="D643" s="151" t="s">
        <v>37</v>
      </c>
      <c r="E643" s="167">
        <f t="shared" si="433"/>
        <v>0</v>
      </c>
      <c r="F643" s="167">
        <f t="shared" si="420"/>
        <v>0</v>
      </c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4"/>
      <c r="BC643" s="166"/>
    </row>
    <row r="644" spans="1:55" ht="31.2">
      <c r="A644" s="275"/>
      <c r="B644" s="276"/>
      <c r="C644" s="276"/>
      <c r="D644" s="176" t="s">
        <v>2</v>
      </c>
      <c r="E644" s="167">
        <f t="shared" si="433"/>
        <v>0</v>
      </c>
      <c r="F644" s="167">
        <f t="shared" si="420"/>
        <v>0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4"/>
      <c r="BC644" s="166"/>
    </row>
    <row r="645" spans="1:55" ht="15.6">
      <c r="A645" s="275"/>
      <c r="B645" s="276"/>
      <c r="C645" s="276"/>
      <c r="D645" s="225" t="s">
        <v>268</v>
      </c>
      <c r="E645" s="167">
        <f>H645+K645+N645+Q645+T645+W645+Z645+AE645+AJ645+AO645+AT645+AY645</f>
        <v>8203.8240000000005</v>
      </c>
      <c r="F645" s="167">
        <f t="shared" si="420"/>
        <v>8203.8240000000005</v>
      </c>
      <c r="G645" s="167">
        <f t="shared" si="378"/>
        <v>100</v>
      </c>
      <c r="H645" s="167"/>
      <c r="I645" s="167"/>
      <c r="J645" s="167"/>
      <c r="K645" s="167">
        <v>3547.99</v>
      </c>
      <c r="L645" s="167">
        <v>3547.99</v>
      </c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>
        <v>655.13</v>
      </c>
      <c r="AF645" s="167">
        <v>655.13</v>
      </c>
      <c r="AG645" s="167"/>
      <c r="AH645" s="167"/>
      <c r="AI645" s="167"/>
      <c r="AJ645" s="205">
        <f>5635.867-4203.12</f>
        <v>1432.7470000000003</v>
      </c>
      <c r="AK645" s="167">
        <f>5635.867-4203.12</f>
        <v>1432.7470000000003</v>
      </c>
      <c r="AL645" s="167"/>
      <c r="AM645" s="167"/>
      <c r="AN645" s="167"/>
      <c r="AO645" s="167">
        <v>2567.9569999999999</v>
      </c>
      <c r="AP645" s="167">
        <v>2567.9569999999999</v>
      </c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4"/>
      <c r="BC645" s="166"/>
    </row>
    <row r="646" spans="1:55" ht="78">
      <c r="A646" s="275"/>
      <c r="B646" s="276"/>
      <c r="C646" s="276"/>
      <c r="D646" s="225" t="s">
        <v>274</v>
      </c>
      <c r="E646" s="167">
        <f t="shared" ref="E646:F661" si="446">H646+K646+N646+Q646+T646+W646+Z646+AE646+AJ646+AO646+AT646+AY646</f>
        <v>0</v>
      </c>
      <c r="F646" s="167">
        <f t="shared" si="420"/>
        <v>0</v>
      </c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4"/>
      <c r="BC646" s="166"/>
    </row>
    <row r="647" spans="1:55" ht="15.6">
      <c r="A647" s="275"/>
      <c r="B647" s="276"/>
      <c r="C647" s="276"/>
      <c r="D647" s="225" t="s">
        <v>269</v>
      </c>
      <c r="E647" s="167">
        <f t="shared" si="446"/>
        <v>0</v>
      </c>
      <c r="F647" s="167">
        <f t="shared" si="420"/>
        <v>0</v>
      </c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4"/>
      <c r="BC647" s="166"/>
    </row>
    <row r="648" spans="1:55" ht="31.2">
      <c r="A648" s="275"/>
      <c r="B648" s="276"/>
      <c r="C648" s="276"/>
      <c r="D648" s="226" t="s">
        <v>43</v>
      </c>
      <c r="E648" s="167">
        <f t="shared" si="446"/>
        <v>0</v>
      </c>
      <c r="F648" s="167">
        <f t="shared" si="446"/>
        <v>0</v>
      </c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4"/>
      <c r="BC648" s="166"/>
    </row>
    <row r="649" spans="1:55" ht="15.6">
      <c r="A649" s="275"/>
      <c r="B649" s="276" t="s">
        <v>315</v>
      </c>
      <c r="C649" s="276"/>
      <c r="D649" s="153" t="s">
        <v>41</v>
      </c>
      <c r="E649" s="167">
        <f t="shared" si="446"/>
        <v>15722.371000000001</v>
      </c>
      <c r="F649" s="167">
        <f t="shared" si="446"/>
        <v>15722.371000000001</v>
      </c>
      <c r="G649" s="167">
        <f t="shared" si="378"/>
        <v>100</v>
      </c>
      <c r="H649" s="167">
        <f>H650+H651+H652+H654+H655</f>
        <v>11567.63</v>
      </c>
      <c r="I649" s="167">
        <f t="shared" ref="I649" si="447">I650+I651+I652+I654+I655</f>
        <v>11567.63</v>
      </c>
      <c r="J649" s="167"/>
      <c r="K649" s="167">
        <f t="shared" ref="K649:L649" si="448">K650+K651+K652+K654+K655</f>
        <v>0</v>
      </c>
      <c r="L649" s="167">
        <f t="shared" si="448"/>
        <v>0</v>
      </c>
      <c r="M649" s="167"/>
      <c r="N649" s="167">
        <f t="shared" ref="N649:O649" si="449">N650+N651+N652+N654+N655</f>
        <v>0</v>
      </c>
      <c r="O649" s="167">
        <f t="shared" si="449"/>
        <v>0</v>
      </c>
      <c r="P649" s="167"/>
      <c r="Q649" s="167">
        <f t="shared" ref="Q649:R649" si="450">Q650+Q651+Q652+Q654+Q655</f>
        <v>0</v>
      </c>
      <c r="R649" s="167">
        <f t="shared" si="450"/>
        <v>0</v>
      </c>
      <c r="S649" s="167"/>
      <c r="T649" s="167">
        <f t="shared" ref="T649:U649" si="451">T650+T651+T652+T654+T655</f>
        <v>0</v>
      </c>
      <c r="U649" s="167">
        <f t="shared" si="451"/>
        <v>0</v>
      </c>
      <c r="V649" s="167"/>
      <c r="W649" s="167">
        <f t="shared" ref="W649:X649" si="452">W650+W651+W652+W654+W655</f>
        <v>0</v>
      </c>
      <c r="X649" s="167">
        <f t="shared" si="452"/>
        <v>0</v>
      </c>
      <c r="Y649" s="167"/>
      <c r="Z649" s="167">
        <f t="shared" ref="Z649:AC649" si="453">Z650+Z651+Z652+Z654+Z655</f>
        <v>0</v>
      </c>
      <c r="AA649" s="167">
        <f t="shared" si="453"/>
        <v>0</v>
      </c>
      <c r="AB649" s="167">
        <f t="shared" si="453"/>
        <v>0</v>
      </c>
      <c r="AC649" s="167">
        <f t="shared" si="453"/>
        <v>0</v>
      </c>
      <c r="AD649" s="167"/>
      <c r="AE649" s="167">
        <f t="shared" ref="AE649:AH649" si="454">AE650+AE651+AE652+AE654+AE655</f>
        <v>404.93</v>
      </c>
      <c r="AF649" s="167">
        <f t="shared" si="454"/>
        <v>404.93</v>
      </c>
      <c r="AG649" s="167">
        <f t="shared" si="454"/>
        <v>0</v>
      </c>
      <c r="AH649" s="167">
        <f t="shared" si="454"/>
        <v>0</v>
      </c>
      <c r="AI649" s="167"/>
      <c r="AJ649" s="167">
        <f t="shared" ref="AJ649:AM649" si="455">AJ650+AJ651+AJ652+AJ654+AJ655</f>
        <v>1737.2740000000013</v>
      </c>
      <c r="AK649" s="167">
        <f t="shared" si="455"/>
        <v>1737.2740000000013</v>
      </c>
      <c r="AL649" s="167">
        <f t="shared" si="455"/>
        <v>0</v>
      </c>
      <c r="AM649" s="167">
        <f t="shared" si="455"/>
        <v>0</v>
      </c>
      <c r="AN649" s="167"/>
      <c r="AO649" s="167">
        <f t="shared" ref="AO649:AR649" si="456">AO650+AO651+AO652+AO654+AO655</f>
        <v>2012.537</v>
      </c>
      <c r="AP649" s="167">
        <f t="shared" si="456"/>
        <v>2012.537</v>
      </c>
      <c r="AQ649" s="167">
        <f t="shared" si="456"/>
        <v>0</v>
      </c>
      <c r="AR649" s="167">
        <f t="shared" si="456"/>
        <v>0</v>
      </c>
      <c r="AS649" s="167"/>
      <c r="AT649" s="167">
        <f t="shared" ref="AT649:AW649" si="457">AT650+AT651+AT652+AT654+AT655</f>
        <v>0</v>
      </c>
      <c r="AU649" s="167">
        <f t="shared" si="457"/>
        <v>0</v>
      </c>
      <c r="AV649" s="167">
        <f t="shared" si="457"/>
        <v>0</v>
      </c>
      <c r="AW649" s="167">
        <f t="shared" si="457"/>
        <v>0</v>
      </c>
      <c r="AX649" s="167"/>
      <c r="AY649" s="167">
        <f t="shared" ref="AY649:AZ649" si="458">AY650+AY651+AY652+AY654+AY655</f>
        <v>0</v>
      </c>
      <c r="AZ649" s="167">
        <f t="shared" si="458"/>
        <v>0</v>
      </c>
      <c r="BA649" s="167"/>
      <c r="BB649" s="164"/>
      <c r="BC649" s="166"/>
    </row>
    <row r="650" spans="1:55" ht="31.2">
      <c r="A650" s="275"/>
      <c r="B650" s="276"/>
      <c r="C650" s="276"/>
      <c r="D650" s="151" t="s">
        <v>37</v>
      </c>
      <c r="E650" s="167">
        <f t="shared" si="446"/>
        <v>0</v>
      </c>
      <c r="F650" s="167">
        <f t="shared" si="446"/>
        <v>0</v>
      </c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4"/>
      <c r="BC650" s="166"/>
    </row>
    <row r="651" spans="1:55" ht="31.2">
      <c r="A651" s="275"/>
      <c r="B651" s="276"/>
      <c r="C651" s="276"/>
      <c r="D651" s="176" t="s">
        <v>2</v>
      </c>
      <c r="E651" s="167">
        <f t="shared" si="446"/>
        <v>0</v>
      </c>
      <c r="F651" s="167">
        <f t="shared" si="446"/>
        <v>0</v>
      </c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4"/>
      <c r="BC651" s="166"/>
    </row>
    <row r="652" spans="1:55" ht="15.6">
      <c r="A652" s="275"/>
      <c r="B652" s="276"/>
      <c r="C652" s="276"/>
      <c r="D652" s="225" t="s">
        <v>268</v>
      </c>
      <c r="E652" s="167">
        <f>H652+K652+N652+Q652+T652+W652+Z652+AE652+AJ652+AO652+AT652+AY652</f>
        <v>15722.371000000001</v>
      </c>
      <c r="F652" s="167">
        <f t="shared" si="446"/>
        <v>15722.371000000001</v>
      </c>
      <c r="G652" s="167">
        <f t="shared" si="378"/>
        <v>100</v>
      </c>
      <c r="H652" s="167">
        <v>11567.63</v>
      </c>
      <c r="I652" s="167">
        <v>11567.63</v>
      </c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>
        <v>404.93</v>
      </c>
      <c r="AF652" s="167">
        <v>404.93</v>
      </c>
      <c r="AG652" s="167"/>
      <c r="AH652" s="167"/>
      <c r="AI652" s="167"/>
      <c r="AJ652" s="205">
        <f>13709.834-11972.56</f>
        <v>1737.2740000000013</v>
      </c>
      <c r="AK652" s="167">
        <f>13709.834-11972.56</f>
        <v>1737.2740000000013</v>
      </c>
      <c r="AL652" s="167"/>
      <c r="AM652" s="167"/>
      <c r="AN652" s="167"/>
      <c r="AO652" s="167">
        <v>2012.537</v>
      </c>
      <c r="AP652" s="167">
        <v>2012.537</v>
      </c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4"/>
      <c r="BC652" s="166"/>
    </row>
    <row r="653" spans="1:55" ht="78">
      <c r="A653" s="275"/>
      <c r="B653" s="276"/>
      <c r="C653" s="276"/>
      <c r="D653" s="225" t="s">
        <v>274</v>
      </c>
      <c r="E653" s="167">
        <f t="shared" ref="E653:E658" si="459">H653+K653+N653+Q653+T653+W653+Z653+AE653+AJ653+AO653+AT653+AY653</f>
        <v>0</v>
      </c>
      <c r="F653" s="167">
        <f t="shared" si="446"/>
        <v>0</v>
      </c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4"/>
      <c r="BC653" s="166"/>
    </row>
    <row r="654" spans="1:55" ht="15.6">
      <c r="A654" s="275"/>
      <c r="B654" s="276"/>
      <c r="C654" s="276"/>
      <c r="D654" s="225" t="s">
        <v>269</v>
      </c>
      <c r="E654" s="167">
        <f t="shared" si="459"/>
        <v>0</v>
      </c>
      <c r="F654" s="167">
        <f t="shared" si="446"/>
        <v>0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4"/>
      <c r="BC654" s="166"/>
    </row>
    <row r="655" spans="1:55" ht="31.2">
      <c r="A655" s="275"/>
      <c r="B655" s="276"/>
      <c r="C655" s="276"/>
      <c r="D655" s="226" t="s">
        <v>43</v>
      </c>
      <c r="E655" s="167">
        <f t="shared" si="459"/>
        <v>0</v>
      </c>
      <c r="F655" s="167">
        <f t="shared" si="446"/>
        <v>0</v>
      </c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4"/>
      <c r="BC655" s="166"/>
    </row>
    <row r="656" spans="1:55" ht="15.6">
      <c r="A656" s="275"/>
      <c r="B656" s="276" t="s">
        <v>316</v>
      </c>
      <c r="C656" s="276"/>
      <c r="D656" s="153" t="s">
        <v>41</v>
      </c>
      <c r="E656" s="167">
        <f t="shared" si="459"/>
        <v>18985.504000000001</v>
      </c>
      <c r="F656" s="167">
        <f t="shared" si="446"/>
        <v>18985.504000000001</v>
      </c>
      <c r="G656" s="167">
        <f t="shared" si="378"/>
        <v>100</v>
      </c>
      <c r="H656" s="167">
        <f>H657+H658+H659+H661+H662</f>
        <v>4312.9989999999998</v>
      </c>
      <c r="I656" s="167">
        <f>I657+I658+I659+I661+I662</f>
        <v>4312.9989999999998</v>
      </c>
      <c r="J656" s="167"/>
      <c r="K656" s="167">
        <f t="shared" ref="K656:L656" si="460">K657+K658+K659+K661+K662</f>
        <v>0</v>
      </c>
      <c r="L656" s="167">
        <f t="shared" si="460"/>
        <v>0</v>
      </c>
      <c r="M656" s="167"/>
      <c r="N656" s="167">
        <f t="shared" ref="N656:O656" si="461">N657+N658+N659+N661+N662</f>
        <v>0</v>
      </c>
      <c r="O656" s="167">
        <f t="shared" si="461"/>
        <v>0</v>
      </c>
      <c r="P656" s="167"/>
      <c r="Q656" s="167">
        <f t="shared" ref="Q656:R656" si="462">Q657+Q658+Q659+Q661+Q662</f>
        <v>0</v>
      </c>
      <c r="R656" s="167">
        <f t="shared" si="462"/>
        <v>0</v>
      </c>
      <c r="S656" s="167"/>
      <c r="T656" s="167">
        <f t="shared" ref="T656:U656" si="463">T657+T658+T659+T661+T662</f>
        <v>0</v>
      </c>
      <c r="U656" s="167">
        <f t="shared" si="463"/>
        <v>0</v>
      </c>
      <c r="V656" s="167"/>
      <c r="W656" s="167">
        <f t="shared" ref="W656:X656" si="464">W657+W658+W659+W661+W662</f>
        <v>0</v>
      </c>
      <c r="X656" s="167">
        <f t="shared" si="464"/>
        <v>0</v>
      </c>
      <c r="Y656" s="167"/>
      <c r="Z656" s="167">
        <f t="shared" ref="Z656:AC656" si="465">Z657+Z658+Z659+Z661+Z662</f>
        <v>0</v>
      </c>
      <c r="AA656" s="167">
        <f t="shared" si="465"/>
        <v>0</v>
      </c>
      <c r="AB656" s="167">
        <f t="shared" si="465"/>
        <v>0</v>
      </c>
      <c r="AC656" s="167">
        <f t="shared" si="465"/>
        <v>0</v>
      </c>
      <c r="AD656" s="167"/>
      <c r="AE656" s="167">
        <f t="shared" ref="AE656:AH656" si="466">AE657+AE658+AE659+AE661+AE662</f>
        <v>4907.0540000000001</v>
      </c>
      <c r="AF656" s="167">
        <f t="shared" si="466"/>
        <v>4907.0540000000001</v>
      </c>
      <c r="AG656" s="167">
        <f t="shared" si="466"/>
        <v>0</v>
      </c>
      <c r="AH656" s="167">
        <f t="shared" si="466"/>
        <v>0</v>
      </c>
      <c r="AI656" s="167"/>
      <c r="AJ656" s="167">
        <f t="shared" ref="AJ656:AM656" si="467">AJ657+AJ658+AJ659+AJ661+AJ662</f>
        <v>980.25500000000102</v>
      </c>
      <c r="AK656" s="167">
        <f t="shared" si="467"/>
        <v>980.25500000000102</v>
      </c>
      <c r="AL656" s="167">
        <f t="shared" si="467"/>
        <v>0</v>
      </c>
      <c r="AM656" s="167">
        <f t="shared" si="467"/>
        <v>0</v>
      </c>
      <c r="AN656" s="167"/>
      <c r="AO656" s="167">
        <f t="shared" ref="AO656:AR656" si="468">AO657+AO658+AO659+AO661+AO662</f>
        <v>8785.1959999999999</v>
      </c>
      <c r="AP656" s="167">
        <f t="shared" si="468"/>
        <v>8785.1959999999999</v>
      </c>
      <c r="AQ656" s="167">
        <f t="shared" si="468"/>
        <v>0</v>
      </c>
      <c r="AR656" s="167">
        <f t="shared" si="468"/>
        <v>0</v>
      </c>
      <c r="AS656" s="167"/>
      <c r="AT656" s="167">
        <f t="shared" ref="AT656:AW656" si="469">AT657+AT658+AT659+AT661+AT662</f>
        <v>0</v>
      </c>
      <c r="AU656" s="167">
        <f t="shared" si="469"/>
        <v>0</v>
      </c>
      <c r="AV656" s="167">
        <f t="shared" si="469"/>
        <v>0</v>
      </c>
      <c r="AW656" s="167">
        <f t="shared" si="469"/>
        <v>0</v>
      </c>
      <c r="AX656" s="167"/>
      <c r="AY656" s="167">
        <f t="shared" ref="AY656:AZ656" si="470">AY657+AY658+AY659+AY661+AY662</f>
        <v>0</v>
      </c>
      <c r="AZ656" s="167">
        <f t="shared" si="470"/>
        <v>0</v>
      </c>
      <c r="BA656" s="167"/>
      <c r="BB656" s="164"/>
      <c r="BC656" s="166"/>
    </row>
    <row r="657" spans="1:55" ht="31.2">
      <c r="A657" s="275"/>
      <c r="B657" s="276"/>
      <c r="C657" s="276"/>
      <c r="D657" s="151" t="s">
        <v>37</v>
      </c>
      <c r="E657" s="167">
        <f t="shared" si="459"/>
        <v>0</v>
      </c>
      <c r="F657" s="167">
        <f t="shared" si="446"/>
        <v>0</v>
      </c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4"/>
      <c r="BC657" s="166"/>
    </row>
    <row r="658" spans="1:55" ht="31.2">
      <c r="A658" s="275"/>
      <c r="B658" s="276"/>
      <c r="C658" s="276"/>
      <c r="D658" s="176" t="s">
        <v>2</v>
      </c>
      <c r="E658" s="167">
        <f t="shared" si="459"/>
        <v>0</v>
      </c>
      <c r="F658" s="167">
        <f t="shared" si="446"/>
        <v>0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4"/>
      <c r="BC658" s="166"/>
    </row>
    <row r="659" spans="1:55" ht="15.6">
      <c r="A659" s="275"/>
      <c r="B659" s="276"/>
      <c r="C659" s="276"/>
      <c r="D659" s="225" t="s">
        <v>268</v>
      </c>
      <c r="E659" s="167">
        <f>H659+K659+N659+Q659+T659+W659+Z659+AE659+AJ659+AO659+AT659+AY659</f>
        <v>18985.504000000001</v>
      </c>
      <c r="F659" s="167">
        <f>I659+L659+O659+R659+U659+X659+AA659+AF659+AK659+AP659+AU659+AZ659</f>
        <v>18985.504000000001</v>
      </c>
      <c r="G659" s="167">
        <f t="shared" si="378"/>
        <v>100</v>
      </c>
      <c r="H659" s="167">
        <v>4312.9989999999998</v>
      </c>
      <c r="I659" s="167">
        <v>4312.9989999999998</v>
      </c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>
        <v>4907.0540000000001</v>
      </c>
      <c r="AF659" s="167">
        <v>4907.0540000000001</v>
      </c>
      <c r="AG659" s="167"/>
      <c r="AH659" s="167"/>
      <c r="AI659" s="167"/>
      <c r="AJ659" s="205">
        <f>10200.308-9220.053</f>
        <v>980.25500000000102</v>
      </c>
      <c r="AK659" s="167">
        <f>10200.308-9220.053</f>
        <v>980.25500000000102</v>
      </c>
      <c r="AL659" s="167"/>
      <c r="AM659" s="167"/>
      <c r="AN659" s="167"/>
      <c r="AO659" s="167">
        <v>8785.1959999999999</v>
      </c>
      <c r="AP659" s="167">
        <v>8785.1959999999999</v>
      </c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4"/>
      <c r="BC659" s="166"/>
    </row>
    <row r="660" spans="1:55" ht="78">
      <c r="A660" s="275"/>
      <c r="B660" s="276"/>
      <c r="C660" s="276"/>
      <c r="D660" s="225" t="s">
        <v>274</v>
      </c>
      <c r="E660" s="167">
        <f t="shared" ref="E660:F675" si="471">H660+K660+N660+Q660+T660+W660+Z660+AE660+AJ660+AO660+AT660+AY660</f>
        <v>0</v>
      </c>
      <c r="F660" s="167">
        <f t="shared" si="446"/>
        <v>0</v>
      </c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4"/>
      <c r="BC660" s="166"/>
    </row>
    <row r="661" spans="1:55" ht="15.6">
      <c r="A661" s="275"/>
      <c r="B661" s="276"/>
      <c r="C661" s="276"/>
      <c r="D661" s="225" t="s">
        <v>269</v>
      </c>
      <c r="E661" s="167">
        <f t="shared" si="471"/>
        <v>0</v>
      </c>
      <c r="F661" s="167">
        <f t="shared" si="446"/>
        <v>0</v>
      </c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4"/>
      <c r="BC661" s="166"/>
    </row>
    <row r="662" spans="1:55" ht="31.2">
      <c r="A662" s="275"/>
      <c r="B662" s="276"/>
      <c r="C662" s="276"/>
      <c r="D662" s="226" t="s">
        <v>43</v>
      </c>
      <c r="E662" s="167">
        <f t="shared" si="471"/>
        <v>0</v>
      </c>
      <c r="F662" s="167">
        <f t="shared" si="471"/>
        <v>0</v>
      </c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4"/>
      <c r="BC662" s="166"/>
    </row>
    <row r="663" spans="1:55" ht="15.6">
      <c r="A663" s="275"/>
      <c r="B663" s="276" t="s">
        <v>317</v>
      </c>
      <c r="C663" s="276"/>
      <c r="D663" s="153" t="s">
        <v>41</v>
      </c>
      <c r="E663" s="167">
        <f t="shared" si="471"/>
        <v>811.35500000000002</v>
      </c>
      <c r="F663" s="167">
        <f t="shared" si="471"/>
        <v>811.35500000000002</v>
      </c>
      <c r="G663" s="167"/>
      <c r="H663" s="167">
        <f>H664+H665+H666+H668+H669</f>
        <v>0</v>
      </c>
      <c r="I663" s="167">
        <f t="shared" ref="I663" si="472">I664+I665+I666+I668+I669</f>
        <v>0</v>
      </c>
      <c r="J663" s="167"/>
      <c r="K663" s="167">
        <f t="shared" ref="K663:L663" si="473">K664+K665+K666+K668+K669</f>
        <v>0</v>
      </c>
      <c r="L663" s="167">
        <f t="shared" si="473"/>
        <v>0</v>
      </c>
      <c r="M663" s="167"/>
      <c r="N663" s="167">
        <f t="shared" ref="N663:O663" si="474">N664+N665+N666+N668+N669</f>
        <v>0</v>
      </c>
      <c r="O663" s="167">
        <f t="shared" si="474"/>
        <v>0</v>
      </c>
      <c r="P663" s="167"/>
      <c r="Q663" s="167">
        <f t="shared" ref="Q663:R663" si="475">Q664+Q665+Q666+Q668+Q669</f>
        <v>0</v>
      </c>
      <c r="R663" s="167">
        <f t="shared" si="475"/>
        <v>0</v>
      </c>
      <c r="S663" s="167"/>
      <c r="T663" s="167">
        <f t="shared" ref="T663:U663" si="476">T664+T665+T666+T668+T669</f>
        <v>0</v>
      </c>
      <c r="U663" s="167">
        <f t="shared" si="476"/>
        <v>0</v>
      </c>
      <c r="V663" s="167"/>
      <c r="W663" s="167">
        <f t="shared" ref="W663:X663" si="477">W664+W665+W666+W668+W669</f>
        <v>0</v>
      </c>
      <c r="X663" s="167">
        <f t="shared" si="477"/>
        <v>0</v>
      </c>
      <c r="Y663" s="167"/>
      <c r="Z663" s="167">
        <f t="shared" ref="Z663:AC663" si="478">Z664+Z665+Z666+Z668+Z669</f>
        <v>0</v>
      </c>
      <c r="AA663" s="167">
        <f t="shared" si="478"/>
        <v>0</v>
      </c>
      <c r="AB663" s="167">
        <f t="shared" si="478"/>
        <v>0</v>
      </c>
      <c r="AC663" s="167">
        <f t="shared" si="478"/>
        <v>0</v>
      </c>
      <c r="AD663" s="167"/>
      <c r="AE663" s="167">
        <f t="shared" ref="AE663:AH663" si="479">AE664+AE665+AE666+AE668+AE669</f>
        <v>117.425</v>
      </c>
      <c r="AF663" s="167">
        <f t="shared" si="479"/>
        <v>117.425</v>
      </c>
      <c r="AG663" s="167">
        <f t="shared" si="479"/>
        <v>0</v>
      </c>
      <c r="AH663" s="167">
        <f t="shared" si="479"/>
        <v>0</v>
      </c>
      <c r="AI663" s="167"/>
      <c r="AJ663" s="167">
        <f t="shared" ref="AJ663:AM663" si="480">AJ664+AJ665+AJ666+AJ668+AJ669</f>
        <v>325.98399999999998</v>
      </c>
      <c r="AK663" s="167">
        <f t="shared" si="480"/>
        <v>325.98399999999998</v>
      </c>
      <c r="AL663" s="167">
        <f t="shared" si="480"/>
        <v>0</v>
      </c>
      <c r="AM663" s="167">
        <f t="shared" si="480"/>
        <v>0</v>
      </c>
      <c r="AN663" s="167"/>
      <c r="AO663" s="167">
        <f t="shared" ref="AO663:AR663" si="481">AO664+AO665+AO666+AO668+AO669</f>
        <v>367.94600000000003</v>
      </c>
      <c r="AP663" s="167">
        <f t="shared" si="481"/>
        <v>367.94600000000003</v>
      </c>
      <c r="AQ663" s="167">
        <f t="shared" si="481"/>
        <v>0</v>
      </c>
      <c r="AR663" s="167">
        <f t="shared" si="481"/>
        <v>0</v>
      </c>
      <c r="AS663" s="167"/>
      <c r="AT663" s="167">
        <f t="shared" ref="AT663:AW663" si="482">AT664+AT665+AT666+AT668+AT669</f>
        <v>0</v>
      </c>
      <c r="AU663" s="167">
        <f t="shared" si="482"/>
        <v>0</v>
      </c>
      <c r="AV663" s="167">
        <f t="shared" si="482"/>
        <v>0</v>
      </c>
      <c r="AW663" s="167">
        <f t="shared" si="482"/>
        <v>0</v>
      </c>
      <c r="AX663" s="167"/>
      <c r="AY663" s="167">
        <f t="shared" ref="AY663:AZ663" si="483">AY664+AY665+AY666+AY668+AY669</f>
        <v>0</v>
      </c>
      <c r="AZ663" s="167">
        <f t="shared" si="483"/>
        <v>0</v>
      </c>
      <c r="BA663" s="167"/>
      <c r="BB663" s="164"/>
      <c r="BC663" s="166"/>
    </row>
    <row r="664" spans="1:55" ht="31.2">
      <c r="A664" s="275"/>
      <c r="B664" s="276"/>
      <c r="C664" s="276"/>
      <c r="D664" s="151" t="s">
        <v>37</v>
      </c>
      <c r="E664" s="167">
        <f t="shared" si="471"/>
        <v>0</v>
      </c>
      <c r="F664" s="167">
        <f t="shared" si="471"/>
        <v>0</v>
      </c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4"/>
      <c r="BC664" s="166"/>
    </row>
    <row r="665" spans="1:55" ht="31.2">
      <c r="A665" s="275"/>
      <c r="B665" s="276"/>
      <c r="C665" s="276"/>
      <c r="D665" s="176" t="s">
        <v>2</v>
      </c>
      <c r="E665" s="167">
        <f t="shared" si="471"/>
        <v>0</v>
      </c>
      <c r="F665" s="167">
        <f t="shared" si="471"/>
        <v>0</v>
      </c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4"/>
      <c r="BC665" s="166"/>
    </row>
    <row r="666" spans="1:55" ht="15.6">
      <c r="A666" s="275"/>
      <c r="B666" s="276"/>
      <c r="C666" s="276"/>
      <c r="D666" s="225" t="s">
        <v>268</v>
      </c>
      <c r="E666" s="167">
        <f>H666+K666+N666+Q666+T666+W666+Z666+AE666+AJ666+AO666+AT666+AY666</f>
        <v>811.35500000000002</v>
      </c>
      <c r="F666" s="167">
        <f t="shared" si="471"/>
        <v>811.35500000000002</v>
      </c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>
        <v>117.425</v>
      </c>
      <c r="AF666" s="167">
        <v>117.425</v>
      </c>
      <c r="AG666" s="167"/>
      <c r="AH666" s="167"/>
      <c r="AI666" s="167"/>
      <c r="AJ666" s="167">
        <f>443.409-117.425</f>
        <v>325.98399999999998</v>
      </c>
      <c r="AK666" s="167">
        <f>443.409-117.425</f>
        <v>325.98399999999998</v>
      </c>
      <c r="AL666" s="208"/>
      <c r="AM666" s="167"/>
      <c r="AN666" s="167"/>
      <c r="AO666" s="167">
        <v>367.94600000000003</v>
      </c>
      <c r="AP666" s="167">
        <v>367.94600000000003</v>
      </c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4"/>
      <c r="BC666" s="166"/>
    </row>
    <row r="667" spans="1:55" ht="78">
      <c r="A667" s="275"/>
      <c r="B667" s="276"/>
      <c r="C667" s="276"/>
      <c r="D667" s="225" t="s">
        <v>274</v>
      </c>
      <c r="E667" s="167">
        <f t="shared" ref="E667:E669" si="484">H667+K667+N667+Q667+T667+W667+Z667+AE667+AJ667+AO667+AT667+AY667</f>
        <v>0</v>
      </c>
      <c r="F667" s="167">
        <f t="shared" si="471"/>
        <v>0</v>
      </c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4"/>
      <c r="BC667" s="166"/>
    </row>
    <row r="668" spans="1:55" ht="15.6">
      <c r="A668" s="275"/>
      <c r="B668" s="276"/>
      <c r="C668" s="276"/>
      <c r="D668" s="225" t="s">
        <v>269</v>
      </c>
      <c r="E668" s="167">
        <f t="shared" si="484"/>
        <v>0</v>
      </c>
      <c r="F668" s="167">
        <f t="shared" si="471"/>
        <v>0</v>
      </c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4"/>
      <c r="BC668" s="166"/>
    </row>
    <row r="669" spans="1:55" ht="31.2">
      <c r="A669" s="275"/>
      <c r="B669" s="276"/>
      <c r="C669" s="276"/>
      <c r="D669" s="226" t="s">
        <v>43</v>
      </c>
      <c r="E669" s="167">
        <f t="shared" si="484"/>
        <v>0</v>
      </c>
      <c r="F669" s="167">
        <f t="shared" si="471"/>
        <v>0</v>
      </c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4"/>
      <c r="BC669" s="166"/>
    </row>
    <row r="670" spans="1:55" ht="15.6">
      <c r="A670" s="290" t="s">
        <v>350</v>
      </c>
      <c r="B670" s="291"/>
      <c r="C670" s="291"/>
      <c r="D670" s="153" t="s">
        <v>41</v>
      </c>
      <c r="E670" s="167">
        <f t="shared" si="363"/>
        <v>185071.61000000002</v>
      </c>
      <c r="F670" s="167">
        <f t="shared" si="471"/>
        <v>185070.89</v>
      </c>
      <c r="G670" s="167">
        <f t="shared" ref="G670:G681" si="485">F670*100/E670</f>
        <v>99.999610961400279</v>
      </c>
      <c r="H670" s="167">
        <f>H671+H672+H673+H675+H676</f>
        <v>73271.039999999994</v>
      </c>
      <c r="I670" s="167">
        <f t="shared" ref="I670:BA670" si="486">I671+I672+I673+I675+I676</f>
        <v>73271.039999999994</v>
      </c>
      <c r="J670" s="167">
        <f t="shared" si="486"/>
        <v>0</v>
      </c>
      <c r="K670" s="167">
        <f t="shared" si="486"/>
        <v>18028.080000000002</v>
      </c>
      <c r="L670" s="167">
        <f t="shared" si="486"/>
        <v>18028.080000000002</v>
      </c>
      <c r="M670" s="167">
        <f t="shared" si="486"/>
        <v>0</v>
      </c>
      <c r="N670" s="167">
        <f t="shared" si="486"/>
        <v>0</v>
      </c>
      <c r="O670" s="167">
        <f t="shared" si="486"/>
        <v>0</v>
      </c>
      <c r="P670" s="167">
        <f t="shared" si="486"/>
        <v>0</v>
      </c>
      <c r="Q670" s="167">
        <f t="shared" si="486"/>
        <v>6586.5999999999985</v>
      </c>
      <c r="R670" s="167">
        <f t="shared" si="486"/>
        <v>6586.5999999999985</v>
      </c>
      <c r="S670" s="167">
        <f t="shared" si="486"/>
        <v>0</v>
      </c>
      <c r="T670" s="167">
        <f t="shared" si="486"/>
        <v>0</v>
      </c>
      <c r="U670" s="167">
        <f t="shared" si="486"/>
        <v>0</v>
      </c>
      <c r="V670" s="167">
        <f t="shared" si="486"/>
        <v>0</v>
      </c>
      <c r="W670" s="167">
        <f t="shared" si="486"/>
        <v>13107.819</v>
      </c>
      <c r="X670" s="167">
        <f t="shared" si="486"/>
        <v>13107.819</v>
      </c>
      <c r="Y670" s="167">
        <f t="shared" si="486"/>
        <v>0</v>
      </c>
      <c r="Z670" s="167">
        <f t="shared" si="486"/>
        <v>27520.15</v>
      </c>
      <c r="AA670" s="167">
        <f t="shared" si="486"/>
        <v>27520.15</v>
      </c>
      <c r="AB670" s="167">
        <f t="shared" si="486"/>
        <v>0</v>
      </c>
      <c r="AC670" s="167">
        <f t="shared" si="486"/>
        <v>0</v>
      </c>
      <c r="AD670" s="167">
        <f t="shared" si="486"/>
        <v>0</v>
      </c>
      <c r="AE670" s="167">
        <f t="shared" si="486"/>
        <v>9420.7739999999994</v>
      </c>
      <c r="AF670" s="167">
        <f t="shared" si="486"/>
        <v>9420.7739999999994</v>
      </c>
      <c r="AG670" s="167">
        <f t="shared" si="486"/>
        <v>0</v>
      </c>
      <c r="AH670" s="167">
        <f t="shared" si="486"/>
        <v>0</v>
      </c>
      <c r="AI670" s="167">
        <f t="shared" si="486"/>
        <v>0</v>
      </c>
      <c r="AJ670" s="167">
        <f t="shared" si="486"/>
        <v>0</v>
      </c>
      <c r="AK670" s="167">
        <f t="shared" si="486"/>
        <v>0</v>
      </c>
      <c r="AL670" s="167">
        <f t="shared" si="486"/>
        <v>0</v>
      </c>
      <c r="AM670" s="167">
        <f t="shared" si="486"/>
        <v>0</v>
      </c>
      <c r="AN670" s="167">
        <f t="shared" si="486"/>
        <v>0</v>
      </c>
      <c r="AO670" s="167">
        <f t="shared" si="486"/>
        <v>26883.526999999998</v>
      </c>
      <c r="AP670" s="167">
        <f t="shared" si="486"/>
        <v>26883.526999999998</v>
      </c>
      <c r="AQ670" s="167">
        <f t="shared" si="486"/>
        <v>0</v>
      </c>
      <c r="AR670" s="167">
        <f t="shared" si="486"/>
        <v>0</v>
      </c>
      <c r="AS670" s="167">
        <f t="shared" si="486"/>
        <v>0</v>
      </c>
      <c r="AT670" s="167">
        <f t="shared" si="486"/>
        <v>0.01</v>
      </c>
      <c r="AU670" s="167">
        <f t="shared" si="486"/>
        <v>0</v>
      </c>
      <c r="AV670" s="167">
        <f t="shared" si="486"/>
        <v>0</v>
      </c>
      <c r="AW670" s="167">
        <f t="shared" si="486"/>
        <v>0</v>
      </c>
      <c r="AX670" s="167">
        <f t="shared" si="486"/>
        <v>0</v>
      </c>
      <c r="AY670" s="167">
        <f t="shared" si="486"/>
        <v>10253.609999999999</v>
      </c>
      <c r="AZ670" s="167">
        <f t="shared" si="486"/>
        <v>10252.9</v>
      </c>
      <c r="BA670" s="167">
        <f t="shared" si="486"/>
        <v>0</v>
      </c>
      <c r="BB670" s="164"/>
      <c r="BC670" s="166"/>
    </row>
    <row r="671" spans="1:55" ht="31.2">
      <c r="A671" s="290"/>
      <c r="B671" s="291"/>
      <c r="C671" s="291"/>
      <c r="D671" s="151" t="s">
        <v>37</v>
      </c>
      <c r="E671" s="167">
        <f t="shared" si="363"/>
        <v>0</v>
      </c>
      <c r="F671" s="167">
        <f t="shared" si="471"/>
        <v>0</v>
      </c>
      <c r="G671" s="167"/>
      <c r="H671" s="167">
        <f>H524</f>
        <v>0</v>
      </c>
      <c r="I671" s="167">
        <f t="shared" ref="I671:BA671" si="487">I524</f>
        <v>0</v>
      </c>
      <c r="J671" s="167">
        <f t="shared" si="487"/>
        <v>0</v>
      </c>
      <c r="K671" s="167">
        <f t="shared" si="487"/>
        <v>0</v>
      </c>
      <c r="L671" s="167">
        <f t="shared" si="487"/>
        <v>0</v>
      </c>
      <c r="M671" s="167">
        <f t="shared" si="487"/>
        <v>0</v>
      </c>
      <c r="N671" s="167">
        <f t="shared" si="487"/>
        <v>0</v>
      </c>
      <c r="O671" s="167">
        <f t="shared" si="487"/>
        <v>0</v>
      </c>
      <c r="P671" s="167">
        <f t="shared" si="487"/>
        <v>0</v>
      </c>
      <c r="Q671" s="167">
        <f t="shared" si="487"/>
        <v>0</v>
      </c>
      <c r="R671" s="167">
        <f t="shared" si="487"/>
        <v>0</v>
      </c>
      <c r="S671" s="167">
        <f t="shared" si="487"/>
        <v>0</v>
      </c>
      <c r="T671" s="167">
        <f t="shared" si="487"/>
        <v>0</v>
      </c>
      <c r="U671" s="167">
        <f t="shared" si="487"/>
        <v>0</v>
      </c>
      <c r="V671" s="167">
        <f t="shared" si="487"/>
        <v>0</v>
      </c>
      <c r="W671" s="167">
        <f t="shared" si="487"/>
        <v>0</v>
      </c>
      <c r="X671" s="167">
        <f t="shared" si="487"/>
        <v>0</v>
      </c>
      <c r="Y671" s="167">
        <f t="shared" si="487"/>
        <v>0</v>
      </c>
      <c r="Z671" s="167">
        <f t="shared" si="487"/>
        <v>0</v>
      </c>
      <c r="AA671" s="167">
        <f t="shared" si="487"/>
        <v>0</v>
      </c>
      <c r="AB671" s="167">
        <f t="shared" si="487"/>
        <v>0</v>
      </c>
      <c r="AC671" s="167">
        <f t="shared" si="487"/>
        <v>0</v>
      </c>
      <c r="AD671" s="167">
        <f t="shared" si="487"/>
        <v>0</v>
      </c>
      <c r="AE671" s="167">
        <f t="shared" si="487"/>
        <v>0</v>
      </c>
      <c r="AF671" s="167">
        <f t="shared" si="487"/>
        <v>0</v>
      </c>
      <c r="AG671" s="167">
        <f t="shared" si="487"/>
        <v>0</v>
      </c>
      <c r="AH671" s="167">
        <f t="shared" si="487"/>
        <v>0</v>
      </c>
      <c r="AI671" s="167">
        <f t="shared" si="487"/>
        <v>0</v>
      </c>
      <c r="AJ671" s="167">
        <f t="shared" si="487"/>
        <v>0</v>
      </c>
      <c r="AK671" s="167">
        <f t="shared" si="487"/>
        <v>0</v>
      </c>
      <c r="AL671" s="167">
        <f t="shared" si="487"/>
        <v>0</v>
      </c>
      <c r="AM671" s="167">
        <f t="shared" si="487"/>
        <v>0</v>
      </c>
      <c r="AN671" s="167">
        <f t="shared" si="487"/>
        <v>0</v>
      </c>
      <c r="AO671" s="167">
        <f t="shared" si="487"/>
        <v>0</v>
      </c>
      <c r="AP671" s="167">
        <f t="shared" si="487"/>
        <v>0</v>
      </c>
      <c r="AQ671" s="167">
        <f t="shared" si="487"/>
        <v>0</v>
      </c>
      <c r="AR671" s="167">
        <f t="shared" si="487"/>
        <v>0</v>
      </c>
      <c r="AS671" s="167">
        <f t="shared" si="487"/>
        <v>0</v>
      </c>
      <c r="AT671" s="167">
        <f t="shared" si="487"/>
        <v>0</v>
      </c>
      <c r="AU671" s="167">
        <f t="shared" si="487"/>
        <v>0</v>
      </c>
      <c r="AV671" s="167">
        <f t="shared" si="487"/>
        <v>0</v>
      </c>
      <c r="AW671" s="167">
        <f t="shared" si="487"/>
        <v>0</v>
      </c>
      <c r="AX671" s="167">
        <f t="shared" si="487"/>
        <v>0</v>
      </c>
      <c r="AY671" s="167">
        <f t="shared" si="487"/>
        <v>0</v>
      </c>
      <c r="AZ671" s="167">
        <f t="shared" si="487"/>
        <v>0</v>
      </c>
      <c r="BA671" s="167">
        <f t="shared" si="487"/>
        <v>0</v>
      </c>
      <c r="BB671" s="164"/>
      <c r="BC671" s="166"/>
    </row>
    <row r="672" spans="1:55" ht="31.2">
      <c r="A672" s="290"/>
      <c r="B672" s="291"/>
      <c r="C672" s="291"/>
      <c r="D672" s="176" t="s">
        <v>2</v>
      </c>
      <c r="E672" s="167">
        <f t="shared" si="363"/>
        <v>0</v>
      </c>
      <c r="F672" s="167">
        <f t="shared" si="471"/>
        <v>0</v>
      </c>
      <c r="G672" s="167"/>
      <c r="H672" s="167">
        <f t="shared" ref="H672:BA676" si="488">H525</f>
        <v>0</v>
      </c>
      <c r="I672" s="167">
        <f t="shared" si="488"/>
        <v>0</v>
      </c>
      <c r="J672" s="167">
        <f t="shared" si="488"/>
        <v>0</v>
      </c>
      <c r="K672" s="167">
        <f t="shared" si="488"/>
        <v>0</v>
      </c>
      <c r="L672" s="167">
        <f t="shared" si="488"/>
        <v>0</v>
      </c>
      <c r="M672" s="167">
        <f t="shared" si="488"/>
        <v>0</v>
      </c>
      <c r="N672" s="167">
        <f t="shared" si="488"/>
        <v>0</v>
      </c>
      <c r="O672" s="167">
        <f t="shared" si="488"/>
        <v>0</v>
      </c>
      <c r="P672" s="167">
        <f t="shared" si="488"/>
        <v>0</v>
      </c>
      <c r="Q672" s="167">
        <f t="shared" si="488"/>
        <v>0</v>
      </c>
      <c r="R672" s="167">
        <f t="shared" si="488"/>
        <v>0</v>
      </c>
      <c r="S672" s="167">
        <f t="shared" si="488"/>
        <v>0</v>
      </c>
      <c r="T672" s="167">
        <f t="shared" si="488"/>
        <v>0</v>
      </c>
      <c r="U672" s="167">
        <f t="shared" si="488"/>
        <v>0</v>
      </c>
      <c r="V672" s="167">
        <f t="shared" si="488"/>
        <v>0</v>
      </c>
      <c r="W672" s="167">
        <f t="shared" si="488"/>
        <v>0</v>
      </c>
      <c r="X672" s="167">
        <f t="shared" si="488"/>
        <v>0</v>
      </c>
      <c r="Y672" s="167">
        <f t="shared" si="488"/>
        <v>0</v>
      </c>
      <c r="Z672" s="167">
        <f t="shared" si="488"/>
        <v>0</v>
      </c>
      <c r="AA672" s="167">
        <f t="shared" si="488"/>
        <v>0</v>
      </c>
      <c r="AB672" s="167">
        <f t="shared" si="488"/>
        <v>0</v>
      </c>
      <c r="AC672" s="167">
        <f t="shared" si="488"/>
        <v>0</v>
      </c>
      <c r="AD672" s="167">
        <f t="shared" si="488"/>
        <v>0</v>
      </c>
      <c r="AE672" s="167">
        <f t="shared" si="488"/>
        <v>0</v>
      </c>
      <c r="AF672" s="167">
        <f t="shared" si="488"/>
        <v>0</v>
      </c>
      <c r="AG672" s="167">
        <f t="shared" si="488"/>
        <v>0</v>
      </c>
      <c r="AH672" s="167">
        <f t="shared" si="488"/>
        <v>0</v>
      </c>
      <c r="AI672" s="167">
        <f t="shared" si="488"/>
        <v>0</v>
      </c>
      <c r="AJ672" s="167">
        <f t="shared" si="488"/>
        <v>0</v>
      </c>
      <c r="AK672" s="167">
        <f t="shared" si="488"/>
        <v>0</v>
      </c>
      <c r="AL672" s="167">
        <f t="shared" si="488"/>
        <v>0</v>
      </c>
      <c r="AM672" s="167">
        <f t="shared" si="488"/>
        <v>0</v>
      </c>
      <c r="AN672" s="167">
        <f t="shared" si="488"/>
        <v>0</v>
      </c>
      <c r="AO672" s="167">
        <f t="shared" si="488"/>
        <v>0</v>
      </c>
      <c r="AP672" s="167">
        <f t="shared" si="488"/>
        <v>0</v>
      </c>
      <c r="AQ672" s="167">
        <f t="shared" si="488"/>
        <v>0</v>
      </c>
      <c r="AR672" s="167">
        <f t="shared" si="488"/>
        <v>0</v>
      </c>
      <c r="AS672" s="167">
        <f t="shared" si="488"/>
        <v>0</v>
      </c>
      <c r="AT672" s="167">
        <f t="shared" si="488"/>
        <v>0</v>
      </c>
      <c r="AU672" s="167">
        <f t="shared" si="488"/>
        <v>0</v>
      </c>
      <c r="AV672" s="167">
        <f t="shared" si="488"/>
        <v>0</v>
      </c>
      <c r="AW672" s="167">
        <f t="shared" si="488"/>
        <v>0</v>
      </c>
      <c r="AX672" s="167">
        <f t="shared" si="488"/>
        <v>0</v>
      </c>
      <c r="AY672" s="167">
        <f t="shared" si="488"/>
        <v>0</v>
      </c>
      <c r="AZ672" s="167">
        <f t="shared" si="488"/>
        <v>0</v>
      </c>
      <c r="BA672" s="167">
        <f t="shared" si="488"/>
        <v>0</v>
      </c>
      <c r="BB672" s="164"/>
      <c r="BC672" s="166"/>
    </row>
    <row r="673" spans="1:55" ht="15.6">
      <c r="A673" s="290"/>
      <c r="B673" s="291"/>
      <c r="C673" s="291"/>
      <c r="D673" s="225" t="s">
        <v>268</v>
      </c>
      <c r="E673" s="167">
        <f>H673+K673+N673+Q673+T673+W673+Z673+AE673+AJ673+AO673+AT673+AY673</f>
        <v>185071.61000000002</v>
      </c>
      <c r="F673" s="167">
        <f t="shared" si="471"/>
        <v>185070.89</v>
      </c>
      <c r="G673" s="167">
        <f t="shared" si="485"/>
        <v>99.999610961400279</v>
      </c>
      <c r="H673" s="167">
        <f t="shared" si="488"/>
        <v>73271.039999999994</v>
      </c>
      <c r="I673" s="167">
        <f t="shared" si="488"/>
        <v>73271.039999999994</v>
      </c>
      <c r="J673" s="167">
        <f t="shared" si="488"/>
        <v>0</v>
      </c>
      <c r="K673" s="167">
        <f t="shared" si="488"/>
        <v>18028.080000000002</v>
      </c>
      <c r="L673" s="167">
        <f t="shared" si="488"/>
        <v>18028.080000000002</v>
      </c>
      <c r="M673" s="167">
        <f t="shared" si="488"/>
        <v>0</v>
      </c>
      <c r="N673" s="167">
        <f t="shared" si="488"/>
        <v>0</v>
      </c>
      <c r="O673" s="167">
        <f t="shared" si="488"/>
        <v>0</v>
      </c>
      <c r="P673" s="167">
        <f t="shared" si="488"/>
        <v>0</v>
      </c>
      <c r="Q673" s="167">
        <f t="shared" si="488"/>
        <v>6586.5999999999985</v>
      </c>
      <c r="R673" s="167">
        <f t="shared" si="488"/>
        <v>6586.5999999999985</v>
      </c>
      <c r="S673" s="167">
        <f t="shared" si="488"/>
        <v>0</v>
      </c>
      <c r="T673" s="167">
        <f t="shared" si="488"/>
        <v>0</v>
      </c>
      <c r="U673" s="167">
        <f t="shared" si="488"/>
        <v>0</v>
      </c>
      <c r="V673" s="167">
        <f t="shared" si="488"/>
        <v>0</v>
      </c>
      <c r="W673" s="167">
        <f t="shared" si="488"/>
        <v>13107.819</v>
      </c>
      <c r="X673" s="167">
        <f t="shared" si="488"/>
        <v>13107.819</v>
      </c>
      <c r="Y673" s="167">
        <f t="shared" si="488"/>
        <v>0</v>
      </c>
      <c r="Z673" s="167">
        <f t="shared" si="488"/>
        <v>27520.15</v>
      </c>
      <c r="AA673" s="167">
        <f t="shared" si="488"/>
        <v>27520.15</v>
      </c>
      <c r="AB673" s="167">
        <f t="shared" si="488"/>
        <v>0</v>
      </c>
      <c r="AC673" s="167">
        <f t="shared" si="488"/>
        <v>0</v>
      </c>
      <c r="AD673" s="167">
        <f t="shared" si="488"/>
        <v>0</v>
      </c>
      <c r="AE673" s="167">
        <f t="shared" si="488"/>
        <v>9420.7739999999994</v>
      </c>
      <c r="AF673" s="167">
        <f t="shared" si="488"/>
        <v>9420.7739999999994</v>
      </c>
      <c r="AG673" s="167">
        <f t="shared" si="488"/>
        <v>0</v>
      </c>
      <c r="AH673" s="167">
        <f t="shared" si="488"/>
        <v>0</v>
      </c>
      <c r="AI673" s="167">
        <f t="shared" si="488"/>
        <v>0</v>
      </c>
      <c r="AJ673" s="167">
        <f t="shared" si="488"/>
        <v>0</v>
      </c>
      <c r="AK673" s="167">
        <f t="shared" si="488"/>
        <v>0</v>
      </c>
      <c r="AL673" s="167">
        <f t="shared" si="488"/>
        <v>0</v>
      </c>
      <c r="AM673" s="167">
        <f t="shared" si="488"/>
        <v>0</v>
      </c>
      <c r="AN673" s="167">
        <f t="shared" si="488"/>
        <v>0</v>
      </c>
      <c r="AO673" s="167">
        <f t="shared" si="488"/>
        <v>26883.526999999998</v>
      </c>
      <c r="AP673" s="167">
        <f t="shared" si="488"/>
        <v>26883.526999999998</v>
      </c>
      <c r="AQ673" s="167">
        <f t="shared" si="488"/>
        <v>0</v>
      </c>
      <c r="AR673" s="167">
        <f t="shared" si="488"/>
        <v>0</v>
      </c>
      <c r="AS673" s="167">
        <f t="shared" si="488"/>
        <v>0</v>
      </c>
      <c r="AT673" s="167">
        <f t="shared" si="488"/>
        <v>0.01</v>
      </c>
      <c r="AU673" s="167">
        <f t="shared" si="488"/>
        <v>0</v>
      </c>
      <c r="AV673" s="167">
        <f t="shared" si="488"/>
        <v>0</v>
      </c>
      <c r="AW673" s="167">
        <f t="shared" si="488"/>
        <v>0</v>
      </c>
      <c r="AX673" s="167">
        <f t="shared" si="488"/>
        <v>0</v>
      </c>
      <c r="AY673" s="167">
        <f t="shared" si="488"/>
        <v>10253.609999999999</v>
      </c>
      <c r="AZ673" s="167">
        <f t="shared" si="488"/>
        <v>10252.9</v>
      </c>
      <c r="BA673" s="167">
        <f t="shared" si="488"/>
        <v>0</v>
      </c>
      <c r="BB673" s="164"/>
      <c r="BC673" s="166"/>
    </row>
    <row r="674" spans="1:55" ht="78">
      <c r="A674" s="290"/>
      <c r="B674" s="291"/>
      <c r="C674" s="291"/>
      <c r="D674" s="225" t="s">
        <v>274</v>
      </c>
      <c r="E674" s="167">
        <f t="shared" ref="E674:F676" si="489">H674+K674+N674+Q674+T674+W674+Z674+AE674+AJ674+AO674+AT674+AY674</f>
        <v>25000</v>
      </c>
      <c r="F674" s="167">
        <f t="shared" si="471"/>
        <v>25000</v>
      </c>
      <c r="G674" s="167"/>
      <c r="H674" s="167">
        <f t="shared" si="488"/>
        <v>0</v>
      </c>
      <c r="I674" s="167">
        <f t="shared" si="488"/>
        <v>0</v>
      </c>
      <c r="J674" s="167">
        <f t="shared" si="488"/>
        <v>0</v>
      </c>
      <c r="K674" s="167">
        <f t="shared" si="488"/>
        <v>0</v>
      </c>
      <c r="L674" s="167">
        <f t="shared" si="488"/>
        <v>0</v>
      </c>
      <c r="M674" s="167">
        <f t="shared" si="488"/>
        <v>0</v>
      </c>
      <c r="N674" s="167">
        <f t="shared" si="488"/>
        <v>0</v>
      </c>
      <c r="O674" s="167">
        <f t="shared" si="488"/>
        <v>0</v>
      </c>
      <c r="P674" s="167">
        <f t="shared" si="488"/>
        <v>0</v>
      </c>
      <c r="Q674" s="167">
        <f t="shared" si="488"/>
        <v>0</v>
      </c>
      <c r="R674" s="167">
        <f t="shared" si="488"/>
        <v>0</v>
      </c>
      <c r="S674" s="167">
        <f t="shared" si="488"/>
        <v>0</v>
      </c>
      <c r="T674" s="167">
        <f t="shared" si="488"/>
        <v>0</v>
      </c>
      <c r="U674" s="167">
        <f t="shared" si="488"/>
        <v>0</v>
      </c>
      <c r="V674" s="167">
        <f t="shared" si="488"/>
        <v>0</v>
      </c>
      <c r="W674" s="167">
        <f t="shared" si="488"/>
        <v>0</v>
      </c>
      <c r="X674" s="167">
        <f t="shared" si="488"/>
        <v>0</v>
      </c>
      <c r="Y674" s="167">
        <f t="shared" si="488"/>
        <v>0</v>
      </c>
      <c r="Z674" s="167">
        <f t="shared" si="488"/>
        <v>25000</v>
      </c>
      <c r="AA674" s="167">
        <f t="shared" si="488"/>
        <v>25000</v>
      </c>
      <c r="AB674" s="167">
        <f t="shared" si="488"/>
        <v>0</v>
      </c>
      <c r="AC674" s="167">
        <f t="shared" si="488"/>
        <v>0</v>
      </c>
      <c r="AD674" s="167">
        <f t="shared" si="488"/>
        <v>0</v>
      </c>
      <c r="AE674" s="167">
        <f t="shared" si="488"/>
        <v>0</v>
      </c>
      <c r="AF674" s="167">
        <f t="shared" si="488"/>
        <v>0</v>
      </c>
      <c r="AG674" s="167">
        <f t="shared" si="488"/>
        <v>0</v>
      </c>
      <c r="AH674" s="167">
        <f t="shared" si="488"/>
        <v>0</v>
      </c>
      <c r="AI674" s="167">
        <f t="shared" si="488"/>
        <v>0</v>
      </c>
      <c r="AJ674" s="167">
        <f t="shared" si="488"/>
        <v>0</v>
      </c>
      <c r="AK674" s="167">
        <f t="shared" si="488"/>
        <v>0</v>
      </c>
      <c r="AL674" s="167">
        <f t="shared" si="488"/>
        <v>0</v>
      </c>
      <c r="AM674" s="167">
        <f t="shared" si="488"/>
        <v>0</v>
      </c>
      <c r="AN674" s="167">
        <f t="shared" si="488"/>
        <v>0</v>
      </c>
      <c r="AO674" s="167">
        <f t="shared" si="488"/>
        <v>0</v>
      </c>
      <c r="AP674" s="167">
        <f t="shared" si="488"/>
        <v>0</v>
      </c>
      <c r="AQ674" s="167">
        <f t="shared" si="488"/>
        <v>0</v>
      </c>
      <c r="AR674" s="167">
        <f t="shared" si="488"/>
        <v>0</v>
      </c>
      <c r="AS674" s="167">
        <f t="shared" si="488"/>
        <v>0</v>
      </c>
      <c r="AT674" s="167">
        <f t="shared" si="488"/>
        <v>0</v>
      </c>
      <c r="AU674" s="167">
        <f t="shared" si="488"/>
        <v>0</v>
      </c>
      <c r="AV674" s="167">
        <f t="shared" si="488"/>
        <v>0</v>
      </c>
      <c r="AW674" s="167">
        <f t="shared" si="488"/>
        <v>0</v>
      </c>
      <c r="AX674" s="167">
        <f t="shared" si="488"/>
        <v>0</v>
      </c>
      <c r="AY674" s="167">
        <f t="shared" si="488"/>
        <v>0</v>
      </c>
      <c r="AZ674" s="167">
        <f t="shared" si="488"/>
        <v>0</v>
      </c>
      <c r="BA674" s="167">
        <f t="shared" si="488"/>
        <v>0</v>
      </c>
      <c r="BB674" s="164"/>
      <c r="BC674" s="166"/>
    </row>
    <row r="675" spans="1:55" ht="15.6">
      <c r="A675" s="290"/>
      <c r="B675" s="291"/>
      <c r="C675" s="291"/>
      <c r="D675" s="225" t="s">
        <v>269</v>
      </c>
      <c r="E675" s="167">
        <f t="shared" si="489"/>
        <v>0</v>
      </c>
      <c r="F675" s="167">
        <f t="shared" si="471"/>
        <v>0</v>
      </c>
      <c r="G675" s="167"/>
      <c r="H675" s="167">
        <f t="shared" si="488"/>
        <v>0</v>
      </c>
      <c r="I675" s="167">
        <f t="shared" si="488"/>
        <v>0</v>
      </c>
      <c r="J675" s="167">
        <f t="shared" si="488"/>
        <v>0</v>
      </c>
      <c r="K675" s="167">
        <f t="shared" si="488"/>
        <v>0</v>
      </c>
      <c r="L675" s="167">
        <f t="shared" si="488"/>
        <v>0</v>
      </c>
      <c r="M675" s="167">
        <f t="shared" si="488"/>
        <v>0</v>
      </c>
      <c r="N675" s="167">
        <f t="shared" si="488"/>
        <v>0</v>
      </c>
      <c r="O675" s="167">
        <f t="shared" si="488"/>
        <v>0</v>
      </c>
      <c r="P675" s="167">
        <f t="shared" si="488"/>
        <v>0</v>
      </c>
      <c r="Q675" s="167">
        <f t="shared" si="488"/>
        <v>0</v>
      </c>
      <c r="R675" s="167">
        <f t="shared" si="488"/>
        <v>0</v>
      </c>
      <c r="S675" s="167">
        <f t="shared" si="488"/>
        <v>0</v>
      </c>
      <c r="T675" s="167">
        <f t="shared" si="488"/>
        <v>0</v>
      </c>
      <c r="U675" s="167">
        <f t="shared" si="488"/>
        <v>0</v>
      </c>
      <c r="V675" s="167">
        <f t="shared" si="488"/>
        <v>0</v>
      </c>
      <c r="W675" s="167">
        <f t="shared" si="488"/>
        <v>0</v>
      </c>
      <c r="X675" s="167">
        <f t="shared" si="488"/>
        <v>0</v>
      </c>
      <c r="Y675" s="167">
        <f t="shared" si="488"/>
        <v>0</v>
      </c>
      <c r="Z675" s="167">
        <f t="shared" si="488"/>
        <v>0</v>
      </c>
      <c r="AA675" s="167">
        <f t="shared" si="488"/>
        <v>0</v>
      </c>
      <c r="AB675" s="167">
        <f t="shared" si="488"/>
        <v>0</v>
      </c>
      <c r="AC675" s="167">
        <f t="shared" si="488"/>
        <v>0</v>
      </c>
      <c r="AD675" s="167">
        <f t="shared" si="488"/>
        <v>0</v>
      </c>
      <c r="AE675" s="167">
        <f t="shared" si="488"/>
        <v>0</v>
      </c>
      <c r="AF675" s="167">
        <f t="shared" si="488"/>
        <v>0</v>
      </c>
      <c r="AG675" s="167">
        <f t="shared" si="488"/>
        <v>0</v>
      </c>
      <c r="AH675" s="167">
        <f t="shared" si="488"/>
        <v>0</v>
      </c>
      <c r="AI675" s="167">
        <f t="shared" si="488"/>
        <v>0</v>
      </c>
      <c r="AJ675" s="167">
        <f t="shared" si="488"/>
        <v>0</v>
      </c>
      <c r="AK675" s="167">
        <f t="shared" si="488"/>
        <v>0</v>
      </c>
      <c r="AL675" s="167">
        <f t="shared" si="488"/>
        <v>0</v>
      </c>
      <c r="AM675" s="167">
        <f t="shared" si="488"/>
        <v>0</v>
      </c>
      <c r="AN675" s="167">
        <f t="shared" si="488"/>
        <v>0</v>
      </c>
      <c r="AO675" s="167">
        <f t="shared" si="488"/>
        <v>0</v>
      </c>
      <c r="AP675" s="167">
        <f t="shared" si="488"/>
        <v>0</v>
      </c>
      <c r="AQ675" s="167">
        <f t="shared" si="488"/>
        <v>0</v>
      </c>
      <c r="AR675" s="167">
        <f t="shared" si="488"/>
        <v>0</v>
      </c>
      <c r="AS675" s="167">
        <f t="shared" si="488"/>
        <v>0</v>
      </c>
      <c r="AT675" s="167">
        <f t="shared" si="488"/>
        <v>0</v>
      </c>
      <c r="AU675" s="167">
        <f t="shared" si="488"/>
        <v>0</v>
      </c>
      <c r="AV675" s="167">
        <f t="shared" si="488"/>
        <v>0</v>
      </c>
      <c r="AW675" s="167">
        <f t="shared" si="488"/>
        <v>0</v>
      </c>
      <c r="AX675" s="167">
        <f t="shared" si="488"/>
        <v>0</v>
      </c>
      <c r="AY675" s="167">
        <f t="shared" si="488"/>
        <v>0</v>
      </c>
      <c r="AZ675" s="167">
        <f t="shared" si="488"/>
        <v>0</v>
      </c>
      <c r="BA675" s="167">
        <f t="shared" si="488"/>
        <v>0</v>
      </c>
      <c r="BB675" s="164"/>
      <c r="BC675" s="166"/>
    </row>
    <row r="676" spans="1:55" ht="31.2">
      <c r="A676" s="290"/>
      <c r="B676" s="291"/>
      <c r="C676" s="291"/>
      <c r="D676" s="226" t="s">
        <v>43</v>
      </c>
      <c r="E676" s="167">
        <f t="shared" si="489"/>
        <v>0</v>
      </c>
      <c r="F676" s="167">
        <f t="shared" si="489"/>
        <v>0</v>
      </c>
      <c r="G676" s="167"/>
      <c r="H676" s="167">
        <f t="shared" si="488"/>
        <v>0</v>
      </c>
      <c r="I676" s="167">
        <f t="shared" si="488"/>
        <v>0</v>
      </c>
      <c r="J676" s="167">
        <f t="shared" si="488"/>
        <v>0</v>
      </c>
      <c r="K676" s="167">
        <f t="shared" si="488"/>
        <v>0</v>
      </c>
      <c r="L676" s="167">
        <f t="shared" si="488"/>
        <v>0</v>
      </c>
      <c r="M676" s="167">
        <f t="shared" si="488"/>
        <v>0</v>
      </c>
      <c r="N676" s="167">
        <f t="shared" si="488"/>
        <v>0</v>
      </c>
      <c r="O676" s="167">
        <f t="shared" si="488"/>
        <v>0</v>
      </c>
      <c r="P676" s="167">
        <f t="shared" si="488"/>
        <v>0</v>
      </c>
      <c r="Q676" s="167">
        <f t="shared" si="488"/>
        <v>0</v>
      </c>
      <c r="R676" s="167">
        <f t="shared" si="488"/>
        <v>0</v>
      </c>
      <c r="S676" s="167">
        <f t="shared" si="488"/>
        <v>0</v>
      </c>
      <c r="T676" s="167">
        <f t="shared" si="488"/>
        <v>0</v>
      </c>
      <c r="U676" s="167">
        <f t="shared" si="488"/>
        <v>0</v>
      </c>
      <c r="V676" s="167">
        <f t="shared" si="488"/>
        <v>0</v>
      </c>
      <c r="W676" s="167">
        <f t="shared" si="488"/>
        <v>0</v>
      </c>
      <c r="X676" s="167">
        <f t="shared" si="488"/>
        <v>0</v>
      </c>
      <c r="Y676" s="167">
        <f t="shared" si="488"/>
        <v>0</v>
      </c>
      <c r="Z676" s="167">
        <f t="shared" si="488"/>
        <v>0</v>
      </c>
      <c r="AA676" s="167">
        <f t="shared" si="488"/>
        <v>0</v>
      </c>
      <c r="AB676" s="167">
        <f t="shared" si="488"/>
        <v>0</v>
      </c>
      <c r="AC676" s="167">
        <f t="shared" si="488"/>
        <v>0</v>
      </c>
      <c r="AD676" s="167">
        <f t="shared" si="488"/>
        <v>0</v>
      </c>
      <c r="AE676" s="167">
        <f t="shared" si="488"/>
        <v>0</v>
      </c>
      <c r="AF676" s="167">
        <f t="shared" si="488"/>
        <v>0</v>
      </c>
      <c r="AG676" s="167">
        <f t="shared" si="488"/>
        <v>0</v>
      </c>
      <c r="AH676" s="167">
        <f t="shared" si="488"/>
        <v>0</v>
      </c>
      <c r="AI676" s="167">
        <f t="shared" si="488"/>
        <v>0</v>
      </c>
      <c r="AJ676" s="167">
        <f t="shared" si="488"/>
        <v>0</v>
      </c>
      <c r="AK676" s="167">
        <f t="shared" si="488"/>
        <v>0</v>
      </c>
      <c r="AL676" s="167">
        <f t="shared" si="488"/>
        <v>0</v>
      </c>
      <c r="AM676" s="167">
        <f t="shared" si="488"/>
        <v>0</v>
      </c>
      <c r="AN676" s="167">
        <f t="shared" si="488"/>
        <v>0</v>
      </c>
      <c r="AO676" s="167">
        <f t="shared" si="488"/>
        <v>0</v>
      </c>
      <c r="AP676" s="167">
        <f t="shared" si="488"/>
        <v>0</v>
      </c>
      <c r="AQ676" s="167">
        <f t="shared" si="488"/>
        <v>0</v>
      </c>
      <c r="AR676" s="167">
        <f t="shared" si="488"/>
        <v>0</v>
      </c>
      <c r="AS676" s="167">
        <f t="shared" si="488"/>
        <v>0</v>
      </c>
      <c r="AT676" s="167">
        <f t="shared" si="488"/>
        <v>0</v>
      </c>
      <c r="AU676" s="167">
        <f t="shared" si="488"/>
        <v>0</v>
      </c>
      <c r="AV676" s="167">
        <f t="shared" si="488"/>
        <v>0</v>
      </c>
      <c r="AW676" s="167">
        <f t="shared" si="488"/>
        <v>0</v>
      </c>
      <c r="AX676" s="167">
        <f t="shared" si="488"/>
        <v>0</v>
      </c>
      <c r="AY676" s="167">
        <f t="shared" si="488"/>
        <v>0</v>
      </c>
      <c r="AZ676" s="167">
        <f t="shared" si="488"/>
        <v>0</v>
      </c>
      <c r="BA676" s="167">
        <f t="shared" si="488"/>
        <v>0</v>
      </c>
      <c r="BB676" s="164"/>
      <c r="BC676" s="166"/>
    </row>
    <row r="677" spans="1:55" ht="15.6">
      <c r="A677" s="275" t="s">
        <v>307</v>
      </c>
      <c r="B677" s="296"/>
      <c r="C677" s="296"/>
      <c r="D677" s="153" t="s">
        <v>41</v>
      </c>
      <c r="E677" s="167">
        <f t="shared" ref="E677:T683" si="490">E670+E515+E438+E172</f>
        <v>378134.91592</v>
      </c>
      <c r="F677" s="167">
        <f t="shared" si="490"/>
        <v>284942.95022</v>
      </c>
      <c r="G677" s="167">
        <f t="shared" si="485"/>
        <v>75.354837182050616</v>
      </c>
      <c r="H677" s="167">
        <f t="shared" ref="H677:BA682" si="491">H670+H515+H438+H172</f>
        <v>73305.850019999998</v>
      </c>
      <c r="I677" s="167">
        <f t="shared" si="491"/>
        <v>73305.850019999998</v>
      </c>
      <c r="J677" s="167">
        <f t="shared" si="491"/>
        <v>0</v>
      </c>
      <c r="K677" s="167">
        <f t="shared" si="491"/>
        <v>18898.963550000004</v>
      </c>
      <c r="L677" s="167">
        <f t="shared" si="491"/>
        <v>18898.963550000004</v>
      </c>
      <c r="M677" s="167">
        <f t="shared" si="491"/>
        <v>0</v>
      </c>
      <c r="N677" s="167">
        <f t="shared" si="491"/>
        <v>670.41134999999997</v>
      </c>
      <c r="O677" s="167">
        <f t="shared" si="491"/>
        <v>670.41134999999997</v>
      </c>
      <c r="P677" s="167">
        <f t="shared" si="491"/>
        <v>0</v>
      </c>
      <c r="Q677" s="167">
        <f t="shared" si="491"/>
        <v>7332.2136099999989</v>
      </c>
      <c r="R677" s="167">
        <f t="shared" si="491"/>
        <v>7332.2136099999989</v>
      </c>
      <c r="S677" s="167">
        <f t="shared" si="491"/>
        <v>0</v>
      </c>
      <c r="T677" s="167">
        <f t="shared" si="491"/>
        <v>2376.49782</v>
      </c>
      <c r="U677" s="167">
        <f t="shared" si="491"/>
        <v>2376.49782</v>
      </c>
      <c r="V677" s="167">
        <f t="shared" si="491"/>
        <v>0</v>
      </c>
      <c r="W677" s="167">
        <f t="shared" si="491"/>
        <v>15503.520699999999</v>
      </c>
      <c r="X677" s="167">
        <f t="shared" si="491"/>
        <v>15503.520699999999</v>
      </c>
      <c r="Y677" s="167">
        <f t="shared" si="491"/>
        <v>0</v>
      </c>
      <c r="Z677" s="167">
        <f t="shared" si="491"/>
        <v>41965.040430000008</v>
      </c>
      <c r="AA677" s="167">
        <f t="shared" si="491"/>
        <v>41965.040430000008</v>
      </c>
      <c r="AB677" s="167">
        <f t="shared" si="491"/>
        <v>0</v>
      </c>
      <c r="AC677" s="167">
        <f t="shared" si="491"/>
        <v>0</v>
      </c>
      <c r="AD677" s="167">
        <f t="shared" si="491"/>
        <v>0</v>
      </c>
      <c r="AE677" s="167">
        <f t="shared" si="491"/>
        <v>33628.132389999999</v>
      </c>
      <c r="AF677" s="167">
        <f t="shared" si="491"/>
        <v>33628.132389999999</v>
      </c>
      <c r="AG677" s="167">
        <f t="shared" si="491"/>
        <v>0</v>
      </c>
      <c r="AH677" s="167">
        <f t="shared" si="491"/>
        <v>0</v>
      </c>
      <c r="AI677" s="167">
        <f t="shared" si="491"/>
        <v>0</v>
      </c>
      <c r="AJ677" s="167">
        <f t="shared" si="491"/>
        <v>18318.376049999999</v>
      </c>
      <c r="AK677" s="167">
        <f t="shared" si="491"/>
        <v>18030.970669999999</v>
      </c>
      <c r="AL677" s="167">
        <f t="shared" si="491"/>
        <v>0</v>
      </c>
      <c r="AM677" s="167">
        <f t="shared" si="491"/>
        <v>0</v>
      </c>
      <c r="AN677" s="167">
        <f t="shared" si="491"/>
        <v>0</v>
      </c>
      <c r="AO677" s="167">
        <f t="shared" si="491"/>
        <v>36336.151579999998</v>
      </c>
      <c r="AP677" s="167">
        <f t="shared" si="491"/>
        <v>36336.151579999998</v>
      </c>
      <c r="AQ677" s="167">
        <f t="shared" si="491"/>
        <v>0</v>
      </c>
      <c r="AR677" s="167">
        <f t="shared" si="491"/>
        <v>0</v>
      </c>
      <c r="AS677" s="167">
        <f t="shared" si="491"/>
        <v>0</v>
      </c>
      <c r="AT677" s="167">
        <f t="shared" si="491"/>
        <v>2640.3642099999997</v>
      </c>
      <c r="AU677" s="167">
        <f t="shared" si="491"/>
        <v>2640.3542099999995</v>
      </c>
      <c r="AV677" s="167">
        <f t="shared" si="491"/>
        <v>0</v>
      </c>
      <c r="AW677" s="167">
        <f t="shared" si="491"/>
        <v>0</v>
      </c>
      <c r="AX677" s="167">
        <f t="shared" si="491"/>
        <v>0</v>
      </c>
      <c r="AY677" s="167">
        <f t="shared" si="491"/>
        <v>127159.39421</v>
      </c>
      <c r="AZ677" s="167">
        <f t="shared" si="491"/>
        <v>34254.843890000004</v>
      </c>
      <c r="BA677" s="167">
        <f t="shared" si="491"/>
        <v>0</v>
      </c>
      <c r="BB677" s="164"/>
      <c r="BC677" s="166"/>
    </row>
    <row r="678" spans="1:55" ht="31.2">
      <c r="A678" s="275"/>
      <c r="B678" s="296"/>
      <c r="C678" s="296"/>
      <c r="D678" s="151" t="s">
        <v>37</v>
      </c>
      <c r="E678" s="167">
        <f t="shared" si="490"/>
        <v>0</v>
      </c>
      <c r="F678" s="167">
        <f t="shared" si="490"/>
        <v>0</v>
      </c>
      <c r="G678" s="167"/>
      <c r="H678" s="167">
        <f t="shared" si="491"/>
        <v>0</v>
      </c>
      <c r="I678" s="167">
        <f t="shared" si="491"/>
        <v>0</v>
      </c>
      <c r="J678" s="167">
        <f t="shared" si="491"/>
        <v>0</v>
      </c>
      <c r="K678" s="167">
        <f t="shared" si="491"/>
        <v>0</v>
      </c>
      <c r="L678" s="167">
        <f t="shared" si="491"/>
        <v>0</v>
      </c>
      <c r="M678" s="167">
        <f t="shared" si="491"/>
        <v>0</v>
      </c>
      <c r="N678" s="167">
        <f t="shared" si="491"/>
        <v>0</v>
      </c>
      <c r="O678" s="167">
        <f t="shared" si="491"/>
        <v>0</v>
      </c>
      <c r="P678" s="167">
        <f t="shared" si="491"/>
        <v>0</v>
      </c>
      <c r="Q678" s="167">
        <f t="shared" si="491"/>
        <v>0</v>
      </c>
      <c r="R678" s="167">
        <f t="shared" si="491"/>
        <v>0</v>
      </c>
      <c r="S678" s="167">
        <f t="shared" si="491"/>
        <v>0</v>
      </c>
      <c r="T678" s="167">
        <f t="shared" si="491"/>
        <v>0</v>
      </c>
      <c r="U678" s="167">
        <f t="shared" si="491"/>
        <v>0</v>
      </c>
      <c r="V678" s="167">
        <f t="shared" si="491"/>
        <v>0</v>
      </c>
      <c r="W678" s="167">
        <f t="shared" si="491"/>
        <v>0</v>
      </c>
      <c r="X678" s="167">
        <f t="shared" si="491"/>
        <v>0</v>
      </c>
      <c r="Y678" s="167">
        <f t="shared" si="491"/>
        <v>0</v>
      </c>
      <c r="Z678" s="167">
        <f t="shared" si="491"/>
        <v>0</v>
      </c>
      <c r="AA678" s="167">
        <f t="shared" si="491"/>
        <v>0</v>
      </c>
      <c r="AB678" s="167">
        <f t="shared" si="491"/>
        <v>0</v>
      </c>
      <c r="AC678" s="167">
        <f t="shared" si="491"/>
        <v>0</v>
      </c>
      <c r="AD678" s="167">
        <f t="shared" si="491"/>
        <v>0</v>
      </c>
      <c r="AE678" s="167">
        <f t="shared" si="491"/>
        <v>0</v>
      </c>
      <c r="AF678" s="167">
        <f t="shared" si="491"/>
        <v>0</v>
      </c>
      <c r="AG678" s="167">
        <f t="shared" si="491"/>
        <v>0</v>
      </c>
      <c r="AH678" s="167">
        <f t="shared" si="491"/>
        <v>0</v>
      </c>
      <c r="AI678" s="167">
        <f t="shared" si="491"/>
        <v>0</v>
      </c>
      <c r="AJ678" s="167">
        <f t="shared" si="491"/>
        <v>0</v>
      </c>
      <c r="AK678" s="167">
        <f t="shared" si="491"/>
        <v>0</v>
      </c>
      <c r="AL678" s="167">
        <f t="shared" si="491"/>
        <v>0</v>
      </c>
      <c r="AM678" s="167">
        <f t="shared" si="491"/>
        <v>0</v>
      </c>
      <c r="AN678" s="167">
        <f t="shared" si="491"/>
        <v>0</v>
      </c>
      <c r="AO678" s="167">
        <f t="shared" si="491"/>
        <v>0</v>
      </c>
      <c r="AP678" s="167">
        <f t="shared" si="491"/>
        <v>0</v>
      </c>
      <c r="AQ678" s="167">
        <f t="shared" si="491"/>
        <v>0</v>
      </c>
      <c r="AR678" s="167">
        <f t="shared" si="491"/>
        <v>0</v>
      </c>
      <c r="AS678" s="167">
        <f t="shared" si="491"/>
        <v>0</v>
      </c>
      <c r="AT678" s="167">
        <f t="shared" si="491"/>
        <v>0</v>
      </c>
      <c r="AU678" s="167">
        <f t="shared" si="491"/>
        <v>0</v>
      </c>
      <c r="AV678" s="167">
        <f t="shared" si="491"/>
        <v>0</v>
      </c>
      <c r="AW678" s="167">
        <f t="shared" si="491"/>
        <v>0</v>
      </c>
      <c r="AX678" s="167">
        <f t="shared" si="491"/>
        <v>0</v>
      </c>
      <c r="AY678" s="167">
        <f t="shared" si="491"/>
        <v>0</v>
      </c>
      <c r="AZ678" s="167">
        <f t="shared" si="491"/>
        <v>0</v>
      </c>
      <c r="BA678" s="167">
        <f t="shared" si="491"/>
        <v>0</v>
      </c>
      <c r="BB678" s="164"/>
      <c r="BC678" s="166"/>
    </row>
    <row r="679" spans="1:55" ht="31.2">
      <c r="A679" s="275"/>
      <c r="B679" s="296"/>
      <c r="C679" s="296"/>
      <c r="D679" s="176" t="s">
        <v>2</v>
      </c>
      <c r="E679" s="167">
        <f t="shared" si="490"/>
        <v>53915.000400000004</v>
      </c>
      <c r="F679" s="167">
        <f t="shared" si="490"/>
        <v>53513.996040000005</v>
      </c>
      <c r="G679" s="167">
        <f t="shared" si="485"/>
        <v>99.256228587545365</v>
      </c>
      <c r="H679" s="167">
        <f t="shared" si="491"/>
        <v>0</v>
      </c>
      <c r="I679" s="167">
        <f t="shared" si="491"/>
        <v>0</v>
      </c>
      <c r="J679" s="167">
        <f t="shared" si="491"/>
        <v>0</v>
      </c>
      <c r="K679" s="167">
        <f t="shared" si="491"/>
        <v>110.99008000000001</v>
      </c>
      <c r="L679" s="167">
        <f t="shared" si="491"/>
        <v>110.99008000000001</v>
      </c>
      <c r="M679" s="167">
        <f t="shared" si="491"/>
        <v>0</v>
      </c>
      <c r="N679" s="167">
        <f t="shared" si="491"/>
        <v>0</v>
      </c>
      <c r="O679" s="167">
        <f t="shared" si="491"/>
        <v>0</v>
      </c>
      <c r="P679" s="167">
        <f t="shared" si="491"/>
        <v>0</v>
      </c>
      <c r="Q679" s="167">
        <f t="shared" si="491"/>
        <v>5.8081199999999997</v>
      </c>
      <c r="R679" s="167">
        <f t="shared" si="491"/>
        <v>5.8081199999999997</v>
      </c>
      <c r="S679" s="167">
        <f t="shared" si="491"/>
        <v>0</v>
      </c>
      <c r="T679" s="167">
        <f t="shared" si="491"/>
        <v>91.964960000000005</v>
      </c>
      <c r="U679" s="167">
        <f t="shared" si="491"/>
        <v>91.964960000000005</v>
      </c>
      <c r="V679" s="167">
        <f t="shared" si="491"/>
        <v>0</v>
      </c>
      <c r="W679" s="167">
        <f t="shared" si="491"/>
        <v>79.521240000000006</v>
      </c>
      <c r="X679" s="167">
        <f t="shared" si="491"/>
        <v>79.521240000000006</v>
      </c>
      <c r="Y679" s="167">
        <f t="shared" si="491"/>
        <v>0</v>
      </c>
      <c r="Z679" s="167">
        <f t="shared" si="491"/>
        <v>10868.452010000001</v>
      </c>
      <c r="AA679" s="167">
        <f t="shared" si="491"/>
        <v>10868.452010000001</v>
      </c>
      <c r="AB679" s="167">
        <f t="shared" si="491"/>
        <v>0</v>
      </c>
      <c r="AC679" s="167">
        <f t="shared" si="491"/>
        <v>0</v>
      </c>
      <c r="AD679" s="167">
        <f t="shared" si="491"/>
        <v>0</v>
      </c>
      <c r="AE679" s="167">
        <f t="shared" si="491"/>
        <v>15590.702230000001</v>
      </c>
      <c r="AF679" s="167">
        <f t="shared" si="491"/>
        <v>15590.702230000001</v>
      </c>
      <c r="AG679" s="167">
        <f t="shared" si="491"/>
        <v>0</v>
      </c>
      <c r="AH679" s="167">
        <f t="shared" si="491"/>
        <v>0</v>
      </c>
      <c r="AI679" s="167">
        <f t="shared" si="491"/>
        <v>0</v>
      </c>
      <c r="AJ679" s="167">
        <f t="shared" si="491"/>
        <v>14456.243109999999</v>
      </c>
      <c r="AK679" s="167">
        <f t="shared" si="491"/>
        <v>14456.243109999999</v>
      </c>
      <c r="AL679" s="167">
        <f t="shared" si="491"/>
        <v>0</v>
      </c>
      <c r="AM679" s="167">
        <f t="shared" si="491"/>
        <v>0</v>
      </c>
      <c r="AN679" s="167">
        <f t="shared" si="491"/>
        <v>0</v>
      </c>
      <c r="AO679" s="167">
        <f t="shared" si="491"/>
        <v>9356.7662899999996</v>
      </c>
      <c r="AP679" s="167">
        <f t="shared" si="491"/>
        <v>9356.7662899999996</v>
      </c>
      <c r="AQ679" s="167">
        <f t="shared" si="491"/>
        <v>0</v>
      </c>
      <c r="AR679" s="167">
        <f t="shared" si="491"/>
        <v>0</v>
      </c>
      <c r="AS679" s="167">
        <f t="shared" si="491"/>
        <v>0</v>
      </c>
      <c r="AT679" s="167">
        <f t="shared" si="491"/>
        <v>229.23041999999992</v>
      </c>
      <c r="AU679" s="167">
        <f t="shared" si="491"/>
        <v>229.23041999999992</v>
      </c>
      <c r="AV679" s="167">
        <f t="shared" si="491"/>
        <v>0</v>
      </c>
      <c r="AW679" s="167">
        <f t="shared" si="491"/>
        <v>0</v>
      </c>
      <c r="AX679" s="167">
        <f t="shared" si="491"/>
        <v>0</v>
      </c>
      <c r="AY679" s="167">
        <f t="shared" si="491"/>
        <v>3125.3219399999998</v>
      </c>
      <c r="AZ679" s="167">
        <f t="shared" si="491"/>
        <v>2724.3175799999999</v>
      </c>
      <c r="BA679" s="167">
        <f t="shared" si="491"/>
        <v>0</v>
      </c>
      <c r="BB679" s="164"/>
      <c r="BC679" s="166"/>
    </row>
    <row r="680" spans="1:55" ht="15.6">
      <c r="A680" s="275"/>
      <c r="B680" s="296"/>
      <c r="C680" s="296"/>
      <c r="D680" s="225" t="s">
        <v>268</v>
      </c>
      <c r="E680" s="167">
        <f t="shared" si="490"/>
        <v>324219.91551999998</v>
      </c>
      <c r="F680" s="167">
        <f t="shared" si="490"/>
        <v>231428.95418000003</v>
      </c>
      <c r="G680" s="167">
        <f t="shared" si="485"/>
        <v>71.380240109193409</v>
      </c>
      <c r="H680" s="167">
        <f t="shared" si="491"/>
        <v>73305.850019999998</v>
      </c>
      <c r="I680" s="167">
        <f t="shared" si="491"/>
        <v>73305.850019999998</v>
      </c>
      <c r="J680" s="167">
        <f t="shared" si="491"/>
        <v>0</v>
      </c>
      <c r="K680" s="167">
        <f t="shared" si="491"/>
        <v>18787.973470000001</v>
      </c>
      <c r="L680" s="167">
        <f t="shared" si="491"/>
        <v>18787.973470000001</v>
      </c>
      <c r="M680" s="167">
        <f t="shared" si="491"/>
        <v>0</v>
      </c>
      <c r="N680" s="167">
        <f t="shared" si="491"/>
        <v>670.41134999999997</v>
      </c>
      <c r="O680" s="167">
        <f t="shared" si="491"/>
        <v>670.41134999999997</v>
      </c>
      <c r="P680" s="167">
        <f t="shared" si="491"/>
        <v>0</v>
      </c>
      <c r="Q680" s="167">
        <f t="shared" si="491"/>
        <v>7326.4054899999983</v>
      </c>
      <c r="R680" s="167">
        <f t="shared" si="491"/>
        <v>7326.4054899999983</v>
      </c>
      <c r="S680" s="167">
        <f t="shared" si="491"/>
        <v>0</v>
      </c>
      <c r="T680" s="167">
        <f t="shared" si="491"/>
        <v>2284.5328600000003</v>
      </c>
      <c r="U680" s="167">
        <f t="shared" si="491"/>
        <v>2284.5328600000003</v>
      </c>
      <c r="V680" s="167">
        <f t="shared" si="491"/>
        <v>0</v>
      </c>
      <c r="W680" s="167">
        <f t="shared" si="491"/>
        <v>15423.999459999999</v>
      </c>
      <c r="X680" s="167">
        <f t="shared" si="491"/>
        <v>15423.999459999999</v>
      </c>
      <c r="Y680" s="167">
        <f t="shared" si="491"/>
        <v>0</v>
      </c>
      <c r="Z680" s="167">
        <f t="shared" si="491"/>
        <v>31096.58842</v>
      </c>
      <c r="AA680" s="167">
        <f t="shared" si="491"/>
        <v>31096.58842</v>
      </c>
      <c r="AB680" s="167">
        <f t="shared" si="491"/>
        <v>0</v>
      </c>
      <c r="AC680" s="167">
        <f t="shared" si="491"/>
        <v>0</v>
      </c>
      <c r="AD680" s="167">
        <f t="shared" si="491"/>
        <v>0</v>
      </c>
      <c r="AE680" s="167">
        <f t="shared" si="491"/>
        <v>18037.430159999996</v>
      </c>
      <c r="AF680" s="167">
        <f t="shared" si="491"/>
        <v>18037.430159999996</v>
      </c>
      <c r="AG680" s="167">
        <f t="shared" si="491"/>
        <v>0</v>
      </c>
      <c r="AH680" s="167">
        <f t="shared" si="491"/>
        <v>0</v>
      </c>
      <c r="AI680" s="167">
        <f t="shared" si="491"/>
        <v>0</v>
      </c>
      <c r="AJ680" s="167">
        <f t="shared" si="491"/>
        <v>3862.13294</v>
      </c>
      <c r="AK680" s="167">
        <f t="shared" si="491"/>
        <v>3574.7275600000003</v>
      </c>
      <c r="AL680" s="167">
        <f t="shared" si="491"/>
        <v>0</v>
      </c>
      <c r="AM680" s="167">
        <f t="shared" si="491"/>
        <v>0</v>
      </c>
      <c r="AN680" s="167">
        <f t="shared" si="491"/>
        <v>0</v>
      </c>
      <c r="AO680" s="167">
        <f t="shared" si="491"/>
        <v>26979.385289999998</v>
      </c>
      <c r="AP680" s="167">
        <f t="shared" si="491"/>
        <v>26979.385289999998</v>
      </c>
      <c r="AQ680" s="167">
        <f t="shared" si="491"/>
        <v>0</v>
      </c>
      <c r="AR680" s="167">
        <f t="shared" si="491"/>
        <v>0</v>
      </c>
      <c r="AS680" s="167">
        <f t="shared" si="491"/>
        <v>0</v>
      </c>
      <c r="AT680" s="167">
        <f t="shared" si="491"/>
        <v>2411.1337899999999</v>
      </c>
      <c r="AU680" s="167">
        <f t="shared" si="491"/>
        <v>2411.1237899999996</v>
      </c>
      <c r="AV680" s="167">
        <f t="shared" si="491"/>
        <v>0</v>
      </c>
      <c r="AW680" s="167">
        <f t="shared" si="491"/>
        <v>0</v>
      </c>
      <c r="AX680" s="167">
        <f t="shared" si="491"/>
        <v>0</v>
      </c>
      <c r="AY680" s="167">
        <f t="shared" si="491"/>
        <v>124034.07226999999</v>
      </c>
      <c r="AZ680" s="167">
        <f t="shared" si="491"/>
        <v>31530.526310000001</v>
      </c>
      <c r="BA680" s="167">
        <f t="shared" si="491"/>
        <v>0</v>
      </c>
      <c r="BB680" s="164"/>
      <c r="BC680" s="166"/>
    </row>
    <row r="681" spans="1:55" ht="78">
      <c r="A681" s="275"/>
      <c r="B681" s="296"/>
      <c r="C681" s="296"/>
      <c r="D681" s="225" t="s">
        <v>274</v>
      </c>
      <c r="E681" s="167">
        <f t="shared" si="490"/>
        <v>121664.84159</v>
      </c>
      <c r="F681" s="167">
        <f t="shared" si="490"/>
        <v>37929.396970000002</v>
      </c>
      <c r="G681" s="167">
        <f t="shared" si="485"/>
        <v>31.175314474019366</v>
      </c>
      <c r="H681" s="167">
        <f t="shared" si="491"/>
        <v>0</v>
      </c>
      <c r="I681" s="167">
        <f t="shared" si="491"/>
        <v>0</v>
      </c>
      <c r="J681" s="167">
        <f t="shared" si="491"/>
        <v>0</v>
      </c>
      <c r="K681" s="167">
        <f t="shared" si="491"/>
        <v>0</v>
      </c>
      <c r="L681" s="167">
        <f t="shared" si="491"/>
        <v>0</v>
      </c>
      <c r="M681" s="167">
        <f t="shared" si="491"/>
        <v>0</v>
      </c>
      <c r="N681" s="167">
        <f t="shared" si="491"/>
        <v>100</v>
      </c>
      <c r="O681" s="167">
        <f t="shared" si="491"/>
        <v>100</v>
      </c>
      <c r="P681" s="167">
        <f t="shared" si="491"/>
        <v>0</v>
      </c>
      <c r="Q681" s="167">
        <f t="shared" si="491"/>
        <v>0</v>
      </c>
      <c r="R681" s="167">
        <f t="shared" si="491"/>
        <v>0</v>
      </c>
      <c r="S681" s="167">
        <f t="shared" si="491"/>
        <v>0</v>
      </c>
      <c r="T681" s="167">
        <f t="shared" si="491"/>
        <v>2122.2577000000001</v>
      </c>
      <c r="U681" s="167">
        <f t="shared" si="491"/>
        <v>2122.2577000000001</v>
      </c>
      <c r="V681" s="167">
        <f t="shared" si="491"/>
        <v>0</v>
      </c>
      <c r="W681" s="167">
        <f t="shared" si="491"/>
        <v>401.22650000000004</v>
      </c>
      <c r="X681" s="167">
        <f t="shared" si="491"/>
        <v>401.22650000000004</v>
      </c>
      <c r="Y681" s="167">
        <f t="shared" si="491"/>
        <v>0</v>
      </c>
      <c r="Z681" s="167">
        <f t="shared" si="491"/>
        <v>25875.378990000001</v>
      </c>
      <c r="AA681" s="167">
        <f t="shared" si="491"/>
        <v>25875.378990000001</v>
      </c>
      <c r="AB681" s="167">
        <f t="shared" si="491"/>
        <v>0</v>
      </c>
      <c r="AC681" s="167">
        <f t="shared" si="491"/>
        <v>0</v>
      </c>
      <c r="AD681" s="167">
        <f t="shared" si="491"/>
        <v>0</v>
      </c>
      <c r="AE681" s="167">
        <f t="shared" si="491"/>
        <v>0</v>
      </c>
      <c r="AF681" s="167">
        <f t="shared" si="491"/>
        <v>0</v>
      </c>
      <c r="AG681" s="167">
        <f t="shared" si="491"/>
        <v>0</v>
      </c>
      <c r="AH681" s="167">
        <f t="shared" si="491"/>
        <v>0</v>
      </c>
      <c r="AI681" s="167">
        <f t="shared" si="491"/>
        <v>0</v>
      </c>
      <c r="AJ681" s="167">
        <f t="shared" si="491"/>
        <v>1114.8</v>
      </c>
      <c r="AK681" s="167">
        <f t="shared" si="491"/>
        <v>1114.8</v>
      </c>
      <c r="AL681" s="167">
        <f t="shared" si="491"/>
        <v>0</v>
      </c>
      <c r="AM681" s="167">
        <f t="shared" si="491"/>
        <v>0</v>
      </c>
      <c r="AN681" s="167">
        <f t="shared" si="491"/>
        <v>0</v>
      </c>
      <c r="AO681" s="167">
        <f t="shared" si="491"/>
        <v>0</v>
      </c>
      <c r="AP681" s="167">
        <f t="shared" si="491"/>
        <v>0</v>
      </c>
      <c r="AQ681" s="167">
        <f t="shared" si="491"/>
        <v>0</v>
      </c>
      <c r="AR681" s="167">
        <f t="shared" si="491"/>
        <v>0</v>
      </c>
      <c r="AS681" s="167">
        <f t="shared" si="491"/>
        <v>0</v>
      </c>
      <c r="AT681" s="167">
        <f t="shared" si="491"/>
        <v>99.9</v>
      </c>
      <c r="AU681" s="167">
        <f t="shared" si="491"/>
        <v>99.9</v>
      </c>
      <c r="AV681" s="167">
        <f t="shared" si="491"/>
        <v>0</v>
      </c>
      <c r="AW681" s="167">
        <f t="shared" si="491"/>
        <v>0</v>
      </c>
      <c r="AX681" s="167">
        <f t="shared" si="491"/>
        <v>0</v>
      </c>
      <c r="AY681" s="167">
        <f t="shared" si="491"/>
        <v>91951.278399999996</v>
      </c>
      <c r="AZ681" s="167">
        <f t="shared" si="491"/>
        <v>8215.8337800000008</v>
      </c>
      <c r="BA681" s="167">
        <f t="shared" si="491"/>
        <v>0</v>
      </c>
      <c r="BB681" s="164"/>
      <c r="BC681" s="166"/>
    </row>
    <row r="682" spans="1:55" ht="15.6">
      <c r="A682" s="275"/>
      <c r="B682" s="296"/>
      <c r="C682" s="296"/>
      <c r="D682" s="225" t="s">
        <v>269</v>
      </c>
      <c r="E682" s="146">
        <f t="shared" si="490"/>
        <v>0</v>
      </c>
      <c r="F682" s="146">
        <f t="shared" si="490"/>
        <v>0</v>
      </c>
      <c r="G682" s="146">
        <f t="shared" si="490"/>
        <v>0</v>
      </c>
      <c r="H682" s="146">
        <f t="shared" si="490"/>
        <v>0</v>
      </c>
      <c r="I682" s="146">
        <f t="shared" si="490"/>
        <v>0</v>
      </c>
      <c r="J682" s="146">
        <f t="shared" si="490"/>
        <v>0</v>
      </c>
      <c r="K682" s="146">
        <f t="shared" si="490"/>
        <v>0</v>
      </c>
      <c r="L682" s="146">
        <f t="shared" si="490"/>
        <v>0</v>
      </c>
      <c r="M682" s="146">
        <f t="shared" si="490"/>
        <v>0</v>
      </c>
      <c r="N682" s="146">
        <f t="shared" si="490"/>
        <v>0</v>
      </c>
      <c r="O682" s="146">
        <f t="shared" si="490"/>
        <v>0</v>
      </c>
      <c r="P682" s="146">
        <f t="shared" si="490"/>
        <v>0</v>
      </c>
      <c r="Q682" s="146">
        <f t="shared" si="490"/>
        <v>0</v>
      </c>
      <c r="R682" s="146">
        <f t="shared" si="490"/>
        <v>0</v>
      </c>
      <c r="S682" s="146">
        <f t="shared" si="490"/>
        <v>0</v>
      </c>
      <c r="T682" s="146">
        <f t="shared" si="490"/>
        <v>0</v>
      </c>
      <c r="U682" s="146">
        <f t="shared" si="491"/>
        <v>0</v>
      </c>
      <c r="V682" s="146">
        <f t="shared" si="491"/>
        <v>0</v>
      </c>
      <c r="W682" s="146">
        <f t="shared" si="491"/>
        <v>0</v>
      </c>
      <c r="X682" s="146">
        <f t="shared" si="491"/>
        <v>0</v>
      </c>
      <c r="Y682" s="146">
        <f t="shared" si="491"/>
        <v>0</v>
      </c>
      <c r="Z682" s="146">
        <f t="shared" si="491"/>
        <v>0</v>
      </c>
      <c r="AA682" s="146">
        <f t="shared" si="491"/>
        <v>0</v>
      </c>
      <c r="AB682" s="146">
        <f t="shared" si="491"/>
        <v>0</v>
      </c>
      <c r="AC682" s="146">
        <f t="shared" si="491"/>
        <v>0</v>
      </c>
      <c r="AD682" s="146">
        <f t="shared" si="491"/>
        <v>0</v>
      </c>
      <c r="AE682" s="146">
        <f t="shared" si="491"/>
        <v>0</v>
      </c>
      <c r="AF682" s="146">
        <f t="shared" si="491"/>
        <v>0</v>
      </c>
      <c r="AG682" s="146">
        <f t="shared" si="491"/>
        <v>0</v>
      </c>
      <c r="AH682" s="146">
        <f t="shared" si="491"/>
        <v>0</v>
      </c>
      <c r="AI682" s="146">
        <f t="shared" si="491"/>
        <v>0</v>
      </c>
      <c r="AJ682" s="146">
        <f t="shared" si="491"/>
        <v>0</v>
      </c>
      <c r="AK682" s="146">
        <f t="shared" si="491"/>
        <v>0</v>
      </c>
      <c r="AL682" s="146">
        <f t="shared" si="491"/>
        <v>0</v>
      </c>
      <c r="AM682" s="146">
        <f t="shared" si="491"/>
        <v>0</v>
      </c>
      <c r="AN682" s="146">
        <f t="shared" si="491"/>
        <v>0</v>
      </c>
      <c r="AO682" s="146">
        <f t="shared" si="491"/>
        <v>0</v>
      </c>
      <c r="AP682" s="146">
        <f t="shared" si="491"/>
        <v>0</v>
      </c>
      <c r="AQ682" s="146">
        <f t="shared" si="491"/>
        <v>0</v>
      </c>
      <c r="AR682" s="146">
        <f t="shared" si="491"/>
        <v>0</v>
      </c>
      <c r="AS682" s="146">
        <f t="shared" si="491"/>
        <v>0</v>
      </c>
      <c r="AT682" s="146">
        <f t="shared" ref="AT682" si="492">AT675+AT520+AT443+AT177</f>
        <v>0</v>
      </c>
      <c r="AU682" s="146"/>
      <c r="AV682" s="146">
        <f t="shared" ref="AV682:BA683" si="493">AV675+AV520+AV443+AV177</f>
        <v>0</v>
      </c>
      <c r="AW682" s="146">
        <f t="shared" si="493"/>
        <v>0</v>
      </c>
      <c r="AX682" s="146">
        <f t="shared" si="493"/>
        <v>0</v>
      </c>
      <c r="AY682" s="146">
        <f t="shared" si="493"/>
        <v>0</v>
      </c>
      <c r="AZ682" s="146">
        <f t="shared" si="493"/>
        <v>0</v>
      </c>
      <c r="BA682" s="146">
        <f t="shared" si="493"/>
        <v>0</v>
      </c>
      <c r="BB682" s="164"/>
      <c r="BC682" s="166"/>
    </row>
    <row r="683" spans="1:55" ht="31.2">
      <c r="A683" s="275"/>
      <c r="B683" s="296"/>
      <c r="C683" s="296"/>
      <c r="D683" s="226" t="s">
        <v>43</v>
      </c>
      <c r="E683" s="146">
        <f t="shared" si="490"/>
        <v>0</v>
      </c>
      <c r="F683" s="146">
        <f t="shared" si="490"/>
        <v>0</v>
      </c>
      <c r="G683" s="146">
        <f t="shared" si="490"/>
        <v>0</v>
      </c>
      <c r="H683" s="146">
        <f t="shared" si="490"/>
        <v>0</v>
      </c>
      <c r="I683" s="146">
        <f t="shared" si="490"/>
        <v>0</v>
      </c>
      <c r="J683" s="146">
        <f t="shared" si="490"/>
        <v>0</v>
      </c>
      <c r="K683" s="146">
        <f t="shared" si="490"/>
        <v>0</v>
      </c>
      <c r="L683" s="146">
        <f t="shared" si="490"/>
        <v>0</v>
      </c>
      <c r="M683" s="146">
        <f t="shared" si="490"/>
        <v>0</v>
      </c>
      <c r="N683" s="146">
        <f t="shared" si="490"/>
        <v>0</v>
      </c>
      <c r="O683" s="146">
        <f t="shared" si="490"/>
        <v>0</v>
      </c>
      <c r="P683" s="146">
        <f t="shared" si="490"/>
        <v>0</v>
      </c>
      <c r="Q683" s="146">
        <f t="shared" si="490"/>
        <v>0</v>
      </c>
      <c r="R683" s="146">
        <f t="shared" si="490"/>
        <v>0</v>
      </c>
      <c r="S683" s="146">
        <f t="shared" si="490"/>
        <v>0</v>
      </c>
      <c r="T683" s="146">
        <f t="shared" si="490"/>
        <v>0</v>
      </c>
      <c r="U683" s="146">
        <f t="shared" ref="U683:AT683" si="494">U676+U521+U444+U178</f>
        <v>0</v>
      </c>
      <c r="V683" s="146">
        <f t="shared" si="494"/>
        <v>0</v>
      </c>
      <c r="W683" s="146">
        <f t="shared" si="494"/>
        <v>0</v>
      </c>
      <c r="X683" s="146">
        <f t="shared" si="494"/>
        <v>0</v>
      </c>
      <c r="Y683" s="146">
        <f t="shared" si="494"/>
        <v>0</v>
      </c>
      <c r="Z683" s="146">
        <f t="shared" si="494"/>
        <v>0</v>
      </c>
      <c r="AA683" s="146">
        <f t="shared" si="494"/>
        <v>0</v>
      </c>
      <c r="AB683" s="146">
        <f t="shared" si="494"/>
        <v>0</v>
      </c>
      <c r="AC683" s="146">
        <f t="shared" si="494"/>
        <v>0</v>
      </c>
      <c r="AD683" s="146">
        <f t="shared" si="494"/>
        <v>0</v>
      </c>
      <c r="AE683" s="146">
        <f t="shared" si="494"/>
        <v>0</v>
      </c>
      <c r="AF683" s="146">
        <f t="shared" si="494"/>
        <v>0</v>
      </c>
      <c r="AG683" s="146">
        <f t="shared" si="494"/>
        <v>0</v>
      </c>
      <c r="AH683" s="146">
        <f t="shared" si="494"/>
        <v>0</v>
      </c>
      <c r="AI683" s="146">
        <f t="shared" si="494"/>
        <v>0</v>
      </c>
      <c r="AJ683" s="146">
        <f t="shared" si="494"/>
        <v>0</v>
      </c>
      <c r="AK683" s="146">
        <f t="shared" si="494"/>
        <v>0</v>
      </c>
      <c r="AL683" s="146">
        <f t="shared" si="494"/>
        <v>0</v>
      </c>
      <c r="AM683" s="146">
        <f t="shared" si="494"/>
        <v>0</v>
      </c>
      <c r="AN683" s="146">
        <f t="shared" si="494"/>
        <v>0</v>
      </c>
      <c r="AO683" s="146">
        <f t="shared" si="494"/>
        <v>0</v>
      </c>
      <c r="AP683" s="146">
        <f t="shared" si="494"/>
        <v>0</v>
      </c>
      <c r="AQ683" s="146">
        <f t="shared" si="494"/>
        <v>0</v>
      </c>
      <c r="AR683" s="146">
        <f t="shared" si="494"/>
        <v>0</v>
      </c>
      <c r="AS683" s="146">
        <f t="shared" si="494"/>
        <v>0</v>
      </c>
      <c r="AT683" s="146">
        <f t="shared" si="494"/>
        <v>0</v>
      </c>
      <c r="AU683" s="146"/>
      <c r="AV683" s="146">
        <f t="shared" si="493"/>
        <v>0</v>
      </c>
      <c r="AW683" s="146">
        <f t="shared" si="493"/>
        <v>0</v>
      </c>
      <c r="AX683" s="146">
        <f t="shared" si="493"/>
        <v>0</v>
      </c>
      <c r="AY683" s="146">
        <f t="shared" si="493"/>
        <v>0</v>
      </c>
      <c r="AZ683" s="146">
        <f t="shared" si="493"/>
        <v>0</v>
      </c>
      <c r="BA683" s="146">
        <f t="shared" si="493"/>
        <v>0</v>
      </c>
      <c r="BB683" s="164"/>
      <c r="BC683" s="166"/>
    </row>
    <row r="684" spans="1:55">
      <c r="A684" s="288" t="s">
        <v>318</v>
      </c>
      <c r="B684" s="289"/>
      <c r="C684" s="289"/>
      <c r="D684" s="289"/>
      <c r="E684" s="289"/>
      <c r="F684" s="289"/>
      <c r="G684" s="289"/>
      <c r="H684" s="289"/>
      <c r="I684" s="289"/>
      <c r="J684" s="289"/>
      <c r="K684" s="289"/>
      <c r="L684" s="289"/>
      <c r="M684" s="289"/>
      <c r="N684" s="289"/>
      <c r="O684" s="289"/>
      <c r="P684" s="289"/>
      <c r="Q684" s="289"/>
      <c r="R684" s="289"/>
      <c r="S684" s="289"/>
      <c r="T684" s="289"/>
      <c r="U684" s="289"/>
      <c r="V684" s="289"/>
      <c r="W684" s="289"/>
      <c r="X684" s="289"/>
      <c r="Y684" s="289"/>
      <c r="Z684" s="289"/>
      <c r="AA684" s="289"/>
      <c r="AB684" s="289"/>
      <c r="AC684" s="289"/>
      <c r="AD684" s="289"/>
      <c r="AE684" s="289"/>
      <c r="AF684" s="289"/>
      <c r="AG684" s="289"/>
      <c r="AH684" s="289"/>
      <c r="AI684" s="289"/>
      <c r="AJ684" s="289"/>
      <c r="AK684" s="289"/>
      <c r="AL684" s="289"/>
      <c r="AM684" s="289"/>
      <c r="AN684" s="289"/>
      <c r="AO684" s="289"/>
      <c r="AP684" s="289"/>
      <c r="AQ684" s="289"/>
      <c r="AR684" s="289"/>
      <c r="AS684" s="289"/>
      <c r="AT684" s="289"/>
      <c r="AU684" s="289"/>
      <c r="AV684" s="289"/>
      <c r="AW684" s="289"/>
      <c r="AX684" s="289"/>
      <c r="AY684" s="289"/>
      <c r="AZ684" s="289"/>
      <c r="BA684" s="289"/>
      <c r="BB684" s="289"/>
      <c r="BC684" s="289"/>
    </row>
    <row r="685" spans="1:55" ht="15.6">
      <c r="A685" s="288"/>
      <c r="B685" s="297"/>
      <c r="C685" s="297"/>
      <c r="D685" s="297"/>
      <c r="E685" s="297"/>
      <c r="F685" s="297"/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  <c r="X685" s="297"/>
      <c r="Y685" s="297"/>
      <c r="Z685" s="297"/>
      <c r="AA685" s="297"/>
      <c r="AB685" s="297"/>
      <c r="AC685" s="297"/>
      <c r="AD685" s="297"/>
      <c r="AE685" s="297"/>
      <c r="AF685" s="297"/>
      <c r="AG685" s="297"/>
      <c r="AH685" s="297"/>
      <c r="AI685" s="297"/>
      <c r="AJ685" s="297"/>
      <c r="AK685" s="297"/>
      <c r="AL685" s="297"/>
      <c r="AM685" s="297"/>
      <c r="AN685" s="297"/>
      <c r="AO685" s="297"/>
      <c r="AP685" s="297"/>
      <c r="AQ685" s="297"/>
      <c r="AR685" s="297"/>
      <c r="AS685" s="297"/>
      <c r="AT685" s="297"/>
      <c r="AU685" s="297"/>
      <c r="AV685" s="297"/>
      <c r="AW685" s="297"/>
      <c r="AX685" s="297"/>
      <c r="AY685" s="297"/>
      <c r="AZ685" s="297"/>
      <c r="BA685" s="297"/>
      <c r="BB685" s="297"/>
      <c r="BC685" s="297"/>
    </row>
    <row r="686" spans="1:55" ht="15.6">
      <c r="A686" s="275" t="s">
        <v>352</v>
      </c>
      <c r="B686" s="276" t="s">
        <v>351</v>
      </c>
      <c r="C686" s="276" t="s">
        <v>308</v>
      </c>
      <c r="D686" s="168" t="s">
        <v>41</v>
      </c>
      <c r="E686" s="167">
        <f t="shared" ref="E686:F701" si="495">H686+K686+N686+Q686+T686+W686+Z686+AE686+AJ686+AO686+AT686+AY686</f>
        <v>50669</v>
      </c>
      <c r="F686" s="167">
        <f t="shared" si="495"/>
        <v>46822.002660000006</v>
      </c>
      <c r="G686" s="167">
        <f t="shared" ref="G686:G717" si="496">F686*100/E686</f>
        <v>92.407591742485565</v>
      </c>
      <c r="H686" s="167">
        <f>H687+H688+H689+H691+H692</f>
        <v>0</v>
      </c>
      <c r="I686" s="167">
        <f t="shared" ref="I686" si="497">I687+I688+I689+I691+I692</f>
        <v>0</v>
      </c>
      <c r="J686" s="167"/>
      <c r="K686" s="167">
        <f>K687+K688+K689+K691+K692</f>
        <v>5857.0304699999997</v>
      </c>
      <c r="L686" s="167">
        <f t="shared" ref="L686" si="498">L687+L688+L689+L691+L692</f>
        <v>5857.0304699999997</v>
      </c>
      <c r="M686" s="167"/>
      <c r="N686" s="167">
        <f t="shared" ref="N686:O686" si="499">N687+N688+N689+N691+N692</f>
        <v>4484.9900400000006</v>
      </c>
      <c r="O686" s="167">
        <f t="shared" si="499"/>
        <v>4484.9900400000006</v>
      </c>
      <c r="P686" s="167"/>
      <c r="Q686" s="167">
        <f t="shared" ref="Q686:R686" si="500">Q687+Q688+Q689+Q691+Q692</f>
        <v>4422.0252099999998</v>
      </c>
      <c r="R686" s="167">
        <f t="shared" si="500"/>
        <v>4422.0252099999998</v>
      </c>
      <c r="S686" s="167"/>
      <c r="T686" s="167">
        <f t="shared" ref="T686:U686" si="501">T687+T688+T689+T691+T692</f>
        <v>3141.3091599999998</v>
      </c>
      <c r="U686" s="167">
        <f t="shared" si="501"/>
        <v>3141.3091599999998</v>
      </c>
      <c r="V686" s="167"/>
      <c r="W686" s="167">
        <f t="shared" ref="W686:X686" si="502">W687+W688+W689+W691+W692</f>
        <v>2690.2669599999999</v>
      </c>
      <c r="X686" s="167">
        <f t="shared" si="502"/>
        <v>2690.2669599999999</v>
      </c>
      <c r="Y686" s="167"/>
      <c r="Z686" s="167">
        <f t="shared" ref="Z686:AC686" si="503">Z687+Z688+Z689+Z691+Z692</f>
        <v>1611.83915</v>
      </c>
      <c r="AA686" s="167">
        <f t="shared" si="503"/>
        <v>1611.83915</v>
      </c>
      <c r="AB686" s="167">
        <f t="shared" si="503"/>
        <v>0</v>
      </c>
      <c r="AC686" s="167">
        <f t="shared" si="503"/>
        <v>0</v>
      </c>
      <c r="AD686" s="167"/>
      <c r="AE686" s="167">
        <f t="shared" ref="AE686:AH686" si="504">AE687+AE688+AE689+AE691+AE692</f>
        <v>1880.2417899999998</v>
      </c>
      <c r="AF686" s="167">
        <f t="shared" si="504"/>
        <v>1880.2417899999998</v>
      </c>
      <c r="AG686" s="167">
        <f t="shared" si="504"/>
        <v>0</v>
      </c>
      <c r="AH686" s="167">
        <f t="shared" si="504"/>
        <v>0</v>
      </c>
      <c r="AI686" s="167"/>
      <c r="AJ686" s="167">
        <f t="shared" ref="AJ686:AM686" si="505">AJ687+AJ688+AJ689+AJ691+AJ692</f>
        <v>2373.6287499999999</v>
      </c>
      <c r="AK686" s="167">
        <f t="shared" si="505"/>
        <v>2373.6287499999999</v>
      </c>
      <c r="AL686" s="167">
        <f t="shared" si="505"/>
        <v>0</v>
      </c>
      <c r="AM686" s="167">
        <f t="shared" si="505"/>
        <v>0</v>
      </c>
      <c r="AN686" s="167"/>
      <c r="AO686" s="167">
        <f t="shared" ref="AO686:AR686" si="506">AO687+AO688+AO689+AO691+AO692</f>
        <v>3301.2022900000002</v>
      </c>
      <c r="AP686" s="167">
        <f t="shared" si="506"/>
        <v>3301.2022900000002</v>
      </c>
      <c r="AQ686" s="167">
        <f t="shared" si="506"/>
        <v>0</v>
      </c>
      <c r="AR686" s="167">
        <f t="shared" si="506"/>
        <v>0</v>
      </c>
      <c r="AS686" s="167"/>
      <c r="AT686" s="167">
        <f t="shared" ref="AT686:AW686" si="507">AT687+AT688+AT689+AT691+AT692</f>
        <v>5478.0536000000002</v>
      </c>
      <c r="AU686" s="167">
        <f t="shared" si="507"/>
        <v>5478.0536000000002</v>
      </c>
      <c r="AV686" s="167">
        <f t="shared" si="507"/>
        <v>0</v>
      </c>
      <c r="AW686" s="167">
        <f t="shared" si="507"/>
        <v>0</v>
      </c>
      <c r="AX686" s="167"/>
      <c r="AY686" s="167">
        <f t="shared" ref="AY686:AZ686" si="508">AY687+AY688+AY689+AY691+AY692</f>
        <v>15428.412579999998</v>
      </c>
      <c r="AZ686" s="167">
        <f t="shared" si="508"/>
        <v>11581.41524</v>
      </c>
      <c r="BA686" s="167"/>
      <c r="BB686" s="278" t="s">
        <v>430</v>
      </c>
      <c r="BC686" s="226"/>
    </row>
    <row r="687" spans="1:55" ht="31.2">
      <c r="A687" s="275"/>
      <c r="B687" s="276"/>
      <c r="C687" s="276"/>
      <c r="D687" s="165" t="s">
        <v>37</v>
      </c>
      <c r="E687" s="167">
        <f t="shared" si="495"/>
        <v>0</v>
      </c>
      <c r="F687" s="167">
        <f t="shared" si="495"/>
        <v>0</v>
      </c>
      <c r="G687" s="167"/>
      <c r="H687" s="167">
        <f>H694+H701</f>
        <v>0</v>
      </c>
      <c r="I687" s="167">
        <f t="shared" ref="I687:BA687" si="509">I694+I701</f>
        <v>0</v>
      </c>
      <c r="J687" s="167">
        <f t="shared" si="509"/>
        <v>0</v>
      </c>
      <c r="K687" s="167">
        <f t="shared" si="509"/>
        <v>0</v>
      </c>
      <c r="L687" s="167">
        <f t="shared" si="509"/>
        <v>0</v>
      </c>
      <c r="M687" s="167">
        <f t="shared" si="509"/>
        <v>0</v>
      </c>
      <c r="N687" s="167">
        <f t="shared" si="509"/>
        <v>0</v>
      </c>
      <c r="O687" s="167">
        <f t="shared" si="509"/>
        <v>0</v>
      </c>
      <c r="P687" s="167">
        <f t="shared" si="509"/>
        <v>0</v>
      </c>
      <c r="Q687" s="167">
        <f t="shared" si="509"/>
        <v>0</v>
      </c>
      <c r="R687" s="167">
        <f t="shared" si="509"/>
        <v>0</v>
      </c>
      <c r="S687" s="167">
        <f t="shared" si="509"/>
        <v>0</v>
      </c>
      <c r="T687" s="167">
        <f t="shared" si="509"/>
        <v>0</v>
      </c>
      <c r="U687" s="167">
        <f t="shared" si="509"/>
        <v>0</v>
      </c>
      <c r="V687" s="167">
        <f t="shared" si="509"/>
        <v>0</v>
      </c>
      <c r="W687" s="167">
        <f t="shared" si="509"/>
        <v>0</v>
      </c>
      <c r="X687" s="167">
        <f t="shared" si="509"/>
        <v>0</v>
      </c>
      <c r="Y687" s="167">
        <f t="shared" si="509"/>
        <v>0</v>
      </c>
      <c r="Z687" s="167">
        <f t="shared" si="509"/>
        <v>0</v>
      </c>
      <c r="AA687" s="167">
        <f t="shared" si="509"/>
        <v>0</v>
      </c>
      <c r="AB687" s="167">
        <f t="shared" si="509"/>
        <v>0</v>
      </c>
      <c r="AC687" s="167">
        <f t="shared" si="509"/>
        <v>0</v>
      </c>
      <c r="AD687" s="167">
        <f t="shared" si="509"/>
        <v>0</v>
      </c>
      <c r="AE687" s="167">
        <f t="shared" si="509"/>
        <v>0</v>
      </c>
      <c r="AF687" s="167">
        <f t="shared" si="509"/>
        <v>0</v>
      </c>
      <c r="AG687" s="167">
        <f t="shared" si="509"/>
        <v>0</v>
      </c>
      <c r="AH687" s="167">
        <f t="shared" si="509"/>
        <v>0</v>
      </c>
      <c r="AI687" s="167">
        <f t="shared" si="509"/>
        <v>0</v>
      </c>
      <c r="AJ687" s="167">
        <f t="shared" si="509"/>
        <v>0</v>
      </c>
      <c r="AK687" s="167">
        <f t="shared" si="509"/>
        <v>0</v>
      </c>
      <c r="AL687" s="167">
        <f t="shared" si="509"/>
        <v>0</v>
      </c>
      <c r="AM687" s="167">
        <f t="shared" si="509"/>
        <v>0</v>
      </c>
      <c r="AN687" s="167">
        <f t="shared" si="509"/>
        <v>0</v>
      </c>
      <c r="AO687" s="167">
        <f t="shared" si="509"/>
        <v>0</v>
      </c>
      <c r="AP687" s="167">
        <f t="shared" si="509"/>
        <v>0</v>
      </c>
      <c r="AQ687" s="167">
        <f t="shared" si="509"/>
        <v>0</v>
      </c>
      <c r="AR687" s="167">
        <f t="shared" si="509"/>
        <v>0</v>
      </c>
      <c r="AS687" s="167">
        <f t="shared" si="509"/>
        <v>0</v>
      </c>
      <c r="AT687" s="167">
        <f t="shared" si="509"/>
        <v>0</v>
      </c>
      <c r="AU687" s="167">
        <f t="shared" si="509"/>
        <v>0</v>
      </c>
      <c r="AV687" s="167">
        <f t="shared" si="509"/>
        <v>0</v>
      </c>
      <c r="AW687" s="167">
        <f t="shared" si="509"/>
        <v>0</v>
      </c>
      <c r="AX687" s="167">
        <f t="shared" si="509"/>
        <v>0</v>
      </c>
      <c r="AY687" s="167">
        <f t="shared" si="509"/>
        <v>0</v>
      </c>
      <c r="AZ687" s="167">
        <f t="shared" si="509"/>
        <v>0</v>
      </c>
      <c r="BA687" s="167">
        <f t="shared" si="509"/>
        <v>0</v>
      </c>
      <c r="BB687" s="279"/>
      <c r="BC687" s="226"/>
    </row>
    <row r="688" spans="1:55" ht="31.2">
      <c r="A688" s="275"/>
      <c r="B688" s="276"/>
      <c r="C688" s="276"/>
      <c r="D688" s="165" t="s">
        <v>2</v>
      </c>
      <c r="E688" s="167">
        <f t="shared" si="495"/>
        <v>43648.999999999993</v>
      </c>
      <c r="F688" s="167">
        <f t="shared" si="495"/>
        <v>39802.002659999998</v>
      </c>
      <c r="G688" s="167">
        <f t="shared" si="496"/>
        <v>91.186516667048508</v>
      </c>
      <c r="H688" s="167">
        <f t="shared" ref="H688:BA692" si="510">H695+H702</f>
        <v>0</v>
      </c>
      <c r="I688" s="167">
        <f t="shared" si="510"/>
        <v>0</v>
      </c>
      <c r="J688" s="167">
        <f t="shared" si="510"/>
        <v>0</v>
      </c>
      <c r="K688" s="167">
        <f t="shared" si="510"/>
        <v>4920.67173</v>
      </c>
      <c r="L688" s="167">
        <f t="shared" si="510"/>
        <v>4920.67173</v>
      </c>
      <c r="M688" s="167">
        <f t="shared" si="510"/>
        <v>0</v>
      </c>
      <c r="N688" s="167">
        <f t="shared" si="510"/>
        <v>3744.5149000000001</v>
      </c>
      <c r="O688" s="167">
        <f t="shared" si="510"/>
        <v>3744.5149000000001</v>
      </c>
      <c r="P688" s="167">
        <f t="shared" si="510"/>
        <v>0</v>
      </c>
      <c r="Q688" s="167">
        <f t="shared" si="510"/>
        <v>3700.0996399999999</v>
      </c>
      <c r="R688" s="167">
        <f t="shared" si="510"/>
        <v>3700.0996399999999</v>
      </c>
      <c r="S688" s="167">
        <f t="shared" si="510"/>
        <v>0</v>
      </c>
      <c r="T688" s="167">
        <f t="shared" si="510"/>
        <v>2579.0958799999999</v>
      </c>
      <c r="U688" s="167">
        <f t="shared" si="510"/>
        <v>2579.0958799999999</v>
      </c>
      <c r="V688" s="167">
        <f t="shared" si="510"/>
        <v>0</v>
      </c>
      <c r="W688" s="167">
        <f t="shared" si="510"/>
        <v>2282.1408099999999</v>
      </c>
      <c r="X688" s="167">
        <f t="shared" si="510"/>
        <v>2282.1408099999999</v>
      </c>
      <c r="Y688" s="167">
        <f t="shared" si="510"/>
        <v>0</v>
      </c>
      <c r="Z688" s="167">
        <f t="shared" si="510"/>
        <v>1488.0062399999999</v>
      </c>
      <c r="AA688" s="167">
        <f t="shared" si="510"/>
        <v>1488.0062399999999</v>
      </c>
      <c r="AB688" s="167">
        <f t="shared" si="510"/>
        <v>0</v>
      </c>
      <c r="AC688" s="167">
        <f t="shared" si="510"/>
        <v>0</v>
      </c>
      <c r="AD688" s="167">
        <f t="shared" si="510"/>
        <v>0</v>
      </c>
      <c r="AE688" s="167">
        <f t="shared" si="510"/>
        <v>1634.2591399999999</v>
      </c>
      <c r="AF688" s="167">
        <f t="shared" si="510"/>
        <v>1634.2591399999999</v>
      </c>
      <c r="AG688" s="167">
        <f t="shared" si="510"/>
        <v>0</v>
      </c>
      <c r="AH688" s="167">
        <f t="shared" si="510"/>
        <v>0</v>
      </c>
      <c r="AI688" s="167">
        <f t="shared" si="510"/>
        <v>0</v>
      </c>
      <c r="AJ688" s="167">
        <f t="shared" si="510"/>
        <v>2101.3993799999998</v>
      </c>
      <c r="AK688" s="167">
        <f t="shared" si="510"/>
        <v>2101.3993799999998</v>
      </c>
      <c r="AL688" s="167">
        <f t="shared" si="510"/>
        <v>0</v>
      </c>
      <c r="AM688" s="167">
        <f t="shared" si="510"/>
        <v>0</v>
      </c>
      <c r="AN688" s="167">
        <f t="shared" si="510"/>
        <v>0</v>
      </c>
      <c r="AO688" s="167">
        <f t="shared" si="510"/>
        <v>2786.35448</v>
      </c>
      <c r="AP688" s="167">
        <f t="shared" si="510"/>
        <v>2786.35448</v>
      </c>
      <c r="AQ688" s="167">
        <f t="shared" si="510"/>
        <v>0</v>
      </c>
      <c r="AR688" s="167">
        <f t="shared" si="510"/>
        <v>0</v>
      </c>
      <c r="AS688" s="167">
        <f t="shared" si="510"/>
        <v>0</v>
      </c>
      <c r="AT688" s="167">
        <f t="shared" si="510"/>
        <v>4440.4035800000001</v>
      </c>
      <c r="AU688" s="167">
        <f t="shared" si="510"/>
        <v>4440.4035800000001</v>
      </c>
      <c r="AV688" s="167">
        <f t="shared" si="510"/>
        <v>0</v>
      </c>
      <c r="AW688" s="167">
        <f t="shared" si="510"/>
        <v>0</v>
      </c>
      <c r="AX688" s="167">
        <f t="shared" si="510"/>
        <v>0</v>
      </c>
      <c r="AY688" s="167">
        <f t="shared" si="510"/>
        <v>13972.054219999998</v>
      </c>
      <c r="AZ688" s="167">
        <f t="shared" si="510"/>
        <v>10125.05688</v>
      </c>
      <c r="BA688" s="167">
        <f t="shared" si="510"/>
        <v>0</v>
      </c>
      <c r="BB688" s="279"/>
      <c r="BC688" s="226"/>
    </row>
    <row r="689" spans="1:55" ht="15.6">
      <c r="A689" s="275"/>
      <c r="B689" s="276"/>
      <c r="C689" s="276"/>
      <c r="D689" s="166" t="s">
        <v>268</v>
      </c>
      <c r="E689" s="167">
        <f>H689+K689+N689+Q689+T689+W689+Z689+AE689+AJ689+AO689+AT689+AY689</f>
        <v>7020</v>
      </c>
      <c r="F689" s="167">
        <f t="shared" si="495"/>
        <v>7020</v>
      </c>
      <c r="G689" s="167">
        <f t="shared" si="496"/>
        <v>100</v>
      </c>
      <c r="H689" s="167">
        <f t="shared" si="510"/>
        <v>0</v>
      </c>
      <c r="I689" s="167">
        <f t="shared" si="510"/>
        <v>0</v>
      </c>
      <c r="J689" s="167">
        <f t="shared" si="510"/>
        <v>0</v>
      </c>
      <c r="K689" s="167">
        <f t="shared" si="510"/>
        <v>936.35874000000001</v>
      </c>
      <c r="L689" s="167">
        <f t="shared" si="510"/>
        <v>936.35874000000001</v>
      </c>
      <c r="M689" s="167">
        <f t="shared" si="510"/>
        <v>0</v>
      </c>
      <c r="N689" s="167">
        <f t="shared" si="510"/>
        <v>740.47514000000001</v>
      </c>
      <c r="O689" s="167">
        <f t="shared" si="510"/>
        <v>740.47514000000001</v>
      </c>
      <c r="P689" s="167">
        <f t="shared" si="510"/>
        <v>0</v>
      </c>
      <c r="Q689" s="167">
        <f t="shared" si="510"/>
        <v>721.92556999999999</v>
      </c>
      <c r="R689" s="167">
        <f t="shared" si="510"/>
        <v>721.92556999999999</v>
      </c>
      <c r="S689" s="167">
        <f t="shared" si="510"/>
        <v>0</v>
      </c>
      <c r="T689" s="167">
        <f t="shared" si="510"/>
        <v>562.21328000000005</v>
      </c>
      <c r="U689" s="167">
        <f t="shared" si="510"/>
        <v>562.21328000000005</v>
      </c>
      <c r="V689" s="167">
        <f t="shared" si="510"/>
        <v>0</v>
      </c>
      <c r="W689" s="167">
        <f t="shared" si="510"/>
        <v>408.12615</v>
      </c>
      <c r="X689" s="167">
        <f t="shared" si="510"/>
        <v>408.12615</v>
      </c>
      <c r="Y689" s="167">
        <f t="shared" si="510"/>
        <v>0</v>
      </c>
      <c r="Z689" s="167">
        <f t="shared" si="510"/>
        <v>123.83291</v>
      </c>
      <c r="AA689" s="167">
        <f t="shared" si="510"/>
        <v>123.83291</v>
      </c>
      <c r="AB689" s="167">
        <f t="shared" si="510"/>
        <v>0</v>
      </c>
      <c r="AC689" s="167">
        <f t="shared" si="510"/>
        <v>0</v>
      </c>
      <c r="AD689" s="167">
        <f t="shared" si="510"/>
        <v>0</v>
      </c>
      <c r="AE689" s="167">
        <f t="shared" si="510"/>
        <v>245.98265000000001</v>
      </c>
      <c r="AF689" s="167">
        <f t="shared" si="510"/>
        <v>245.98265000000001</v>
      </c>
      <c r="AG689" s="167">
        <f t="shared" si="510"/>
        <v>0</v>
      </c>
      <c r="AH689" s="167">
        <f t="shared" si="510"/>
        <v>0</v>
      </c>
      <c r="AI689" s="167">
        <f t="shared" si="510"/>
        <v>0</v>
      </c>
      <c r="AJ689" s="167">
        <f t="shared" si="510"/>
        <v>272.22937000000002</v>
      </c>
      <c r="AK689" s="167">
        <f t="shared" si="510"/>
        <v>272.22937000000002</v>
      </c>
      <c r="AL689" s="167">
        <f t="shared" si="510"/>
        <v>0</v>
      </c>
      <c r="AM689" s="167">
        <f t="shared" si="510"/>
        <v>0</v>
      </c>
      <c r="AN689" s="167">
        <f t="shared" si="510"/>
        <v>0</v>
      </c>
      <c r="AO689" s="167">
        <f t="shared" si="510"/>
        <v>514.84780999999998</v>
      </c>
      <c r="AP689" s="167">
        <f t="shared" si="510"/>
        <v>514.84780999999998</v>
      </c>
      <c r="AQ689" s="167">
        <f t="shared" si="510"/>
        <v>0</v>
      </c>
      <c r="AR689" s="167">
        <f t="shared" si="510"/>
        <v>0</v>
      </c>
      <c r="AS689" s="167">
        <f t="shared" si="510"/>
        <v>0</v>
      </c>
      <c r="AT689" s="167">
        <f t="shared" si="510"/>
        <v>1037.65002</v>
      </c>
      <c r="AU689" s="167">
        <f t="shared" si="510"/>
        <v>1037.65002</v>
      </c>
      <c r="AV689" s="167">
        <f t="shared" si="510"/>
        <v>0</v>
      </c>
      <c r="AW689" s="167">
        <f t="shared" si="510"/>
        <v>0</v>
      </c>
      <c r="AX689" s="167">
        <f t="shared" si="510"/>
        <v>0</v>
      </c>
      <c r="AY689" s="167">
        <f t="shared" si="510"/>
        <v>1456.3583599999999</v>
      </c>
      <c r="AZ689" s="167">
        <f t="shared" si="510"/>
        <v>1456.3583599999999</v>
      </c>
      <c r="BA689" s="167">
        <f t="shared" si="510"/>
        <v>0</v>
      </c>
      <c r="BB689" s="279"/>
      <c r="BC689" s="226"/>
    </row>
    <row r="690" spans="1:55" ht="78">
      <c r="A690" s="275"/>
      <c r="B690" s="276"/>
      <c r="C690" s="276"/>
      <c r="D690" s="166" t="s">
        <v>274</v>
      </c>
      <c r="E690" s="167">
        <f t="shared" ref="E690:E695" si="511">H690+K690+N690+Q690+T690+W690+Z690+AE690+AJ690+AO690+AT690+AY690</f>
        <v>0</v>
      </c>
      <c r="F690" s="167">
        <f t="shared" si="495"/>
        <v>0</v>
      </c>
      <c r="G690" s="167"/>
      <c r="H690" s="167">
        <f t="shared" si="510"/>
        <v>0</v>
      </c>
      <c r="I690" s="167">
        <f t="shared" si="510"/>
        <v>0</v>
      </c>
      <c r="J690" s="167">
        <f t="shared" si="510"/>
        <v>0</v>
      </c>
      <c r="K690" s="167">
        <f t="shared" si="510"/>
        <v>0</v>
      </c>
      <c r="L690" s="167">
        <f t="shared" si="510"/>
        <v>0</v>
      </c>
      <c r="M690" s="167">
        <f t="shared" si="510"/>
        <v>0</v>
      </c>
      <c r="N690" s="167">
        <f t="shared" si="510"/>
        <v>0</v>
      </c>
      <c r="O690" s="167">
        <f t="shared" si="510"/>
        <v>0</v>
      </c>
      <c r="P690" s="167">
        <f t="shared" si="510"/>
        <v>0</v>
      </c>
      <c r="Q690" s="167">
        <f t="shared" si="510"/>
        <v>0</v>
      </c>
      <c r="R690" s="167">
        <f t="shared" si="510"/>
        <v>0</v>
      </c>
      <c r="S690" s="167">
        <f t="shared" si="510"/>
        <v>0</v>
      </c>
      <c r="T690" s="167">
        <f t="shared" si="510"/>
        <v>0</v>
      </c>
      <c r="U690" s="167">
        <f t="shared" si="510"/>
        <v>0</v>
      </c>
      <c r="V690" s="167">
        <f t="shared" si="510"/>
        <v>0</v>
      </c>
      <c r="W690" s="167">
        <f t="shared" si="510"/>
        <v>0</v>
      </c>
      <c r="X690" s="167">
        <f t="shared" si="510"/>
        <v>0</v>
      </c>
      <c r="Y690" s="167">
        <f t="shared" si="510"/>
        <v>0</v>
      </c>
      <c r="Z690" s="167">
        <f t="shared" si="510"/>
        <v>0</v>
      </c>
      <c r="AA690" s="167">
        <f t="shared" si="510"/>
        <v>0</v>
      </c>
      <c r="AB690" s="167">
        <f t="shared" si="510"/>
        <v>0</v>
      </c>
      <c r="AC690" s="167">
        <f t="shared" si="510"/>
        <v>0</v>
      </c>
      <c r="AD690" s="167">
        <f t="shared" si="510"/>
        <v>0</v>
      </c>
      <c r="AE690" s="167">
        <f t="shared" si="510"/>
        <v>0</v>
      </c>
      <c r="AF690" s="167">
        <f t="shared" si="510"/>
        <v>0</v>
      </c>
      <c r="AG690" s="167">
        <f t="shared" si="510"/>
        <v>0</v>
      </c>
      <c r="AH690" s="167">
        <f t="shared" si="510"/>
        <v>0</v>
      </c>
      <c r="AI690" s="167">
        <f t="shared" si="510"/>
        <v>0</v>
      </c>
      <c r="AJ690" s="167">
        <f t="shared" si="510"/>
        <v>0</v>
      </c>
      <c r="AK690" s="167">
        <f t="shared" si="510"/>
        <v>0</v>
      </c>
      <c r="AL690" s="167">
        <f t="shared" si="510"/>
        <v>0</v>
      </c>
      <c r="AM690" s="167">
        <f t="shared" si="510"/>
        <v>0</v>
      </c>
      <c r="AN690" s="167">
        <f t="shared" si="510"/>
        <v>0</v>
      </c>
      <c r="AO690" s="167">
        <f t="shared" si="510"/>
        <v>0</v>
      </c>
      <c r="AP690" s="167">
        <f t="shared" si="510"/>
        <v>0</v>
      </c>
      <c r="AQ690" s="167">
        <f t="shared" si="510"/>
        <v>0</v>
      </c>
      <c r="AR690" s="167">
        <f t="shared" si="510"/>
        <v>0</v>
      </c>
      <c r="AS690" s="167">
        <f t="shared" si="510"/>
        <v>0</v>
      </c>
      <c r="AT690" s="167">
        <f t="shared" si="510"/>
        <v>0</v>
      </c>
      <c r="AU690" s="167">
        <f t="shared" si="510"/>
        <v>0</v>
      </c>
      <c r="AV690" s="167">
        <f t="shared" si="510"/>
        <v>0</v>
      </c>
      <c r="AW690" s="167">
        <f t="shared" si="510"/>
        <v>0</v>
      </c>
      <c r="AX690" s="167">
        <f t="shared" si="510"/>
        <v>0</v>
      </c>
      <c r="AY690" s="167">
        <f t="shared" si="510"/>
        <v>0</v>
      </c>
      <c r="AZ690" s="167">
        <f t="shared" si="510"/>
        <v>0</v>
      </c>
      <c r="BA690" s="167">
        <f t="shared" si="510"/>
        <v>0</v>
      </c>
      <c r="BB690" s="279"/>
      <c r="BC690" s="226"/>
    </row>
    <row r="691" spans="1:55" ht="15.6">
      <c r="A691" s="275"/>
      <c r="B691" s="276"/>
      <c r="C691" s="276"/>
      <c r="D691" s="166" t="s">
        <v>269</v>
      </c>
      <c r="E691" s="167">
        <f t="shared" si="511"/>
        <v>0</v>
      </c>
      <c r="F691" s="167">
        <f t="shared" si="495"/>
        <v>0</v>
      </c>
      <c r="G691" s="167"/>
      <c r="H691" s="167">
        <f t="shared" si="510"/>
        <v>0</v>
      </c>
      <c r="I691" s="167">
        <f t="shared" si="510"/>
        <v>0</v>
      </c>
      <c r="J691" s="167">
        <f t="shared" si="510"/>
        <v>0</v>
      </c>
      <c r="K691" s="167">
        <f t="shared" si="510"/>
        <v>0</v>
      </c>
      <c r="L691" s="167">
        <f t="shared" si="510"/>
        <v>0</v>
      </c>
      <c r="M691" s="167">
        <f t="shared" si="510"/>
        <v>0</v>
      </c>
      <c r="N691" s="167">
        <f t="shared" si="510"/>
        <v>0</v>
      </c>
      <c r="O691" s="167">
        <f t="shared" si="510"/>
        <v>0</v>
      </c>
      <c r="P691" s="167">
        <f t="shared" si="510"/>
        <v>0</v>
      </c>
      <c r="Q691" s="167">
        <f t="shared" si="510"/>
        <v>0</v>
      </c>
      <c r="R691" s="167">
        <f t="shared" si="510"/>
        <v>0</v>
      </c>
      <c r="S691" s="167">
        <f t="shared" si="510"/>
        <v>0</v>
      </c>
      <c r="T691" s="167">
        <f t="shared" si="510"/>
        <v>0</v>
      </c>
      <c r="U691" s="167">
        <f t="shared" si="510"/>
        <v>0</v>
      </c>
      <c r="V691" s="167">
        <f t="shared" si="510"/>
        <v>0</v>
      </c>
      <c r="W691" s="167">
        <f t="shared" si="510"/>
        <v>0</v>
      </c>
      <c r="X691" s="167">
        <f t="shared" si="510"/>
        <v>0</v>
      </c>
      <c r="Y691" s="167">
        <f t="shared" si="510"/>
        <v>0</v>
      </c>
      <c r="Z691" s="167">
        <f t="shared" si="510"/>
        <v>0</v>
      </c>
      <c r="AA691" s="167">
        <f t="shared" si="510"/>
        <v>0</v>
      </c>
      <c r="AB691" s="167">
        <f t="shared" si="510"/>
        <v>0</v>
      </c>
      <c r="AC691" s="167">
        <f t="shared" si="510"/>
        <v>0</v>
      </c>
      <c r="AD691" s="167">
        <f t="shared" si="510"/>
        <v>0</v>
      </c>
      <c r="AE691" s="167">
        <f t="shared" si="510"/>
        <v>0</v>
      </c>
      <c r="AF691" s="167">
        <f t="shared" si="510"/>
        <v>0</v>
      </c>
      <c r="AG691" s="167">
        <f t="shared" si="510"/>
        <v>0</v>
      </c>
      <c r="AH691" s="167">
        <f t="shared" si="510"/>
        <v>0</v>
      </c>
      <c r="AI691" s="167">
        <f t="shared" si="510"/>
        <v>0</v>
      </c>
      <c r="AJ691" s="167">
        <f t="shared" si="510"/>
        <v>0</v>
      </c>
      <c r="AK691" s="167">
        <f t="shared" si="510"/>
        <v>0</v>
      </c>
      <c r="AL691" s="167">
        <f t="shared" si="510"/>
        <v>0</v>
      </c>
      <c r="AM691" s="167">
        <f t="shared" si="510"/>
        <v>0</v>
      </c>
      <c r="AN691" s="167">
        <f t="shared" si="510"/>
        <v>0</v>
      </c>
      <c r="AO691" s="167">
        <f t="shared" si="510"/>
        <v>0</v>
      </c>
      <c r="AP691" s="167">
        <f t="shared" si="510"/>
        <v>0</v>
      </c>
      <c r="AQ691" s="167">
        <f t="shared" si="510"/>
        <v>0</v>
      </c>
      <c r="AR691" s="167">
        <f t="shared" si="510"/>
        <v>0</v>
      </c>
      <c r="AS691" s="167">
        <f t="shared" si="510"/>
        <v>0</v>
      </c>
      <c r="AT691" s="167">
        <f t="shared" si="510"/>
        <v>0</v>
      </c>
      <c r="AU691" s="167">
        <f t="shared" si="510"/>
        <v>0</v>
      </c>
      <c r="AV691" s="167">
        <f t="shared" si="510"/>
        <v>0</v>
      </c>
      <c r="AW691" s="167">
        <f t="shared" si="510"/>
        <v>0</v>
      </c>
      <c r="AX691" s="167">
        <f t="shared" si="510"/>
        <v>0</v>
      </c>
      <c r="AY691" s="167">
        <f t="shared" si="510"/>
        <v>0</v>
      </c>
      <c r="AZ691" s="167">
        <f t="shared" si="510"/>
        <v>0</v>
      </c>
      <c r="BA691" s="167">
        <f t="shared" si="510"/>
        <v>0</v>
      </c>
      <c r="BB691" s="279"/>
      <c r="BC691" s="226"/>
    </row>
    <row r="692" spans="1:55" ht="31.2">
      <c r="A692" s="275"/>
      <c r="B692" s="276"/>
      <c r="C692" s="276"/>
      <c r="D692" s="166" t="s">
        <v>43</v>
      </c>
      <c r="E692" s="167">
        <f t="shared" si="511"/>
        <v>0</v>
      </c>
      <c r="F692" s="167">
        <f t="shared" si="495"/>
        <v>0</v>
      </c>
      <c r="G692" s="167"/>
      <c r="H692" s="167">
        <f t="shared" si="510"/>
        <v>0</v>
      </c>
      <c r="I692" s="167">
        <f t="shared" si="510"/>
        <v>0</v>
      </c>
      <c r="J692" s="167">
        <f t="shared" si="510"/>
        <v>0</v>
      </c>
      <c r="K692" s="167">
        <f t="shared" si="510"/>
        <v>0</v>
      </c>
      <c r="L692" s="167">
        <f t="shared" si="510"/>
        <v>0</v>
      </c>
      <c r="M692" s="167">
        <f t="shared" si="510"/>
        <v>0</v>
      </c>
      <c r="N692" s="167">
        <f t="shared" si="510"/>
        <v>0</v>
      </c>
      <c r="O692" s="167">
        <f t="shared" si="510"/>
        <v>0</v>
      </c>
      <c r="P692" s="167">
        <f t="shared" si="510"/>
        <v>0</v>
      </c>
      <c r="Q692" s="167">
        <f t="shared" si="510"/>
        <v>0</v>
      </c>
      <c r="R692" s="167">
        <f t="shared" si="510"/>
        <v>0</v>
      </c>
      <c r="S692" s="167">
        <f t="shared" si="510"/>
        <v>0</v>
      </c>
      <c r="T692" s="167">
        <f t="shared" si="510"/>
        <v>0</v>
      </c>
      <c r="U692" s="167">
        <f t="shared" si="510"/>
        <v>0</v>
      </c>
      <c r="V692" s="167">
        <f t="shared" si="510"/>
        <v>0</v>
      </c>
      <c r="W692" s="167">
        <f t="shared" si="510"/>
        <v>0</v>
      </c>
      <c r="X692" s="167">
        <f t="shared" si="510"/>
        <v>0</v>
      </c>
      <c r="Y692" s="167">
        <f t="shared" si="510"/>
        <v>0</v>
      </c>
      <c r="Z692" s="167">
        <f t="shared" si="510"/>
        <v>0</v>
      </c>
      <c r="AA692" s="167">
        <f t="shared" si="510"/>
        <v>0</v>
      </c>
      <c r="AB692" s="167">
        <f t="shared" si="510"/>
        <v>0</v>
      </c>
      <c r="AC692" s="167">
        <f t="shared" si="510"/>
        <v>0</v>
      </c>
      <c r="AD692" s="167">
        <f t="shared" si="510"/>
        <v>0</v>
      </c>
      <c r="AE692" s="167">
        <f t="shared" si="510"/>
        <v>0</v>
      </c>
      <c r="AF692" s="167">
        <f t="shared" si="510"/>
        <v>0</v>
      </c>
      <c r="AG692" s="167">
        <f t="shared" si="510"/>
        <v>0</v>
      </c>
      <c r="AH692" s="167">
        <f t="shared" si="510"/>
        <v>0</v>
      </c>
      <c r="AI692" s="167">
        <f t="shared" si="510"/>
        <v>0</v>
      </c>
      <c r="AJ692" s="167">
        <f t="shared" si="510"/>
        <v>0</v>
      </c>
      <c r="AK692" s="167">
        <f t="shared" si="510"/>
        <v>0</v>
      </c>
      <c r="AL692" s="167">
        <f t="shared" si="510"/>
        <v>0</v>
      </c>
      <c r="AM692" s="167">
        <f t="shared" si="510"/>
        <v>0</v>
      </c>
      <c r="AN692" s="167">
        <f t="shared" si="510"/>
        <v>0</v>
      </c>
      <c r="AO692" s="167">
        <f t="shared" si="510"/>
        <v>0</v>
      </c>
      <c r="AP692" s="167">
        <f t="shared" si="510"/>
        <v>0</v>
      </c>
      <c r="AQ692" s="167">
        <f t="shared" si="510"/>
        <v>0</v>
      </c>
      <c r="AR692" s="167">
        <f t="shared" si="510"/>
        <v>0</v>
      </c>
      <c r="AS692" s="167">
        <f t="shared" si="510"/>
        <v>0</v>
      </c>
      <c r="AT692" s="167">
        <f t="shared" si="510"/>
        <v>0</v>
      </c>
      <c r="AU692" s="167">
        <f t="shared" si="510"/>
        <v>0</v>
      </c>
      <c r="AV692" s="167">
        <f t="shared" si="510"/>
        <v>0</v>
      </c>
      <c r="AW692" s="167">
        <f t="shared" si="510"/>
        <v>0</v>
      </c>
      <c r="AX692" s="167">
        <f t="shared" si="510"/>
        <v>0</v>
      </c>
      <c r="AY692" s="167">
        <f t="shared" si="510"/>
        <v>0</v>
      </c>
      <c r="AZ692" s="167">
        <f t="shared" si="510"/>
        <v>0</v>
      </c>
      <c r="BA692" s="167">
        <f t="shared" si="510"/>
        <v>0</v>
      </c>
      <c r="BB692" s="280"/>
      <c r="BC692" s="226"/>
    </row>
    <row r="693" spans="1:55" ht="15.6">
      <c r="A693" s="275" t="s">
        <v>353</v>
      </c>
      <c r="B693" s="276" t="s">
        <v>319</v>
      </c>
      <c r="C693" s="276" t="s">
        <v>308</v>
      </c>
      <c r="D693" s="168" t="s">
        <v>41</v>
      </c>
      <c r="E693" s="167">
        <f t="shared" si="511"/>
        <v>33119</v>
      </c>
      <c r="F693" s="212">
        <f t="shared" si="495"/>
        <v>29272.002660000002</v>
      </c>
      <c r="G693" s="167">
        <f t="shared" si="496"/>
        <v>88.384319152148322</v>
      </c>
      <c r="H693" s="167">
        <f>H694+H695+H696+H698+H699</f>
        <v>0</v>
      </c>
      <c r="I693" s="167">
        <f t="shared" ref="I693" si="512">I694+I695+I696+I698+I699</f>
        <v>0</v>
      </c>
      <c r="J693" s="167"/>
      <c r="K693" s="167">
        <f t="shared" ref="K693:L693" si="513">K694+K695+K696+K698+K699</f>
        <v>3516.1336200000001</v>
      </c>
      <c r="L693" s="167">
        <f t="shared" si="513"/>
        <v>3516.1336200000001</v>
      </c>
      <c r="M693" s="167"/>
      <c r="N693" s="167">
        <f t="shared" ref="N693:O693" si="514">N694+N695+N696+N698+N699</f>
        <v>2633.8021899999999</v>
      </c>
      <c r="O693" s="167">
        <f t="shared" si="514"/>
        <v>2633.8021899999999</v>
      </c>
      <c r="P693" s="167"/>
      <c r="Q693" s="167">
        <f t="shared" ref="Q693:R693" si="515">Q694+Q695+Q696+Q698+Q699</f>
        <v>2617.21128</v>
      </c>
      <c r="R693" s="167">
        <f t="shared" si="515"/>
        <v>2617.21128</v>
      </c>
      <c r="S693" s="167"/>
      <c r="T693" s="167">
        <f t="shared" ref="T693:U693" si="516">T694+T695+T696+T698+T699</f>
        <v>1735.7759699999999</v>
      </c>
      <c r="U693" s="167">
        <f t="shared" si="516"/>
        <v>1735.7759699999999</v>
      </c>
      <c r="V693" s="167"/>
      <c r="W693" s="167">
        <f t="shared" ref="W693:X693" si="517">W694+W695+W696+W698+W699</f>
        <v>1669.9515899999999</v>
      </c>
      <c r="X693" s="167">
        <f t="shared" si="517"/>
        <v>1669.9515899999999</v>
      </c>
      <c r="Y693" s="167"/>
      <c r="Z693" s="167">
        <f t="shared" ref="Z693:AC693" si="518">Z694+Z695+Z696+Z698+Z699</f>
        <v>1302.2568799999999</v>
      </c>
      <c r="AA693" s="167">
        <f t="shared" si="518"/>
        <v>1302.2568799999999</v>
      </c>
      <c r="AB693" s="167">
        <f t="shared" si="518"/>
        <v>0</v>
      </c>
      <c r="AC693" s="167">
        <f t="shared" si="518"/>
        <v>0</v>
      </c>
      <c r="AD693" s="167"/>
      <c r="AE693" s="167">
        <f t="shared" ref="AE693:AH693" si="519">AE694+AE695+AE696+AE698+AE699</f>
        <v>1265.2851599999999</v>
      </c>
      <c r="AF693" s="167">
        <f t="shared" si="519"/>
        <v>1265.2851599999999</v>
      </c>
      <c r="AG693" s="167">
        <f t="shared" si="519"/>
        <v>0</v>
      </c>
      <c r="AH693" s="167">
        <f t="shared" si="519"/>
        <v>0</v>
      </c>
      <c r="AI693" s="167"/>
      <c r="AJ693" s="167">
        <f t="shared" ref="AJ693:AM693" si="520">AJ694+AJ695+AJ696+AJ698+AJ699</f>
        <v>1693.0553299999999</v>
      </c>
      <c r="AK693" s="167">
        <f t="shared" si="520"/>
        <v>1693.0553299999999</v>
      </c>
      <c r="AL693" s="167">
        <f t="shared" si="520"/>
        <v>0</v>
      </c>
      <c r="AM693" s="167">
        <f t="shared" si="520"/>
        <v>0</v>
      </c>
      <c r="AN693" s="167"/>
      <c r="AO693" s="167">
        <f t="shared" ref="AO693:AR693" si="521">AO694+AO695+AO696+AO698+AO699</f>
        <v>2014.08276</v>
      </c>
      <c r="AP693" s="167">
        <f t="shared" si="521"/>
        <v>2014.08276</v>
      </c>
      <c r="AQ693" s="167">
        <f t="shared" si="521"/>
        <v>0</v>
      </c>
      <c r="AR693" s="167">
        <f t="shared" si="521"/>
        <v>0</v>
      </c>
      <c r="AS693" s="167"/>
      <c r="AT693" s="167">
        <f t="shared" ref="AT693:AW693" si="522">AT694+AT695+AT696+AT698+AT699</f>
        <v>2883.9285599999998</v>
      </c>
      <c r="AU693" s="167">
        <f t="shared" si="522"/>
        <v>2883.9285599999998</v>
      </c>
      <c r="AV693" s="167">
        <f t="shared" si="522"/>
        <v>0</v>
      </c>
      <c r="AW693" s="167">
        <f t="shared" si="522"/>
        <v>0</v>
      </c>
      <c r="AX693" s="167"/>
      <c r="AY693" s="167">
        <f t="shared" ref="AY693:AZ693" si="523">AY694+AY695+AY696+AY698+AY699</f>
        <v>11787.516659999999</v>
      </c>
      <c r="AZ693" s="167">
        <f t="shared" si="523"/>
        <v>7940.5193200000003</v>
      </c>
      <c r="BA693" s="167"/>
      <c r="BB693" s="167"/>
      <c r="BC693" s="406" t="s">
        <v>599</v>
      </c>
    </row>
    <row r="694" spans="1:55" ht="31.2">
      <c r="A694" s="275"/>
      <c r="B694" s="276"/>
      <c r="C694" s="276"/>
      <c r="D694" s="165" t="s">
        <v>37</v>
      </c>
      <c r="E694" s="167">
        <f t="shared" si="511"/>
        <v>0</v>
      </c>
      <c r="F694" s="167">
        <f t="shared" si="495"/>
        <v>0</v>
      </c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407"/>
    </row>
    <row r="695" spans="1:55" ht="31.2">
      <c r="A695" s="275"/>
      <c r="B695" s="276"/>
      <c r="C695" s="276"/>
      <c r="D695" s="165" t="s">
        <v>2</v>
      </c>
      <c r="E695" s="167">
        <f t="shared" si="511"/>
        <v>33119</v>
      </c>
      <c r="F695" s="167">
        <f t="shared" si="495"/>
        <v>29272.002660000002</v>
      </c>
      <c r="G695" s="167">
        <f t="shared" si="496"/>
        <v>88.384319152148322</v>
      </c>
      <c r="H695" s="167"/>
      <c r="I695" s="167"/>
      <c r="J695" s="167"/>
      <c r="K695" s="167">
        <v>3516.1336200000001</v>
      </c>
      <c r="L695" s="167">
        <v>3516.1336200000001</v>
      </c>
      <c r="M695" s="167"/>
      <c r="N695" s="167">
        <v>2633.8021899999999</v>
      </c>
      <c r="O695" s="167">
        <v>2633.8021899999999</v>
      </c>
      <c r="P695" s="167"/>
      <c r="Q695" s="167">
        <v>2617.21128</v>
      </c>
      <c r="R695" s="167">
        <f>Q695</f>
        <v>2617.21128</v>
      </c>
      <c r="S695" s="167"/>
      <c r="T695" s="167">
        <v>1735.7759699999999</v>
      </c>
      <c r="U695" s="167">
        <f>T695</f>
        <v>1735.7759699999999</v>
      </c>
      <c r="V695" s="167"/>
      <c r="W695" s="167">
        <v>1669.9515899999999</v>
      </c>
      <c r="X695" s="167">
        <v>1669.9515899999999</v>
      </c>
      <c r="Y695" s="167"/>
      <c r="Z695" s="212">
        <v>1302.2568799999999</v>
      </c>
      <c r="AA695" s="167">
        <v>1302.2568799999999</v>
      </c>
      <c r="AB695" s="167"/>
      <c r="AC695" s="167"/>
      <c r="AD695" s="167"/>
      <c r="AE695" s="167">
        <v>1265.2851599999999</v>
      </c>
      <c r="AF695" s="167">
        <v>1265.2851599999999</v>
      </c>
      <c r="AG695" s="167"/>
      <c r="AH695" s="167"/>
      <c r="AI695" s="167"/>
      <c r="AJ695" s="167">
        <v>1693.0553299999999</v>
      </c>
      <c r="AK695" s="167">
        <v>1693.0553299999999</v>
      </c>
      <c r="AL695" s="167"/>
      <c r="AM695" s="167"/>
      <c r="AN695" s="167"/>
      <c r="AO695" s="167">
        <v>2014.08276</v>
      </c>
      <c r="AP695" s="167">
        <v>2014.08276</v>
      </c>
      <c r="AQ695" s="167"/>
      <c r="AR695" s="167"/>
      <c r="AS695" s="167"/>
      <c r="AT695" s="167">
        <v>2883.9285599999998</v>
      </c>
      <c r="AU695" s="167">
        <v>2883.9285599999998</v>
      </c>
      <c r="AV695" s="167"/>
      <c r="AW695" s="167"/>
      <c r="AX695" s="167"/>
      <c r="AY695" s="167">
        <f>5139.86191+6600+2931.58331-2883.92856</f>
        <v>11787.516659999999</v>
      </c>
      <c r="AZ695" s="167">
        <v>7940.5193200000003</v>
      </c>
      <c r="BA695" s="167"/>
      <c r="BB695" s="167"/>
      <c r="BC695" s="407"/>
    </row>
    <row r="696" spans="1:55" ht="15.6">
      <c r="A696" s="275"/>
      <c r="B696" s="276"/>
      <c r="C696" s="276"/>
      <c r="D696" s="166" t="s">
        <v>268</v>
      </c>
      <c r="E696" s="167">
        <f>H696+K696+N696+Q696+T696+W696+Z696+AE696+AJ696+AO696+AT696+AY696</f>
        <v>0</v>
      </c>
      <c r="F696" s="167">
        <f t="shared" si="495"/>
        <v>0</v>
      </c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407"/>
    </row>
    <row r="697" spans="1:55" ht="78">
      <c r="A697" s="275"/>
      <c r="B697" s="276"/>
      <c r="C697" s="276"/>
      <c r="D697" s="166" t="s">
        <v>274</v>
      </c>
      <c r="E697" s="167">
        <f t="shared" ref="E697:F712" si="524">H697+K697+N697+Q697+T697+W697+Z697+AE697+AJ697+AO697+AT697+AY697</f>
        <v>0</v>
      </c>
      <c r="F697" s="167">
        <f t="shared" si="495"/>
        <v>0</v>
      </c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407"/>
    </row>
    <row r="698" spans="1:55" ht="15.6">
      <c r="A698" s="275"/>
      <c r="B698" s="276"/>
      <c r="C698" s="276"/>
      <c r="D698" s="166" t="s">
        <v>269</v>
      </c>
      <c r="E698" s="167">
        <f t="shared" si="524"/>
        <v>0</v>
      </c>
      <c r="F698" s="167">
        <f t="shared" si="495"/>
        <v>0</v>
      </c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407"/>
    </row>
    <row r="699" spans="1:55" ht="31.2">
      <c r="A699" s="275"/>
      <c r="B699" s="276"/>
      <c r="C699" s="276"/>
      <c r="D699" s="166" t="s">
        <v>43</v>
      </c>
      <c r="E699" s="167">
        <f t="shared" si="524"/>
        <v>0</v>
      </c>
      <c r="F699" s="167">
        <f t="shared" si="495"/>
        <v>0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408"/>
    </row>
    <row r="700" spans="1:55" ht="15.6">
      <c r="A700" s="275" t="s">
        <v>354</v>
      </c>
      <c r="B700" s="276" t="s">
        <v>320</v>
      </c>
      <c r="C700" s="276" t="s">
        <v>308</v>
      </c>
      <c r="D700" s="168" t="s">
        <v>41</v>
      </c>
      <c r="E700" s="167">
        <f t="shared" si="524"/>
        <v>17550</v>
      </c>
      <c r="F700" s="167">
        <f t="shared" si="495"/>
        <v>17550</v>
      </c>
      <c r="G700" s="167">
        <f t="shared" si="496"/>
        <v>100</v>
      </c>
      <c r="H700" s="167">
        <f>H701+H702+H703+H705+H706</f>
        <v>0</v>
      </c>
      <c r="I700" s="167">
        <f t="shared" ref="I700" si="525">I701+I702+I703+I705+I706</f>
        <v>0</v>
      </c>
      <c r="J700" s="167"/>
      <c r="K700" s="167">
        <f t="shared" ref="K700:L700" si="526">K701+K702+K703+K705+K706</f>
        <v>2340.8968500000001</v>
      </c>
      <c r="L700" s="167">
        <f t="shared" si="526"/>
        <v>2340.8968500000001</v>
      </c>
      <c r="M700" s="167"/>
      <c r="N700" s="167">
        <f t="shared" ref="N700:O700" si="527">N701+N702+N703+N705+N706</f>
        <v>1851.18785</v>
      </c>
      <c r="O700" s="167">
        <f t="shared" si="527"/>
        <v>1851.18785</v>
      </c>
      <c r="P700" s="167"/>
      <c r="Q700" s="167">
        <f t="shared" ref="Q700:R700" si="528">Q701+Q702+Q703+Q705+Q706</f>
        <v>1804.8139299999998</v>
      </c>
      <c r="R700" s="167">
        <f t="shared" si="528"/>
        <v>1804.8139299999998</v>
      </c>
      <c r="S700" s="167"/>
      <c r="T700" s="167">
        <f t="shared" ref="T700:U700" si="529">T701+T702+T703+T705+T706</f>
        <v>1405.5331900000001</v>
      </c>
      <c r="U700" s="167">
        <f t="shared" si="529"/>
        <v>1405.5331900000001</v>
      </c>
      <c r="V700" s="167"/>
      <c r="W700" s="167">
        <f t="shared" ref="W700:X700" si="530">W701+W702+W703+W705+W706</f>
        <v>1020.31537</v>
      </c>
      <c r="X700" s="167">
        <f t="shared" si="530"/>
        <v>1020.31537</v>
      </c>
      <c r="Y700" s="167"/>
      <c r="Z700" s="167">
        <f t="shared" ref="Z700:AC700" si="531">Z701+Z702+Z703+Z705+Z706</f>
        <v>309.58226999999999</v>
      </c>
      <c r="AA700" s="167">
        <f t="shared" si="531"/>
        <v>309.58226999999999</v>
      </c>
      <c r="AB700" s="167">
        <f t="shared" si="531"/>
        <v>0</v>
      </c>
      <c r="AC700" s="167">
        <f t="shared" si="531"/>
        <v>0</v>
      </c>
      <c r="AD700" s="167"/>
      <c r="AE700" s="167">
        <f t="shared" ref="AE700:AH700" si="532">AE701+AE702+AE703+AE705+AE706</f>
        <v>614.95663000000002</v>
      </c>
      <c r="AF700" s="167">
        <f t="shared" si="532"/>
        <v>614.95663000000002</v>
      </c>
      <c r="AG700" s="167">
        <f t="shared" si="532"/>
        <v>0</v>
      </c>
      <c r="AH700" s="167">
        <f t="shared" si="532"/>
        <v>0</v>
      </c>
      <c r="AI700" s="167"/>
      <c r="AJ700" s="167">
        <f t="shared" ref="AJ700:AM700" si="533">AJ701+AJ702+AJ703+AJ705+AJ706</f>
        <v>680.57341999999994</v>
      </c>
      <c r="AK700" s="167">
        <f t="shared" si="533"/>
        <v>680.57341999999994</v>
      </c>
      <c r="AL700" s="167">
        <f t="shared" si="533"/>
        <v>0</v>
      </c>
      <c r="AM700" s="167">
        <f t="shared" si="533"/>
        <v>0</v>
      </c>
      <c r="AN700" s="167"/>
      <c r="AO700" s="167">
        <f t="shared" ref="AO700:AR700" si="534">AO701+AO702+AO703+AO705+AO706</f>
        <v>1287.1195299999999</v>
      </c>
      <c r="AP700" s="167">
        <f t="shared" si="534"/>
        <v>1287.1195299999999</v>
      </c>
      <c r="AQ700" s="167">
        <f t="shared" si="534"/>
        <v>0</v>
      </c>
      <c r="AR700" s="167">
        <f t="shared" si="534"/>
        <v>0</v>
      </c>
      <c r="AS700" s="167"/>
      <c r="AT700" s="167">
        <f t="shared" ref="AT700:AW700" si="535">AT701+AT702+AT703+AT705+AT706</f>
        <v>2594.1250399999999</v>
      </c>
      <c r="AU700" s="167">
        <f t="shared" si="535"/>
        <v>2594.1250399999999</v>
      </c>
      <c r="AV700" s="167">
        <f t="shared" si="535"/>
        <v>0</v>
      </c>
      <c r="AW700" s="167">
        <f t="shared" si="535"/>
        <v>0</v>
      </c>
      <c r="AX700" s="167"/>
      <c r="AY700" s="167">
        <f t="shared" ref="AY700:AZ700" si="536">AY701+AY702+AY703+AY705+AY706</f>
        <v>3640.8959199999999</v>
      </c>
      <c r="AZ700" s="167">
        <f t="shared" si="536"/>
        <v>3640.8959199999999</v>
      </c>
      <c r="BA700" s="167"/>
      <c r="BB700" s="167"/>
      <c r="BC700" s="226"/>
    </row>
    <row r="701" spans="1:55" ht="31.2">
      <c r="A701" s="275"/>
      <c r="B701" s="276"/>
      <c r="C701" s="276"/>
      <c r="D701" s="165" t="s">
        <v>37</v>
      </c>
      <c r="E701" s="167">
        <f t="shared" si="524"/>
        <v>0</v>
      </c>
      <c r="F701" s="212">
        <f t="shared" si="495"/>
        <v>0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226"/>
    </row>
    <row r="702" spans="1:55" ht="31.2">
      <c r="A702" s="275"/>
      <c r="B702" s="276"/>
      <c r="C702" s="276"/>
      <c r="D702" s="165" t="s">
        <v>2</v>
      </c>
      <c r="E702" s="167">
        <f t="shared" si="524"/>
        <v>10530</v>
      </c>
      <c r="F702" s="167">
        <f t="shared" si="524"/>
        <v>10530</v>
      </c>
      <c r="G702" s="167">
        <f t="shared" si="496"/>
        <v>100</v>
      </c>
      <c r="H702" s="167"/>
      <c r="I702" s="167"/>
      <c r="J702" s="167"/>
      <c r="K702" s="167">
        <v>1404.53811</v>
      </c>
      <c r="L702" s="167">
        <v>1404.53811</v>
      </c>
      <c r="M702" s="167"/>
      <c r="N702" s="167">
        <v>1110.71271</v>
      </c>
      <c r="O702" s="167">
        <v>1110.71271</v>
      </c>
      <c r="P702" s="167"/>
      <c r="Q702" s="167">
        <v>1082.8883599999999</v>
      </c>
      <c r="R702" s="167">
        <f>Q702</f>
        <v>1082.8883599999999</v>
      </c>
      <c r="S702" s="167"/>
      <c r="T702" s="167">
        <v>843.31991000000005</v>
      </c>
      <c r="U702" s="167">
        <f>T702</f>
        <v>843.31991000000005</v>
      </c>
      <c r="V702" s="167"/>
      <c r="W702" s="167">
        <v>612.18921999999998</v>
      </c>
      <c r="X702" s="167">
        <v>612.18921999999998</v>
      </c>
      <c r="Y702" s="167"/>
      <c r="Z702" s="212">
        <v>185.74936</v>
      </c>
      <c r="AA702" s="212">
        <v>185.74936</v>
      </c>
      <c r="AB702" s="167"/>
      <c r="AC702" s="167"/>
      <c r="AD702" s="167"/>
      <c r="AE702" s="167">
        <v>368.97397999999998</v>
      </c>
      <c r="AF702" s="167">
        <v>368.97397999999998</v>
      </c>
      <c r="AG702" s="167"/>
      <c r="AH702" s="167"/>
      <c r="AI702" s="167"/>
      <c r="AJ702" s="167">
        <v>408.34404999999998</v>
      </c>
      <c r="AK702" s="167">
        <v>408.34404999999998</v>
      </c>
      <c r="AL702" s="167"/>
      <c r="AM702" s="167"/>
      <c r="AN702" s="167"/>
      <c r="AO702" s="167">
        <v>772.27171999999996</v>
      </c>
      <c r="AP702" s="167">
        <v>772.27171999999996</v>
      </c>
      <c r="AQ702" s="167"/>
      <c r="AR702" s="167"/>
      <c r="AS702" s="167"/>
      <c r="AT702" s="167">
        <v>1556.4750200000001</v>
      </c>
      <c r="AU702" s="167">
        <v>1556.4750200000001</v>
      </c>
      <c r="AV702" s="167"/>
      <c r="AW702" s="167"/>
      <c r="AX702" s="167"/>
      <c r="AY702" s="167">
        <f>2944.01258+797-1556.47502</f>
        <v>2184.5375599999998</v>
      </c>
      <c r="AZ702" s="167">
        <f>2944.01258+797-1556.47502</f>
        <v>2184.5375599999998</v>
      </c>
      <c r="BA702" s="167"/>
      <c r="BB702" s="167"/>
      <c r="BC702" s="226"/>
    </row>
    <row r="703" spans="1:55" ht="15.6">
      <c r="A703" s="275"/>
      <c r="B703" s="276"/>
      <c r="C703" s="276"/>
      <c r="D703" s="166" t="s">
        <v>268</v>
      </c>
      <c r="E703" s="167">
        <f>H703+K703+N703+Q703+T703+W703+Z703+AE703+AJ703+AO703+AT703+AY703</f>
        <v>7020</v>
      </c>
      <c r="F703" s="167">
        <f t="shared" si="524"/>
        <v>7020</v>
      </c>
      <c r="G703" s="167">
        <f t="shared" si="496"/>
        <v>100</v>
      </c>
      <c r="H703" s="167"/>
      <c r="I703" s="167"/>
      <c r="J703" s="167"/>
      <c r="K703" s="167">
        <v>936.35874000000001</v>
      </c>
      <c r="L703" s="167">
        <v>936.35874000000001</v>
      </c>
      <c r="M703" s="167"/>
      <c r="N703" s="167">
        <v>740.47514000000001</v>
      </c>
      <c r="O703" s="167">
        <v>740.47514000000001</v>
      </c>
      <c r="P703" s="167"/>
      <c r="Q703" s="167">
        <v>721.92556999999999</v>
      </c>
      <c r="R703" s="167">
        <f>Q703</f>
        <v>721.92556999999999</v>
      </c>
      <c r="S703" s="167"/>
      <c r="T703" s="167">
        <v>562.21328000000005</v>
      </c>
      <c r="U703" s="167">
        <f>T703</f>
        <v>562.21328000000005</v>
      </c>
      <c r="V703" s="167"/>
      <c r="W703" s="167">
        <v>408.12615</v>
      </c>
      <c r="X703" s="167">
        <v>408.12615</v>
      </c>
      <c r="Y703" s="167"/>
      <c r="Z703" s="212">
        <v>123.83291</v>
      </c>
      <c r="AA703" s="212">
        <v>123.83291</v>
      </c>
      <c r="AB703" s="167"/>
      <c r="AC703" s="167"/>
      <c r="AD703" s="167"/>
      <c r="AE703" s="167">
        <v>245.98265000000001</v>
      </c>
      <c r="AF703" s="167">
        <v>245.98265000000001</v>
      </c>
      <c r="AG703" s="167"/>
      <c r="AH703" s="167"/>
      <c r="AI703" s="167"/>
      <c r="AJ703" s="167">
        <v>272.22937000000002</v>
      </c>
      <c r="AK703" s="167">
        <v>272.22937000000002</v>
      </c>
      <c r="AL703" s="167"/>
      <c r="AM703" s="167"/>
      <c r="AN703" s="167"/>
      <c r="AO703" s="167">
        <v>514.84780999999998</v>
      </c>
      <c r="AP703" s="167">
        <v>514.84780999999998</v>
      </c>
      <c r="AQ703" s="167"/>
      <c r="AR703" s="167"/>
      <c r="AS703" s="167"/>
      <c r="AT703" s="167">
        <v>1037.65002</v>
      </c>
      <c r="AU703" s="167">
        <v>1037.65002</v>
      </c>
      <c r="AV703" s="167"/>
      <c r="AW703" s="167"/>
      <c r="AX703" s="167"/>
      <c r="AY703" s="167">
        <f>1322.00838+532-1037.65002+640</f>
        <v>1456.3583599999999</v>
      </c>
      <c r="AZ703" s="167">
        <f>1322.00838+532-1037.65002+640</f>
        <v>1456.3583599999999</v>
      </c>
      <c r="BA703" s="167"/>
      <c r="BB703" s="167"/>
      <c r="BC703" s="226"/>
    </row>
    <row r="704" spans="1:55" ht="78">
      <c r="A704" s="275"/>
      <c r="B704" s="276"/>
      <c r="C704" s="276"/>
      <c r="D704" s="166" t="s">
        <v>274</v>
      </c>
      <c r="E704" s="167">
        <f t="shared" ref="E704:E709" si="537">H704+K704+N704+Q704+T704+W704+Z704+AE704+AJ704+AO704+AT704+AY704</f>
        <v>0</v>
      </c>
      <c r="F704" s="167">
        <f t="shared" si="524"/>
        <v>0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226"/>
    </row>
    <row r="705" spans="1:55" ht="15.6">
      <c r="A705" s="275"/>
      <c r="B705" s="276"/>
      <c r="C705" s="276"/>
      <c r="D705" s="166" t="s">
        <v>269</v>
      </c>
      <c r="E705" s="167">
        <f t="shared" si="537"/>
        <v>0</v>
      </c>
      <c r="F705" s="167">
        <f t="shared" si="524"/>
        <v>0</v>
      </c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226"/>
    </row>
    <row r="706" spans="1:55" ht="31.2">
      <c r="A706" s="275"/>
      <c r="B706" s="276"/>
      <c r="C706" s="276"/>
      <c r="D706" s="166" t="s">
        <v>43</v>
      </c>
      <c r="E706" s="167">
        <f t="shared" si="537"/>
        <v>0</v>
      </c>
      <c r="F706" s="167">
        <f t="shared" si="524"/>
        <v>0</v>
      </c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226"/>
    </row>
    <row r="707" spans="1:55" ht="15.6">
      <c r="A707" s="275" t="s">
        <v>510</v>
      </c>
      <c r="B707" s="296"/>
      <c r="C707" s="296"/>
      <c r="D707" s="168" t="s">
        <v>41</v>
      </c>
      <c r="E707" s="167">
        <f t="shared" si="537"/>
        <v>50669</v>
      </c>
      <c r="F707" s="167">
        <f t="shared" si="524"/>
        <v>46822.002660000006</v>
      </c>
      <c r="G707" s="167">
        <f t="shared" si="496"/>
        <v>92.407591742485565</v>
      </c>
      <c r="H707" s="167">
        <f>H708+H709+H710+H712+H713</f>
        <v>0</v>
      </c>
      <c r="I707" s="167">
        <f t="shared" ref="I707" si="538">I708+I709+I710+I712+I713</f>
        <v>0</v>
      </c>
      <c r="J707" s="167"/>
      <c r="K707" s="167">
        <f t="shared" ref="K707:L707" si="539">K708+K709+K710+K712+K713</f>
        <v>5857.0304699999997</v>
      </c>
      <c r="L707" s="167">
        <f t="shared" si="539"/>
        <v>5857.0304699999997</v>
      </c>
      <c r="M707" s="167"/>
      <c r="N707" s="167">
        <f t="shared" ref="N707:O707" si="540">N708+N709+N710+N712+N713</f>
        <v>4484.9900400000006</v>
      </c>
      <c r="O707" s="167">
        <f t="shared" si="540"/>
        <v>4484.9900400000006</v>
      </c>
      <c r="P707" s="167"/>
      <c r="Q707" s="167">
        <f t="shared" ref="Q707:R707" si="541">Q708+Q709+Q710+Q712+Q713</f>
        <v>4422.0252099999998</v>
      </c>
      <c r="R707" s="167">
        <f t="shared" si="541"/>
        <v>4422.0252099999998</v>
      </c>
      <c r="S707" s="167"/>
      <c r="T707" s="167">
        <f t="shared" ref="T707:U707" si="542">T708+T709+T710+T712+T713</f>
        <v>3141.3091599999998</v>
      </c>
      <c r="U707" s="167">
        <f t="shared" si="542"/>
        <v>3141.3091599999998</v>
      </c>
      <c r="V707" s="167"/>
      <c r="W707" s="167">
        <f t="shared" ref="W707:X707" si="543">W708+W709+W710+W712+W713</f>
        <v>2690.2669599999999</v>
      </c>
      <c r="X707" s="167">
        <f t="shared" si="543"/>
        <v>2690.2669599999999</v>
      </c>
      <c r="Y707" s="167"/>
      <c r="Z707" s="167">
        <f t="shared" ref="Z707:AC707" si="544">Z708+Z709+Z710+Z712+Z713</f>
        <v>1611.83915</v>
      </c>
      <c r="AA707" s="167">
        <f t="shared" si="544"/>
        <v>1611.83915</v>
      </c>
      <c r="AB707" s="167">
        <f t="shared" si="544"/>
        <v>0</v>
      </c>
      <c r="AC707" s="167">
        <f t="shared" si="544"/>
        <v>0</v>
      </c>
      <c r="AD707" s="167"/>
      <c r="AE707" s="167">
        <f t="shared" ref="AE707:AH707" si="545">AE708+AE709+AE710+AE712+AE713</f>
        <v>1880.2417899999998</v>
      </c>
      <c r="AF707" s="167">
        <f t="shared" si="545"/>
        <v>1880.2417899999998</v>
      </c>
      <c r="AG707" s="167">
        <f t="shared" si="545"/>
        <v>0</v>
      </c>
      <c r="AH707" s="167">
        <f t="shared" si="545"/>
        <v>0</v>
      </c>
      <c r="AI707" s="167"/>
      <c r="AJ707" s="167">
        <f t="shared" ref="AJ707:AM707" si="546">AJ708+AJ709+AJ710+AJ712+AJ713</f>
        <v>2373.6287499999999</v>
      </c>
      <c r="AK707" s="167">
        <f t="shared" si="546"/>
        <v>2373.6287499999999</v>
      </c>
      <c r="AL707" s="167">
        <f t="shared" si="546"/>
        <v>0</v>
      </c>
      <c r="AM707" s="167">
        <f t="shared" si="546"/>
        <v>0</v>
      </c>
      <c r="AN707" s="167"/>
      <c r="AO707" s="167">
        <f t="shared" ref="AO707:AR707" si="547">AO708+AO709+AO710+AO712+AO713</f>
        <v>3301.2022900000002</v>
      </c>
      <c r="AP707" s="167">
        <f t="shared" si="547"/>
        <v>3301.2022900000002</v>
      </c>
      <c r="AQ707" s="167">
        <f t="shared" si="547"/>
        <v>0</v>
      </c>
      <c r="AR707" s="167">
        <f t="shared" si="547"/>
        <v>0</v>
      </c>
      <c r="AS707" s="167"/>
      <c r="AT707" s="167">
        <f t="shared" ref="AT707:AW707" si="548">AT708+AT709+AT710+AT712+AT713</f>
        <v>5478.0536000000002</v>
      </c>
      <c r="AU707" s="167">
        <f t="shared" si="548"/>
        <v>5478.0536000000002</v>
      </c>
      <c r="AV707" s="167">
        <f t="shared" si="548"/>
        <v>0</v>
      </c>
      <c r="AW707" s="167">
        <f t="shared" si="548"/>
        <v>0</v>
      </c>
      <c r="AX707" s="167"/>
      <c r="AY707" s="167">
        <f t="shared" ref="AY707:AZ707" si="549">AY708+AY709+AY710+AY712+AY713</f>
        <v>15428.412579999998</v>
      </c>
      <c r="AZ707" s="167">
        <f t="shared" si="549"/>
        <v>11581.41524</v>
      </c>
      <c r="BA707" s="167"/>
      <c r="BB707" s="167"/>
      <c r="BC707" s="226"/>
    </row>
    <row r="708" spans="1:55" ht="31.2">
      <c r="A708" s="275"/>
      <c r="B708" s="296"/>
      <c r="C708" s="296"/>
      <c r="D708" s="165" t="s">
        <v>37</v>
      </c>
      <c r="E708" s="167">
        <f t="shared" si="537"/>
        <v>0</v>
      </c>
      <c r="F708" s="167">
        <f t="shared" si="524"/>
        <v>0</v>
      </c>
      <c r="G708" s="167"/>
      <c r="H708" s="167">
        <f>H694+H701</f>
        <v>0</v>
      </c>
      <c r="I708" s="167">
        <f t="shared" ref="I708:BA708" si="550">I694+I701</f>
        <v>0</v>
      </c>
      <c r="J708" s="167">
        <f t="shared" si="550"/>
        <v>0</v>
      </c>
      <c r="K708" s="167">
        <f t="shared" si="550"/>
        <v>0</v>
      </c>
      <c r="L708" s="167">
        <f t="shared" si="550"/>
        <v>0</v>
      </c>
      <c r="M708" s="167">
        <f t="shared" si="550"/>
        <v>0</v>
      </c>
      <c r="N708" s="167">
        <f t="shared" si="550"/>
        <v>0</v>
      </c>
      <c r="O708" s="167">
        <f t="shared" si="550"/>
        <v>0</v>
      </c>
      <c r="P708" s="167">
        <f t="shared" si="550"/>
        <v>0</v>
      </c>
      <c r="Q708" s="167">
        <f t="shared" si="550"/>
        <v>0</v>
      </c>
      <c r="R708" s="167">
        <f t="shared" si="550"/>
        <v>0</v>
      </c>
      <c r="S708" s="167">
        <f t="shared" si="550"/>
        <v>0</v>
      </c>
      <c r="T708" s="167">
        <f t="shared" si="550"/>
        <v>0</v>
      </c>
      <c r="U708" s="167">
        <f t="shared" si="550"/>
        <v>0</v>
      </c>
      <c r="V708" s="167">
        <f t="shared" si="550"/>
        <v>0</v>
      </c>
      <c r="W708" s="167">
        <f t="shared" si="550"/>
        <v>0</v>
      </c>
      <c r="X708" s="167">
        <f t="shared" si="550"/>
        <v>0</v>
      </c>
      <c r="Y708" s="167">
        <f t="shared" si="550"/>
        <v>0</v>
      </c>
      <c r="Z708" s="167">
        <f t="shared" si="550"/>
        <v>0</v>
      </c>
      <c r="AA708" s="167">
        <f t="shared" si="550"/>
        <v>0</v>
      </c>
      <c r="AB708" s="167">
        <f t="shared" si="550"/>
        <v>0</v>
      </c>
      <c r="AC708" s="167">
        <f t="shared" si="550"/>
        <v>0</v>
      </c>
      <c r="AD708" s="167">
        <f t="shared" si="550"/>
        <v>0</v>
      </c>
      <c r="AE708" s="167">
        <f t="shared" si="550"/>
        <v>0</v>
      </c>
      <c r="AF708" s="167">
        <f t="shared" si="550"/>
        <v>0</v>
      </c>
      <c r="AG708" s="167">
        <f t="shared" si="550"/>
        <v>0</v>
      </c>
      <c r="AH708" s="167">
        <f t="shared" si="550"/>
        <v>0</v>
      </c>
      <c r="AI708" s="167">
        <f t="shared" si="550"/>
        <v>0</v>
      </c>
      <c r="AJ708" s="167">
        <f t="shared" si="550"/>
        <v>0</v>
      </c>
      <c r="AK708" s="167">
        <f t="shared" si="550"/>
        <v>0</v>
      </c>
      <c r="AL708" s="167">
        <f t="shared" si="550"/>
        <v>0</v>
      </c>
      <c r="AM708" s="167">
        <f t="shared" si="550"/>
        <v>0</v>
      </c>
      <c r="AN708" s="167">
        <f t="shared" si="550"/>
        <v>0</v>
      </c>
      <c r="AO708" s="167">
        <f t="shared" si="550"/>
        <v>0</v>
      </c>
      <c r="AP708" s="167">
        <f t="shared" si="550"/>
        <v>0</v>
      </c>
      <c r="AQ708" s="167">
        <f t="shared" si="550"/>
        <v>0</v>
      </c>
      <c r="AR708" s="167">
        <f t="shared" si="550"/>
        <v>0</v>
      </c>
      <c r="AS708" s="167">
        <f t="shared" si="550"/>
        <v>0</v>
      </c>
      <c r="AT708" s="167">
        <f t="shared" si="550"/>
        <v>0</v>
      </c>
      <c r="AU708" s="167">
        <f t="shared" si="550"/>
        <v>0</v>
      </c>
      <c r="AV708" s="167">
        <f t="shared" si="550"/>
        <v>0</v>
      </c>
      <c r="AW708" s="167">
        <f t="shared" si="550"/>
        <v>0</v>
      </c>
      <c r="AX708" s="167">
        <f t="shared" si="550"/>
        <v>0</v>
      </c>
      <c r="AY708" s="167">
        <f t="shared" si="550"/>
        <v>0</v>
      </c>
      <c r="AZ708" s="167">
        <f t="shared" si="550"/>
        <v>0</v>
      </c>
      <c r="BA708" s="167">
        <f t="shared" si="550"/>
        <v>0</v>
      </c>
      <c r="BB708" s="167"/>
      <c r="BC708" s="226"/>
    </row>
    <row r="709" spans="1:55" ht="31.2">
      <c r="A709" s="275"/>
      <c r="B709" s="296"/>
      <c r="C709" s="296"/>
      <c r="D709" s="165" t="s">
        <v>2</v>
      </c>
      <c r="E709" s="167">
        <f t="shared" si="537"/>
        <v>43648.999999999993</v>
      </c>
      <c r="F709" s="167">
        <f t="shared" si="524"/>
        <v>39802.002659999998</v>
      </c>
      <c r="G709" s="167">
        <f t="shared" si="496"/>
        <v>91.186516667048508</v>
      </c>
      <c r="H709" s="167">
        <f t="shared" ref="H709:BA710" si="551">H695+H702</f>
        <v>0</v>
      </c>
      <c r="I709" s="167">
        <f t="shared" si="551"/>
        <v>0</v>
      </c>
      <c r="J709" s="167">
        <f t="shared" si="551"/>
        <v>0</v>
      </c>
      <c r="K709" s="167">
        <f t="shared" si="551"/>
        <v>4920.67173</v>
      </c>
      <c r="L709" s="167">
        <f t="shared" si="551"/>
        <v>4920.67173</v>
      </c>
      <c r="M709" s="167">
        <f t="shared" si="551"/>
        <v>0</v>
      </c>
      <c r="N709" s="167">
        <f t="shared" si="551"/>
        <v>3744.5149000000001</v>
      </c>
      <c r="O709" s="167">
        <f t="shared" si="551"/>
        <v>3744.5149000000001</v>
      </c>
      <c r="P709" s="167">
        <f t="shared" si="551"/>
        <v>0</v>
      </c>
      <c r="Q709" s="167">
        <f t="shared" si="551"/>
        <v>3700.0996399999999</v>
      </c>
      <c r="R709" s="167">
        <f t="shared" si="551"/>
        <v>3700.0996399999999</v>
      </c>
      <c r="S709" s="167">
        <f t="shared" si="551"/>
        <v>0</v>
      </c>
      <c r="T709" s="167">
        <f t="shared" si="551"/>
        <v>2579.0958799999999</v>
      </c>
      <c r="U709" s="167">
        <f t="shared" si="551"/>
        <v>2579.0958799999999</v>
      </c>
      <c r="V709" s="167">
        <f t="shared" si="551"/>
        <v>0</v>
      </c>
      <c r="W709" s="167">
        <f t="shared" si="551"/>
        <v>2282.1408099999999</v>
      </c>
      <c r="X709" s="167">
        <f t="shared" si="551"/>
        <v>2282.1408099999999</v>
      </c>
      <c r="Y709" s="167">
        <f t="shared" si="551"/>
        <v>0</v>
      </c>
      <c r="Z709" s="167">
        <f t="shared" si="551"/>
        <v>1488.0062399999999</v>
      </c>
      <c r="AA709" s="167">
        <f t="shared" si="551"/>
        <v>1488.0062399999999</v>
      </c>
      <c r="AB709" s="167">
        <f t="shared" si="551"/>
        <v>0</v>
      </c>
      <c r="AC709" s="167">
        <f t="shared" si="551"/>
        <v>0</v>
      </c>
      <c r="AD709" s="167">
        <f t="shared" si="551"/>
        <v>0</v>
      </c>
      <c r="AE709" s="167">
        <f t="shared" si="551"/>
        <v>1634.2591399999999</v>
      </c>
      <c r="AF709" s="167">
        <f t="shared" si="551"/>
        <v>1634.2591399999999</v>
      </c>
      <c r="AG709" s="167">
        <f t="shared" si="551"/>
        <v>0</v>
      </c>
      <c r="AH709" s="167">
        <f t="shared" si="551"/>
        <v>0</v>
      </c>
      <c r="AI709" s="167">
        <f t="shared" si="551"/>
        <v>0</v>
      </c>
      <c r="AJ709" s="167">
        <f t="shared" si="551"/>
        <v>2101.3993799999998</v>
      </c>
      <c r="AK709" s="167">
        <f t="shared" si="551"/>
        <v>2101.3993799999998</v>
      </c>
      <c r="AL709" s="167">
        <f t="shared" si="551"/>
        <v>0</v>
      </c>
      <c r="AM709" s="167">
        <f t="shared" si="551"/>
        <v>0</v>
      </c>
      <c r="AN709" s="167">
        <f t="shared" si="551"/>
        <v>0</v>
      </c>
      <c r="AO709" s="167">
        <f t="shared" si="551"/>
        <v>2786.35448</v>
      </c>
      <c r="AP709" s="167">
        <f t="shared" si="551"/>
        <v>2786.35448</v>
      </c>
      <c r="AQ709" s="167">
        <f t="shared" si="551"/>
        <v>0</v>
      </c>
      <c r="AR709" s="167">
        <f t="shared" si="551"/>
        <v>0</v>
      </c>
      <c r="AS709" s="167">
        <f t="shared" si="551"/>
        <v>0</v>
      </c>
      <c r="AT709" s="167">
        <f t="shared" si="551"/>
        <v>4440.4035800000001</v>
      </c>
      <c r="AU709" s="167">
        <f t="shared" si="551"/>
        <v>4440.4035800000001</v>
      </c>
      <c r="AV709" s="167">
        <f t="shared" si="551"/>
        <v>0</v>
      </c>
      <c r="AW709" s="167">
        <f t="shared" si="551"/>
        <v>0</v>
      </c>
      <c r="AX709" s="167">
        <f t="shared" si="551"/>
        <v>0</v>
      </c>
      <c r="AY709" s="167">
        <f t="shared" si="551"/>
        <v>13972.054219999998</v>
      </c>
      <c r="AZ709" s="167">
        <f t="shared" si="551"/>
        <v>10125.05688</v>
      </c>
      <c r="BA709" s="167">
        <f t="shared" si="551"/>
        <v>0</v>
      </c>
      <c r="BB709" s="167"/>
      <c r="BC709" s="226"/>
    </row>
    <row r="710" spans="1:55" ht="15.6">
      <c r="A710" s="275"/>
      <c r="B710" s="296"/>
      <c r="C710" s="296"/>
      <c r="D710" s="166" t="s">
        <v>268</v>
      </c>
      <c r="E710" s="167">
        <f>H710+K710+N710+Q710+T710+W710+Z710+AE710+AJ710+AO710+AT710+AY710</f>
        <v>7020</v>
      </c>
      <c r="F710" s="167">
        <f t="shared" si="524"/>
        <v>7020</v>
      </c>
      <c r="G710" s="167">
        <f t="shared" si="496"/>
        <v>100</v>
      </c>
      <c r="H710" s="167">
        <f t="shared" si="551"/>
        <v>0</v>
      </c>
      <c r="I710" s="167">
        <f t="shared" si="551"/>
        <v>0</v>
      </c>
      <c r="J710" s="167">
        <f t="shared" si="551"/>
        <v>0</v>
      </c>
      <c r="K710" s="167">
        <f t="shared" si="551"/>
        <v>936.35874000000001</v>
      </c>
      <c r="L710" s="167">
        <f t="shared" si="551"/>
        <v>936.35874000000001</v>
      </c>
      <c r="M710" s="167">
        <f t="shared" si="551"/>
        <v>0</v>
      </c>
      <c r="N710" s="167">
        <f t="shared" si="551"/>
        <v>740.47514000000001</v>
      </c>
      <c r="O710" s="167">
        <f t="shared" si="551"/>
        <v>740.47514000000001</v>
      </c>
      <c r="P710" s="167">
        <f t="shared" si="551"/>
        <v>0</v>
      </c>
      <c r="Q710" s="167">
        <f t="shared" si="551"/>
        <v>721.92556999999999</v>
      </c>
      <c r="R710" s="167">
        <f t="shared" si="551"/>
        <v>721.92556999999999</v>
      </c>
      <c r="S710" s="167">
        <f t="shared" si="551"/>
        <v>0</v>
      </c>
      <c r="T710" s="167">
        <f t="shared" si="551"/>
        <v>562.21328000000005</v>
      </c>
      <c r="U710" s="167">
        <f t="shared" si="551"/>
        <v>562.21328000000005</v>
      </c>
      <c r="V710" s="167">
        <f t="shared" si="551"/>
        <v>0</v>
      </c>
      <c r="W710" s="167">
        <f t="shared" si="551"/>
        <v>408.12615</v>
      </c>
      <c r="X710" s="167">
        <f t="shared" si="551"/>
        <v>408.12615</v>
      </c>
      <c r="Y710" s="167">
        <f t="shared" si="551"/>
        <v>0</v>
      </c>
      <c r="Z710" s="167">
        <f t="shared" si="551"/>
        <v>123.83291</v>
      </c>
      <c r="AA710" s="167">
        <f t="shared" si="551"/>
        <v>123.83291</v>
      </c>
      <c r="AB710" s="167">
        <f t="shared" si="551"/>
        <v>0</v>
      </c>
      <c r="AC710" s="167">
        <f t="shared" si="551"/>
        <v>0</v>
      </c>
      <c r="AD710" s="167">
        <f t="shared" si="551"/>
        <v>0</v>
      </c>
      <c r="AE710" s="167">
        <f t="shared" si="551"/>
        <v>245.98265000000001</v>
      </c>
      <c r="AF710" s="167">
        <f t="shared" si="551"/>
        <v>245.98265000000001</v>
      </c>
      <c r="AG710" s="167">
        <f t="shared" si="551"/>
        <v>0</v>
      </c>
      <c r="AH710" s="167">
        <f t="shared" si="551"/>
        <v>0</v>
      </c>
      <c r="AI710" s="167">
        <f t="shared" si="551"/>
        <v>0</v>
      </c>
      <c r="AJ710" s="167">
        <f t="shared" si="551"/>
        <v>272.22937000000002</v>
      </c>
      <c r="AK710" s="167">
        <f t="shared" si="551"/>
        <v>272.22937000000002</v>
      </c>
      <c r="AL710" s="167">
        <f t="shared" si="551"/>
        <v>0</v>
      </c>
      <c r="AM710" s="167">
        <f t="shared" si="551"/>
        <v>0</v>
      </c>
      <c r="AN710" s="167">
        <f t="shared" si="551"/>
        <v>0</v>
      </c>
      <c r="AO710" s="167">
        <f t="shared" si="551"/>
        <v>514.84780999999998</v>
      </c>
      <c r="AP710" s="167">
        <f t="shared" si="551"/>
        <v>514.84780999999998</v>
      </c>
      <c r="AQ710" s="167">
        <f t="shared" si="551"/>
        <v>0</v>
      </c>
      <c r="AR710" s="167">
        <f t="shared" si="551"/>
        <v>0</v>
      </c>
      <c r="AS710" s="167">
        <f t="shared" si="551"/>
        <v>0</v>
      </c>
      <c r="AT710" s="167">
        <f t="shared" si="551"/>
        <v>1037.65002</v>
      </c>
      <c r="AU710" s="167">
        <f t="shared" si="551"/>
        <v>1037.65002</v>
      </c>
      <c r="AV710" s="167">
        <f t="shared" si="551"/>
        <v>0</v>
      </c>
      <c r="AW710" s="167">
        <f t="shared" si="551"/>
        <v>0</v>
      </c>
      <c r="AX710" s="167">
        <f t="shared" si="551"/>
        <v>0</v>
      </c>
      <c r="AY710" s="167">
        <f t="shared" si="551"/>
        <v>1456.3583599999999</v>
      </c>
      <c r="AZ710" s="167">
        <f t="shared" si="551"/>
        <v>1456.3583599999999</v>
      </c>
      <c r="BA710" s="167">
        <f t="shared" si="551"/>
        <v>0</v>
      </c>
      <c r="BB710" s="167"/>
      <c r="BC710" s="226"/>
    </row>
    <row r="711" spans="1:55" ht="78">
      <c r="A711" s="275"/>
      <c r="B711" s="296"/>
      <c r="C711" s="296"/>
      <c r="D711" s="166" t="s">
        <v>274</v>
      </c>
      <c r="E711" s="167">
        <f t="shared" ref="E711:F720" si="552">H711+K711+N711+Q711+T711+W711+Z711+AE711+AJ711+AO711+AT711+AY711</f>
        <v>0</v>
      </c>
      <c r="F711" s="167">
        <f t="shared" si="524"/>
        <v>0</v>
      </c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226"/>
    </row>
    <row r="712" spans="1:55" ht="15.6">
      <c r="A712" s="275"/>
      <c r="B712" s="296"/>
      <c r="C712" s="296"/>
      <c r="D712" s="166" t="s">
        <v>269</v>
      </c>
      <c r="E712" s="167">
        <f t="shared" si="552"/>
        <v>0</v>
      </c>
      <c r="F712" s="167">
        <f t="shared" si="524"/>
        <v>0</v>
      </c>
      <c r="G712" s="167"/>
      <c r="H712" s="167">
        <f t="shared" ref="H712:BA713" si="553">H698+H705</f>
        <v>0</v>
      </c>
      <c r="I712" s="167">
        <f t="shared" si="553"/>
        <v>0</v>
      </c>
      <c r="J712" s="167">
        <f t="shared" si="553"/>
        <v>0</v>
      </c>
      <c r="K712" s="167">
        <f t="shared" si="553"/>
        <v>0</v>
      </c>
      <c r="L712" s="167">
        <f t="shared" si="553"/>
        <v>0</v>
      </c>
      <c r="M712" s="167">
        <f t="shared" si="553"/>
        <v>0</v>
      </c>
      <c r="N712" s="167">
        <f t="shared" si="553"/>
        <v>0</v>
      </c>
      <c r="O712" s="167">
        <f t="shared" si="553"/>
        <v>0</v>
      </c>
      <c r="P712" s="167">
        <f t="shared" si="553"/>
        <v>0</v>
      </c>
      <c r="Q712" s="167">
        <f t="shared" si="553"/>
        <v>0</v>
      </c>
      <c r="R712" s="167">
        <f t="shared" si="553"/>
        <v>0</v>
      </c>
      <c r="S712" s="167">
        <f t="shared" si="553"/>
        <v>0</v>
      </c>
      <c r="T712" s="167">
        <f t="shared" si="553"/>
        <v>0</v>
      </c>
      <c r="U712" s="167">
        <f t="shared" si="553"/>
        <v>0</v>
      </c>
      <c r="V712" s="167">
        <f t="shared" si="553"/>
        <v>0</v>
      </c>
      <c r="W712" s="167">
        <f t="shared" si="553"/>
        <v>0</v>
      </c>
      <c r="X712" s="167">
        <f t="shared" si="553"/>
        <v>0</v>
      </c>
      <c r="Y712" s="167">
        <f t="shared" si="553"/>
        <v>0</v>
      </c>
      <c r="Z712" s="167">
        <f t="shared" si="553"/>
        <v>0</v>
      </c>
      <c r="AA712" s="167">
        <f t="shared" si="553"/>
        <v>0</v>
      </c>
      <c r="AB712" s="167">
        <f t="shared" si="553"/>
        <v>0</v>
      </c>
      <c r="AC712" s="167">
        <f t="shared" si="553"/>
        <v>0</v>
      </c>
      <c r="AD712" s="167">
        <f t="shared" si="553"/>
        <v>0</v>
      </c>
      <c r="AE712" s="167">
        <f t="shared" si="553"/>
        <v>0</v>
      </c>
      <c r="AF712" s="167">
        <f t="shared" si="553"/>
        <v>0</v>
      </c>
      <c r="AG712" s="167">
        <f t="shared" si="553"/>
        <v>0</v>
      </c>
      <c r="AH712" s="167">
        <f t="shared" si="553"/>
        <v>0</v>
      </c>
      <c r="AI712" s="167">
        <f t="shared" si="553"/>
        <v>0</v>
      </c>
      <c r="AJ712" s="167">
        <f t="shared" si="553"/>
        <v>0</v>
      </c>
      <c r="AK712" s="167">
        <f t="shared" si="553"/>
        <v>0</v>
      </c>
      <c r="AL712" s="167">
        <f t="shared" si="553"/>
        <v>0</v>
      </c>
      <c r="AM712" s="167">
        <f t="shared" si="553"/>
        <v>0</v>
      </c>
      <c r="AN712" s="167">
        <f t="shared" si="553"/>
        <v>0</v>
      </c>
      <c r="AO712" s="167">
        <f t="shared" si="553"/>
        <v>0</v>
      </c>
      <c r="AP712" s="167">
        <f t="shared" si="553"/>
        <v>0</v>
      </c>
      <c r="AQ712" s="167">
        <f t="shared" si="553"/>
        <v>0</v>
      </c>
      <c r="AR712" s="167">
        <f t="shared" si="553"/>
        <v>0</v>
      </c>
      <c r="AS712" s="167">
        <f t="shared" si="553"/>
        <v>0</v>
      </c>
      <c r="AT712" s="167">
        <f t="shared" si="553"/>
        <v>0</v>
      </c>
      <c r="AU712" s="167">
        <f t="shared" si="553"/>
        <v>0</v>
      </c>
      <c r="AV712" s="167">
        <f t="shared" si="553"/>
        <v>0</v>
      </c>
      <c r="AW712" s="167">
        <f t="shared" si="553"/>
        <v>0</v>
      </c>
      <c r="AX712" s="167">
        <f t="shared" si="553"/>
        <v>0</v>
      </c>
      <c r="AY712" s="167">
        <f t="shared" si="553"/>
        <v>0</v>
      </c>
      <c r="AZ712" s="167">
        <f t="shared" si="553"/>
        <v>0</v>
      </c>
      <c r="BA712" s="167">
        <f t="shared" si="553"/>
        <v>0</v>
      </c>
      <c r="BB712" s="167"/>
      <c r="BC712" s="226"/>
    </row>
    <row r="713" spans="1:55" ht="31.2">
      <c r="A713" s="275"/>
      <c r="B713" s="296"/>
      <c r="C713" s="296"/>
      <c r="D713" s="166" t="s">
        <v>43</v>
      </c>
      <c r="E713" s="167">
        <f t="shared" si="552"/>
        <v>0</v>
      </c>
      <c r="F713" s="167">
        <f t="shared" si="552"/>
        <v>0</v>
      </c>
      <c r="G713" s="167"/>
      <c r="H713" s="167">
        <f t="shared" si="553"/>
        <v>0</v>
      </c>
      <c r="I713" s="167">
        <f t="shared" si="553"/>
        <v>0</v>
      </c>
      <c r="J713" s="167">
        <f t="shared" si="553"/>
        <v>0</v>
      </c>
      <c r="K713" s="167">
        <f t="shared" si="553"/>
        <v>0</v>
      </c>
      <c r="L713" s="167">
        <f t="shared" si="553"/>
        <v>0</v>
      </c>
      <c r="M713" s="167">
        <f t="shared" si="553"/>
        <v>0</v>
      </c>
      <c r="N713" s="167">
        <f t="shared" si="553"/>
        <v>0</v>
      </c>
      <c r="O713" s="167">
        <f t="shared" si="553"/>
        <v>0</v>
      </c>
      <c r="P713" s="167">
        <f t="shared" si="553"/>
        <v>0</v>
      </c>
      <c r="Q713" s="167">
        <f t="shared" si="553"/>
        <v>0</v>
      </c>
      <c r="R713" s="167">
        <f t="shared" si="553"/>
        <v>0</v>
      </c>
      <c r="S713" s="167">
        <f t="shared" si="553"/>
        <v>0</v>
      </c>
      <c r="T713" s="167">
        <f t="shared" si="553"/>
        <v>0</v>
      </c>
      <c r="U713" s="167">
        <f t="shared" si="553"/>
        <v>0</v>
      </c>
      <c r="V713" s="167">
        <f t="shared" si="553"/>
        <v>0</v>
      </c>
      <c r="W713" s="167">
        <f t="shared" si="553"/>
        <v>0</v>
      </c>
      <c r="X713" s="167">
        <f t="shared" si="553"/>
        <v>0</v>
      </c>
      <c r="Y713" s="167">
        <f t="shared" si="553"/>
        <v>0</v>
      </c>
      <c r="Z713" s="167">
        <f t="shared" si="553"/>
        <v>0</v>
      </c>
      <c r="AA713" s="167">
        <f t="shared" si="553"/>
        <v>0</v>
      </c>
      <c r="AB713" s="167">
        <f t="shared" si="553"/>
        <v>0</v>
      </c>
      <c r="AC713" s="167">
        <f t="shared" si="553"/>
        <v>0</v>
      </c>
      <c r="AD713" s="167">
        <f t="shared" si="553"/>
        <v>0</v>
      </c>
      <c r="AE713" s="167">
        <f t="shared" si="553"/>
        <v>0</v>
      </c>
      <c r="AF713" s="167">
        <f t="shared" si="553"/>
        <v>0</v>
      </c>
      <c r="AG713" s="167">
        <f t="shared" si="553"/>
        <v>0</v>
      </c>
      <c r="AH713" s="167">
        <f t="shared" si="553"/>
        <v>0</v>
      </c>
      <c r="AI713" s="167">
        <f t="shared" si="553"/>
        <v>0</v>
      </c>
      <c r="AJ713" s="167">
        <f t="shared" si="553"/>
        <v>0</v>
      </c>
      <c r="AK713" s="167">
        <f t="shared" si="553"/>
        <v>0</v>
      </c>
      <c r="AL713" s="167">
        <f t="shared" si="553"/>
        <v>0</v>
      </c>
      <c r="AM713" s="167">
        <f t="shared" si="553"/>
        <v>0</v>
      </c>
      <c r="AN713" s="167">
        <f t="shared" si="553"/>
        <v>0</v>
      </c>
      <c r="AO713" s="167">
        <f t="shared" si="553"/>
        <v>0</v>
      </c>
      <c r="AP713" s="167">
        <f t="shared" si="553"/>
        <v>0</v>
      </c>
      <c r="AQ713" s="167">
        <f t="shared" si="553"/>
        <v>0</v>
      </c>
      <c r="AR713" s="167">
        <f t="shared" si="553"/>
        <v>0</v>
      </c>
      <c r="AS713" s="167">
        <f t="shared" si="553"/>
        <v>0</v>
      </c>
      <c r="AT713" s="167">
        <f t="shared" si="553"/>
        <v>0</v>
      </c>
      <c r="AU713" s="167">
        <f t="shared" si="553"/>
        <v>0</v>
      </c>
      <c r="AV713" s="167">
        <f t="shared" si="553"/>
        <v>0</v>
      </c>
      <c r="AW713" s="167">
        <f t="shared" si="553"/>
        <v>0</v>
      </c>
      <c r="AX713" s="167">
        <f t="shared" si="553"/>
        <v>0</v>
      </c>
      <c r="AY713" s="167">
        <f t="shared" si="553"/>
        <v>0</v>
      </c>
      <c r="AZ713" s="167">
        <f t="shared" si="553"/>
        <v>0</v>
      </c>
      <c r="BA713" s="167">
        <f t="shared" si="553"/>
        <v>0</v>
      </c>
      <c r="BB713" s="167"/>
      <c r="BC713" s="226"/>
    </row>
    <row r="714" spans="1:55" ht="15.6">
      <c r="A714" s="298" t="s">
        <v>509</v>
      </c>
      <c r="B714" s="296"/>
      <c r="C714" s="296"/>
      <c r="D714" s="153" t="s">
        <v>41</v>
      </c>
      <c r="E714" s="167">
        <f t="shared" si="552"/>
        <v>50669</v>
      </c>
      <c r="F714" s="167">
        <f t="shared" si="552"/>
        <v>46822.002660000006</v>
      </c>
      <c r="G714" s="167">
        <f t="shared" si="496"/>
        <v>92.407591742485565</v>
      </c>
      <c r="H714" s="169">
        <f>H707</f>
        <v>0</v>
      </c>
      <c r="I714" s="169">
        <f t="shared" ref="I714:BA714" si="554">I707</f>
        <v>0</v>
      </c>
      <c r="J714" s="169">
        <f t="shared" si="554"/>
        <v>0</v>
      </c>
      <c r="K714" s="169">
        <f t="shared" si="554"/>
        <v>5857.0304699999997</v>
      </c>
      <c r="L714" s="169">
        <f t="shared" si="554"/>
        <v>5857.0304699999997</v>
      </c>
      <c r="M714" s="169">
        <f t="shared" si="554"/>
        <v>0</v>
      </c>
      <c r="N714" s="169">
        <f t="shared" si="554"/>
        <v>4484.9900400000006</v>
      </c>
      <c r="O714" s="169">
        <f t="shared" si="554"/>
        <v>4484.9900400000006</v>
      </c>
      <c r="P714" s="169">
        <f t="shared" si="554"/>
        <v>0</v>
      </c>
      <c r="Q714" s="169">
        <f t="shared" si="554"/>
        <v>4422.0252099999998</v>
      </c>
      <c r="R714" s="169">
        <f t="shared" si="554"/>
        <v>4422.0252099999998</v>
      </c>
      <c r="S714" s="169">
        <f t="shared" si="554"/>
        <v>0</v>
      </c>
      <c r="T714" s="169">
        <f t="shared" si="554"/>
        <v>3141.3091599999998</v>
      </c>
      <c r="U714" s="169">
        <f t="shared" si="554"/>
        <v>3141.3091599999998</v>
      </c>
      <c r="V714" s="169">
        <f t="shared" si="554"/>
        <v>0</v>
      </c>
      <c r="W714" s="169">
        <f t="shared" si="554"/>
        <v>2690.2669599999999</v>
      </c>
      <c r="X714" s="169">
        <f t="shared" si="554"/>
        <v>2690.2669599999999</v>
      </c>
      <c r="Y714" s="169">
        <f t="shared" si="554"/>
        <v>0</v>
      </c>
      <c r="Z714" s="169">
        <f t="shared" si="554"/>
        <v>1611.83915</v>
      </c>
      <c r="AA714" s="169">
        <f t="shared" si="554"/>
        <v>1611.83915</v>
      </c>
      <c r="AB714" s="169">
        <f t="shared" si="554"/>
        <v>0</v>
      </c>
      <c r="AC714" s="169">
        <f t="shared" si="554"/>
        <v>0</v>
      </c>
      <c r="AD714" s="169">
        <f t="shared" si="554"/>
        <v>0</v>
      </c>
      <c r="AE714" s="169">
        <f t="shared" si="554"/>
        <v>1880.2417899999998</v>
      </c>
      <c r="AF714" s="169">
        <f t="shared" si="554"/>
        <v>1880.2417899999998</v>
      </c>
      <c r="AG714" s="169">
        <f t="shared" si="554"/>
        <v>0</v>
      </c>
      <c r="AH714" s="169">
        <f t="shared" si="554"/>
        <v>0</v>
      </c>
      <c r="AI714" s="169">
        <f t="shared" si="554"/>
        <v>0</v>
      </c>
      <c r="AJ714" s="169">
        <f t="shared" si="554"/>
        <v>2373.6287499999999</v>
      </c>
      <c r="AK714" s="169">
        <f t="shared" si="554"/>
        <v>2373.6287499999999</v>
      </c>
      <c r="AL714" s="169">
        <f t="shared" si="554"/>
        <v>0</v>
      </c>
      <c r="AM714" s="169">
        <f t="shared" si="554"/>
        <v>0</v>
      </c>
      <c r="AN714" s="169">
        <f t="shared" si="554"/>
        <v>0</v>
      </c>
      <c r="AO714" s="169">
        <f t="shared" si="554"/>
        <v>3301.2022900000002</v>
      </c>
      <c r="AP714" s="169">
        <f t="shared" si="554"/>
        <v>3301.2022900000002</v>
      </c>
      <c r="AQ714" s="169">
        <f t="shared" si="554"/>
        <v>0</v>
      </c>
      <c r="AR714" s="169">
        <f t="shared" si="554"/>
        <v>0</v>
      </c>
      <c r="AS714" s="169">
        <f t="shared" si="554"/>
        <v>0</v>
      </c>
      <c r="AT714" s="169">
        <f t="shared" si="554"/>
        <v>5478.0536000000002</v>
      </c>
      <c r="AU714" s="169">
        <f t="shared" si="554"/>
        <v>5478.0536000000002</v>
      </c>
      <c r="AV714" s="169">
        <f t="shared" si="554"/>
        <v>0</v>
      </c>
      <c r="AW714" s="169">
        <f t="shared" si="554"/>
        <v>0</v>
      </c>
      <c r="AX714" s="169">
        <f t="shared" si="554"/>
        <v>0</v>
      </c>
      <c r="AY714" s="169">
        <f t="shared" si="554"/>
        <v>15428.412579999998</v>
      </c>
      <c r="AZ714" s="169">
        <f t="shared" si="554"/>
        <v>11581.41524</v>
      </c>
      <c r="BA714" s="169">
        <f t="shared" si="554"/>
        <v>0</v>
      </c>
      <c r="BB714" s="169"/>
      <c r="BC714" s="284"/>
    </row>
    <row r="715" spans="1:55" ht="31.2">
      <c r="A715" s="296"/>
      <c r="B715" s="296"/>
      <c r="C715" s="296"/>
      <c r="D715" s="151" t="s">
        <v>37</v>
      </c>
      <c r="E715" s="167">
        <f t="shared" si="552"/>
        <v>0</v>
      </c>
      <c r="F715" s="167">
        <f t="shared" si="552"/>
        <v>0</v>
      </c>
      <c r="G715" s="167"/>
      <c r="H715" s="169">
        <f t="shared" ref="H715:BA720" si="555">H708</f>
        <v>0</v>
      </c>
      <c r="I715" s="169">
        <f t="shared" si="555"/>
        <v>0</v>
      </c>
      <c r="J715" s="169">
        <f t="shared" si="555"/>
        <v>0</v>
      </c>
      <c r="K715" s="169">
        <f t="shared" si="555"/>
        <v>0</v>
      </c>
      <c r="L715" s="169">
        <f t="shared" si="555"/>
        <v>0</v>
      </c>
      <c r="M715" s="169">
        <f t="shared" si="555"/>
        <v>0</v>
      </c>
      <c r="N715" s="169">
        <f t="shared" si="555"/>
        <v>0</v>
      </c>
      <c r="O715" s="169">
        <f t="shared" si="555"/>
        <v>0</v>
      </c>
      <c r="P715" s="169">
        <f t="shared" si="555"/>
        <v>0</v>
      </c>
      <c r="Q715" s="169">
        <f t="shared" si="555"/>
        <v>0</v>
      </c>
      <c r="R715" s="169">
        <f t="shared" si="555"/>
        <v>0</v>
      </c>
      <c r="S715" s="169">
        <f t="shared" si="555"/>
        <v>0</v>
      </c>
      <c r="T715" s="169">
        <f t="shared" si="555"/>
        <v>0</v>
      </c>
      <c r="U715" s="169">
        <f t="shared" si="555"/>
        <v>0</v>
      </c>
      <c r="V715" s="169">
        <f t="shared" si="555"/>
        <v>0</v>
      </c>
      <c r="W715" s="169">
        <f t="shared" si="555"/>
        <v>0</v>
      </c>
      <c r="X715" s="169">
        <f t="shared" si="555"/>
        <v>0</v>
      </c>
      <c r="Y715" s="169">
        <f t="shared" si="555"/>
        <v>0</v>
      </c>
      <c r="Z715" s="169">
        <f t="shared" si="555"/>
        <v>0</v>
      </c>
      <c r="AA715" s="169">
        <f t="shared" si="555"/>
        <v>0</v>
      </c>
      <c r="AB715" s="169">
        <f t="shared" si="555"/>
        <v>0</v>
      </c>
      <c r="AC715" s="169">
        <f t="shared" si="555"/>
        <v>0</v>
      </c>
      <c r="AD715" s="169">
        <f t="shared" si="555"/>
        <v>0</v>
      </c>
      <c r="AE715" s="169">
        <f t="shared" si="555"/>
        <v>0</v>
      </c>
      <c r="AF715" s="169">
        <f t="shared" si="555"/>
        <v>0</v>
      </c>
      <c r="AG715" s="169">
        <f t="shared" si="555"/>
        <v>0</v>
      </c>
      <c r="AH715" s="169">
        <f t="shared" si="555"/>
        <v>0</v>
      </c>
      <c r="AI715" s="169">
        <f t="shared" si="555"/>
        <v>0</v>
      </c>
      <c r="AJ715" s="169">
        <f t="shared" si="555"/>
        <v>0</v>
      </c>
      <c r="AK715" s="169">
        <f t="shared" si="555"/>
        <v>0</v>
      </c>
      <c r="AL715" s="169">
        <f t="shared" si="555"/>
        <v>0</v>
      </c>
      <c r="AM715" s="169">
        <f t="shared" si="555"/>
        <v>0</v>
      </c>
      <c r="AN715" s="169">
        <f t="shared" si="555"/>
        <v>0</v>
      </c>
      <c r="AO715" s="169">
        <f t="shared" si="555"/>
        <v>0</v>
      </c>
      <c r="AP715" s="169">
        <f t="shared" si="555"/>
        <v>0</v>
      </c>
      <c r="AQ715" s="169">
        <f t="shared" si="555"/>
        <v>0</v>
      </c>
      <c r="AR715" s="169">
        <f t="shared" si="555"/>
        <v>0</v>
      </c>
      <c r="AS715" s="169">
        <f t="shared" si="555"/>
        <v>0</v>
      </c>
      <c r="AT715" s="169">
        <f t="shared" si="555"/>
        <v>0</v>
      </c>
      <c r="AU715" s="169">
        <f t="shared" si="555"/>
        <v>0</v>
      </c>
      <c r="AV715" s="169">
        <f t="shared" si="555"/>
        <v>0</v>
      </c>
      <c r="AW715" s="169">
        <f t="shared" si="555"/>
        <v>0</v>
      </c>
      <c r="AX715" s="169">
        <f t="shared" si="555"/>
        <v>0</v>
      </c>
      <c r="AY715" s="169">
        <f t="shared" si="555"/>
        <v>0</v>
      </c>
      <c r="AZ715" s="169">
        <f t="shared" si="555"/>
        <v>0</v>
      </c>
      <c r="BA715" s="169">
        <f t="shared" si="555"/>
        <v>0</v>
      </c>
      <c r="BB715" s="169"/>
      <c r="BC715" s="284"/>
    </row>
    <row r="716" spans="1:55" ht="31.2">
      <c r="A716" s="296"/>
      <c r="B716" s="296"/>
      <c r="C716" s="296"/>
      <c r="D716" s="176" t="s">
        <v>2</v>
      </c>
      <c r="E716" s="167">
        <f t="shared" si="552"/>
        <v>43648.999999999993</v>
      </c>
      <c r="F716" s="167">
        <f t="shared" si="552"/>
        <v>39802.002659999998</v>
      </c>
      <c r="G716" s="167">
        <f t="shared" si="496"/>
        <v>91.186516667048508</v>
      </c>
      <c r="H716" s="169">
        <f t="shared" si="555"/>
        <v>0</v>
      </c>
      <c r="I716" s="169">
        <f t="shared" si="555"/>
        <v>0</v>
      </c>
      <c r="J716" s="169">
        <f t="shared" si="555"/>
        <v>0</v>
      </c>
      <c r="K716" s="169">
        <f t="shared" si="555"/>
        <v>4920.67173</v>
      </c>
      <c r="L716" s="169">
        <f t="shared" si="555"/>
        <v>4920.67173</v>
      </c>
      <c r="M716" s="169">
        <f t="shared" si="555"/>
        <v>0</v>
      </c>
      <c r="N716" s="169">
        <f t="shared" si="555"/>
        <v>3744.5149000000001</v>
      </c>
      <c r="O716" s="169">
        <f t="shared" si="555"/>
        <v>3744.5149000000001</v>
      </c>
      <c r="P716" s="169">
        <f t="shared" si="555"/>
        <v>0</v>
      </c>
      <c r="Q716" s="169">
        <f t="shared" si="555"/>
        <v>3700.0996399999999</v>
      </c>
      <c r="R716" s="169">
        <f t="shared" si="555"/>
        <v>3700.0996399999999</v>
      </c>
      <c r="S716" s="169">
        <f t="shared" si="555"/>
        <v>0</v>
      </c>
      <c r="T716" s="169">
        <f t="shared" si="555"/>
        <v>2579.0958799999999</v>
      </c>
      <c r="U716" s="169">
        <f t="shared" si="555"/>
        <v>2579.0958799999999</v>
      </c>
      <c r="V716" s="169">
        <f t="shared" si="555"/>
        <v>0</v>
      </c>
      <c r="W716" s="169">
        <f t="shared" si="555"/>
        <v>2282.1408099999999</v>
      </c>
      <c r="X716" s="169">
        <f t="shared" si="555"/>
        <v>2282.1408099999999</v>
      </c>
      <c r="Y716" s="169">
        <f t="shared" si="555"/>
        <v>0</v>
      </c>
      <c r="Z716" s="169">
        <f t="shared" si="555"/>
        <v>1488.0062399999999</v>
      </c>
      <c r="AA716" s="169">
        <f t="shared" si="555"/>
        <v>1488.0062399999999</v>
      </c>
      <c r="AB716" s="169">
        <f t="shared" si="555"/>
        <v>0</v>
      </c>
      <c r="AC716" s="169">
        <f t="shared" si="555"/>
        <v>0</v>
      </c>
      <c r="AD716" s="169">
        <f t="shared" si="555"/>
        <v>0</v>
      </c>
      <c r="AE716" s="169">
        <f t="shared" si="555"/>
        <v>1634.2591399999999</v>
      </c>
      <c r="AF716" s="169">
        <f t="shared" si="555"/>
        <v>1634.2591399999999</v>
      </c>
      <c r="AG716" s="169">
        <f t="shared" si="555"/>
        <v>0</v>
      </c>
      <c r="AH716" s="169">
        <f t="shared" si="555"/>
        <v>0</v>
      </c>
      <c r="AI716" s="169">
        <f t="shared" si="555"/>
        <v>0</v>
      </c>
      <c r="AJ716" s="169">
        <f t="shared" si="555"/>
        <v>2101.3993799999998</v>
      </c>
      <c r="AK716" s="169">
        <f t="shared" si="555"/>
        <v>2101.3993799999998</v>
      </c>
      <c r="AL716" s="169">
        <f t="shared" si="555"/>
        <v>0</v>
      </c>
      <c r="AM716" s="169">
        <f t="shared" si="555"/>
        <v>0</v>
      </c>
      <c r="AN716" s="169">
        <f t="shared" si="555"/>
        <v>0</v>
      </c>
      <c r="AO716" s="169">
        <f t="shared" si="555"/>
        <v>2786.35448</v>
      </c>
      <c r="AP716" s="169">
        <f t="shared" si="555"/>
        <v>2786.35448</v>
      </c>
      <c r="AQ716" s="169">
        <f t="shared" si="555"/>
        <v>0</v>
      </c>
      <c r="AR716" s="169">
        <f t="shared" si="555"/>
        <v>0</v>
      </c>
      <c r="AS716" s="169">
        <f t="shared" si="555"/>
        <v>0</v>
      </c>
      <c r="AT716" s="169">
        <f t="shared" si="555"/>
        <v>4440.4035800000001</v>
      </c>
      <c r="AU716" s="169">
        <f t="shared" si="555"/>
        <v>4440.4035800000001</v>
      </c>
      <c r="AV716" s="169">
        <f t="shared" si="555"/>
        <v>0</v>
      </c>
      <c r="AW716" s="169">
        <f t="shared" si="555"/>
        <v>0</v>
      </c>
      <c r="AX716" s="169">
        <f t="shared" si="555"/>
        <v>0</v>
      </c>
      <c r="AY716" s="169">
        <f t="shared" si="555"/>
        <v>13972.054219999998</v>
      </c>
      <c r="AZ716" s="169">
        <f t="shared" si="555"/>
        <v>10125.05688</v>
      </c>
      <c r="BA716" s="169">
        <f t="shared" si="555"/>
        <v>0</v>
      </c>
      <c r="BB716" s="169"/>
      <c r="BC716" s="284"/>
    </row>
    <row r="717" spans="1:55" ht="15.6">
      <c r="A717" s="296"/>
      <c r="B717" s="296"/>
      <c r="C717" s="296"/>
      <c r="D717" s="225" t="s">
        <v>268</v>
      </c>
      <c r="E717" s="167">
        <f>H717+K717+N717+Q717+T717+W717+Z717+AE717+AJ717+AO717+AT717+AY717</f>
        <v>7020</v>
      </c>
      <c r="F717" s="167">
        <f t="shared" si="552"/>
        <v>7020</v>
      </c>
      <c r="G717" s="167">
        <f t="shared" si="496"/>
        <v>100</v>
      </c>
      <c r="H717" s="169">
        <f t="shared" si="555"/>
        <v>0</v>
      </c>
      <c r="I717" s="169">
        <f t="shared" si="555"/>
        <v>0</v>
      </c>
      <c r="J717" s="169">
        <f t="shared" si="555"/>
        <v>0</v>
      </c>
      <c r="K717" s="169">
        <f t="shared" si="555"/>
        <v>936.35874000000001</v>
      </c>
      <c r="L717" s="169">
        <f t="shared" si="555"/>
        <v>936.35874000000001</v>
      </c>
      <c r="M717" s="169">
        <f t="shared" si="555"/>
        <v>0</v>
      </c>
      <c r="N717" s="169">
        <f t="shared" si="555"/>
        <v>740.47514000000001</v>
      </c>
      <c r="O717" s="169">
        <f t="shared" si="555"/>
        <v>740.47514000000001</v>
      </c>
      <c r="P717" s="169">
        <f t="shared" si="555"/>
        <v>0</v>
      </c>
      <c r="Q717" s="169">
        <f t="shared" si="555"/>
        <v>721.92556999999999</v>
      </c>
      <c r="R717" s="169">
        <f t="shared" si="555"/>
        <v>721.92556999999999</v>
      </c>
      <c r="S717" s="169">
        <f t="shared" si="555"/>
        <v>0</v>
      </c>
      <c r="T717" s="169">
        <f t="shared" si="555"/>
        <v>562.21328000000005</v>
      </c>
      <c r="U717" s="169">
        <f t="shared" si="555"/>
        <v>562.21328000000005</v>
      </c>
      <c r="V717" s="169">
        <f t="shared" si="555"/>
        <v>0</v>
      </c>
      <c r="W717" s="169">
        <f t="shared" si="555"/>
        <v>408.12615</v>
      </c>
      <c r="X717" s="169">
        <f t="shared" si="555"/>
        <v>408.12615</v>
      </c>
      <c r="Y717" s="169">
        <f t="shared" si="555"/>
        <v>0</v>
      </c>
      <c r="Z717" s="169">
        <f t="shared" si="555"/>
        <v>123.83291</v>
      </c>
      <c r="AA717" s="169">
        <f t="shared" si="555"/>
        <v>123.83291</v>
      </c>
      <c r="AB717" s="169">
        <f t="shared" si="555"/>
        <v>0</v>
      </c>
      <c r="AC717" s="169">
        <f t="shared" si="555"/>
        <v>0</v>
      </c>
      <c r="AD717" s="169">
        <f t="shared" si="555"/>
        <v>0</v>
      </c>
      <c r="AE717" s="169">
        <f t="shared" si="555"/>
        <v>245.98265000000001</v>
      </c>
      <c r="AF717" s="169">
        <f t="shared" si="555"/>
        <v>245.98265000000001</v>
      </c>
      <c r="AG717" s="169">
        <f t="shared" si="555"/>
        <v>0</v>
      </c>
      <c r="AH717" s="169">
        <f t="shared" si="555"/>
        <v>0</v>
      </c>
      <c r="AI717" s="169">
        <f t="shared" si="555"/>
        <v>0</v>
      </c>
      <c r="AJ717" s="169">
        <f t="shared" si="555"/>
        <v>272.22937000000002</v>
      </c>
      <c r="AK717" s="169">
        <f t="shared" si="555"/>
        <v>272.22937000000002</v>
      </c>
      <c r="AL717" s="169">
        <f t="shared" si="555"/>
        <v>0</v>
      </c>
      <c r="AM717" s="169">
        <f t="shared" si="555"/>
        <v>0</v>
      </c>
      <c r="AN717" s="169">
        <f t="shared" si="555"/>
        <v>0</v>
      </c>
      <c r="AO717" s="169">
        <f t="shared" si="555"/>
        <v>514.84780999999998</v>
      </c>
      <c r="AP717" s="169">
        <f t="shared" si="555"/>
        <v>514.84780999999998</v>
      </c>
      <c r="AQ717" s="169">
        <f t="shared" si="555"/>
        <v>0</v>
      </c>
      <c r="AR717" s="169">
        <f t="shared" si="555"/>
        <v>0</v>
      </c>
      <c r="AS717" s="169">
        <f t="shared" si="555"/>
        <v>0</v>
      </c>
      <c r="AT717" s="169">
        <f t="shared" si="555"/>
        <v>1037.65002</v>
      </c>
      <c r="AU717" s="169">
        <f t="shared" si="555"/>
        <v>1037.65002</v>
      </c>
      <c r="AV717" s="169">
        <f t="shared" si="555"/>
        <v>0</v>
      </c>
      <c r="AW717" s="169">
        <f t="shared" si="555"/>
        <v>0</v>
      </c>
      <c r="AX717" s="169">
        <f t="shared" si="555"/>
        <v>0</v>
      </c>
      <c r="AY717" s="169">
        <f t="shared" si="555"/>
        <v>1456.3583599999999</v>
      </c>
      <c r="AZ717" s="169">
        <f t="shared" si="555"/>
        <v>1456.3583599999999</v>
      </c>
      <c r="BA717" s="169">
        <f t="shared" si="555"/>
        <v>0</v>
      </c>
      <c r="BB717" s="169"/>
      <c r="BC717" s="284"/>
    </row>
    <row r="718" spans="1:55" ht="78">
      <c r="A718" s="296"/>
      <c r="B718" s="296"/>
      <c r="C718" s="296"/>
      <c r="D718" s="225" t="s">
        <v>274</v>
      </c>
      <c r="E718" s="167">
        <f t="shared" ref="E718:E720" si="556">H718+K718+N718+Q718+T718+W718+Z718+AE718+AJ718+AO718+AT718+AY718</f>
        <v>0</v>
      </c>
      <c r="F718" s="167">
        <f t="shared" si="552"/>
        <v>0</v>
      </c>
      <c r="G718" s="167"/>
      <c r="H718" s="169">
        <f t="shared" si="555"/>
        <v>0</v>
      </c>
      <c r="I718" s="169">
        <f t="shared" si="555"/>
        <v>0</v>
      </c>
      <c r="J718" s="169">
        <f t="shared" si="555"/>
        <v>0</v>
      </c>
      <c r="K718" s="169">
        <f t="shared" si="555"/>
        <v>0</v>
      </c>
      <c r="L718" s="169">
        <f t="shared" si="555"/>
        <v>0</v>
      </c>
      <c r="M718" s="169">
        <f t="shared" si="555"/>
        <v>0</v>
      </c>
      <c r="N718" s="169">
        <f t="shared" si="555"/>
        <v>0</v>
      </c>
      <c r="O718" s="169">
        <f t="shared" si="555"/>
        <v>0</v>
      </c>
      <c r="P718" s="169">
        <f t="shared" si="555"/>
        <v>0</v>
      </c>
      <c r="Q718" s="169">
        <f t="shared" si="555"/>
        <v>0</v>
      </c>
      <c r="R718" s="169">
        <f t="shared" si="555"/>
        <v>0</v>
      </c>
      <c r="S718" s="169">
        <f t="shared" si="555"/>
        <v>0</v>
      </c>
      <c r="T718" s="169">
        <f t="shared" si="555"/>
        <v>0</v>
      </c>
      <c r="U718" s="169">
        <f t="shared" si="555"/>
        <v>0</v>
      </c>
      <c r="V718" s="169">
        <f t="shared" si="555"/>
        <v>0</v>
      </c>
      <c r="W718" s="169">
        <f t="shared" si="555"/>
        <v>0</v>
      </c>
      <c r="X718" s="169">
        <f t="shared" si="555"/>
        <v>0</v>
      </c>
      <c r="Y718" s="169">
        <f t="shared" si="555"/>
        <v>0</v>
      </c>
      <c r="Z718" s="169">
        <f t="shared" si="555"/>
        <v>0</v>
      </c>
      <c r="AA718" s="169">
        <f t="shared" si="555"/>
        <v>0</v>
      </c>
      <c r="AB718" s="169">
        <f t="shared" si="555"/>
        <v>0</v>
      </c>
      <c r="AC718" s="169">
        <f t="shared" si="555"/>
        <v>0</v>
      </c>
      <c r="AD718" s="169">
        <f t="shared" si="555"/>
        <v>0</v>
      </c>
      <c r="AE718" s="169">
        <f t="shared" si="555"/>
        <v>0</v>
      </c>
      <c r="AF718" s="169">
        <f t="shared" si="555"/>
        <v>0</v>
      </c>
      <c r="AG718" s="169">
        <f t="shared" si="555"/>
        <v>0</v>
      </c>
      <c r="AH718" s="169">
        <f t="shared" si="555"/>
        <v>0</v>
      </c>
      <c r="AI718" s="169">
        <f t="shared" si="555"/>
        <v>0</v>
      </c>
      <c r="AJ718" s="169">
        <f t="shared" si="555"/>
        <v>0</v>
      </c>
      <c r="AK718" s="169">
        <f t="shared" si="555"/>
        <v>0</v>
      </c>
      <c r="AL718" s="169">
        <f t="shared" si="555"/>
        <v>0</v>
      </c>
      <c r="AM718" s="169">
        <f t="shared" si="555"/>
        <v>0</v>
      </c>
      <c r="AN718" s="169">
        <f t="shared" si="555"/>
        <v>0</v>
      </c>
      <c r="AO718" s="169">
        <f t="shared" si="555"/>
        <v>0</v>
      </c>
      <c r="AP718" s="169">
        <f t="shared" si="555"/>
        <v>0</v>
      </c>
      <c r="AQ718" s="169">
        <f t="shared" si="555"/>
        <v>0</v>
      </c>
      <c r="AR718" s="169">
        <f t="shared" si="555"/>
        <v>0</v>
      </c>
      <c r="AS718" s="169">
        <f t="shared" si="555"/>
        <v>0</v>
      </c>
      <c r="AT718" s="169">
        <f t="shared" si="555"/>
        <v>0</v>
      </c>
      <c r="AU718" s="169">
        <f t="shared" si="555"/>
        <v>0</v>
      </c>
      <c r="AV718" s="169">
        <f t="shared" si="555"/>
        <v>0</v>
      </c>
      <c r="AW718" s="169">
        <f t="shared" si="555"/>
        <v>0</v>
      </c>
      <c r="AX718" s="169">
        <f t="shared" si="555"/>
        <v>0</v>
      </c>
      <c r="AY718" s="169">
        <f t="shared" si="555"/>
        <v>0</v>
      </c>
      <c r="AZ718" s="169">
        <f t="shared" si="555"/>
        <v>0</v>
      </c>
      <c r="BA718" s="169">
        <f t="shared" si="555"/>
        <v>0</v>
      </c>
      <c r="BB718" s="169"/>
      <c r="BC718" s="284"/>
    </row>
    <row r="719" spans="1:55" ht="15.6">
      <c r="A719" s="296"/>
      <c r="B719" s="296"/>
      <c r="C719" s="296"/>
      <c r="D719" s="225" t="s">
        <v>269</v>
      </c>
      <c r="E719" s="167">
        <f t="shared" si="556"/>
        <v>0</v>
      </c>
      <c r="F719" s="167">
        <f t="shared" si="552"/>
        <v>0</v>
      </c>
      <c r="G719" s="167"/>
      <c r="H719" s="169">
        <f t="shared" si="555"/>
        <v>0</v>
      </c>
      <c r="I719" s="169">
        <f t="shared" si="555"/>
        <v>0</v>
      </c>
      <c r="J719" s="169">
        <f t="shared" si="555"/>
        <v>0</v>
      </c>
      <c r="K719" s="169">
        <f t="shared" si="555"/>
        <v>0</v>
      </c>
      <c r="L719" s="169">
        <f t="shared" si="555"/>
        <v>0</v>
      </c>
      <c r="M719" s="169">
        <f t="shared" si="555"/>
        <v>0</v>
      </c>
      <c r="N719" s="169">
        <f t="shared" si="555"/>
        <v>0</v>
      </c>
      <c r="O719" s="169">
        <f t="shared" si="555"/>
        <v>0</v>
      </c>
      <c r="P719" s="169">
        <f t="shared" si="555"/>
        <v>0</v>
      </c>
      <c r="Q719" s="169">
        <f t="shared" si="555"/>
        <v>0</v>
      </c>
      <c r="R719" s="169">
        <f t="shared" si="555"/>
        <v>0</v>
      </c>
      <c r="S719" s="169">
        <f t="shared" si="555"/>
        <v>0</v>
      </c>
      <c r="T719" s="169">
        <f t="shared" si="555"/>
        <v>0</v>
      </c>
      <c r="U719" s="169">
        <f t="shared" si="555"/>
        <v>0</v>
      </c>
      <c r="V719" s="169">
        <f t="shared" si="555"/>
        <v>0</v>
      </c>
      <c r="W719" s="169">
        <f t="shared" si="555"/>
        <v>0</v>
      </c>
      <c r="X719" s="169">
        <f t="shared" si="555"/>
        <v>0</v>
      </c>
      <c r="Y719" s="169">
        <f t="shared" si="555"/>
        <v>0</v>
      </c>
      <c r="Z719" s="169">
        <f t="shared" si="555"/>
        <v>0</v>
      </c>
      <c r="AA719" s="169">
        <f t="shared" si="555"/>
        <v>0</v>
      </c>
      <c r="AB719" s="169">
        <f t="shared" si="555"/>
        <v>0</v>
      </c>
      <c r="AC719" s="169">
        <f t="shared" si="555"/>
        <v>0</v>
      </c>
      <c r="AD719" s="169">
        <f t="shared" si="555"/>
        <v>0</v>
      </c>
      <c r="AE719" s="169">
        <f t="shared" si="555"/>
        <v>0</v>
      </c>
      <c r="AF719" s="169">
        <f t="shared" si="555"/>
        <v>0</v>
      </c>
      <c r="AG719" s="169">
        <f t="shared" si="555"/>
        <v>0</v>
      </c>
      <c r="AH719" s="169">
        <f t="shared" si="555"/>
        <v>0</v>
      </c>
      <c r="AI719" s="169">
        <f t="shared" si="555"/>
        <v>0</v>
      </c>
      <c r="AJ719" s="169">
        <f t="shared" si="555"/>
        <v>0</v>
      </c>
      <c r="AK719" s="169">
        <f t="shared" si="555"/>
        <v>0</v>
      </c>
      <c r="AL719" s="169">
        <f t="shared" si="555"/>
        <v>0</v>
      </c>
      <c r="AM719" s="169">
        <f t="shared" si="555"/>
        <v>0</v>
      </c>
      <c r="AN719" s="169">
        <f t="shared" si="555"/>
        <v>0</v>
      </c>
      <c r="AO719" s="169">
        <f t="shared" si="555"/>
        <v>0</v>
      </c>
      <c r="AP719" s="169">
        <f t="shared" si="555"/>
        <v>0</v>
      </c>
      <c r="AQ719" s="169">
        <f t="shared" si="555"/>
        <v>0</v>
      </c>
      <c r="AR719" s="169">
        <f t="shared" si="555"/>
        <v>0</v>
      </c>
      <c r="AS719" s="169">
        <f t="shared" si="555"/>
        <v>0</v>
      </c>
      <c r="AT719" s="169">
        <f t="shared" si="555"/>
        <v>0</v>
      </c>
      <c r="AU719" s="169">
        <f t="shared" si="555"/>
        <v>0</v>
      </c>
      <c r="AV719" s="169">
        <f t="shared" si="555"/>
        <v>0</v>
      </c>
      <c r="AW719" s="169">
        <f t="shared" si="555"/>
        <v>0</v>
      </c>
      <c r="AX719" s="169">
        <f t="shared" si="555"/>
        <v>0</v>
      </c>
      <c r="AY719" s="169">
        <f t="shared" si="555"/>
        <v>0</v>
      </c>
      <c r="AZ719" s="169">
        <f t="shared" si="555"/>
        <v>0</v>
      </c>
      <c r="BA719" s="169">
        <f t="shared" si="555"/>
        <v>0</v>
      </c>
      <c r="BB719" s="169"/>
      <c r="BC719" s="284"/>
    </row>
    <row r="720" spans="1:55" ht="31.2">
      <c r="A720" s="296"/>
      <c r="B720" s="296"/>
      <c r="C720" s="296"/>
      <c r="D720" s="226" t="s">
        <v>43</v>
      </c>
      <c r="E720" s="167">
        <f t="shared" si="556"/>
        <v>0</v>
      </c>
      <c r="F720" s="167">
        <f t="shared" si="552"/>
        <v>0</v>
      </c>
      <c r="G720" s="167"/>
      <c r="H720" s="169">
        <f t="shared" si="555"/>
        <v>0</v>
      </c>
      <c r="I720" s="169">
        <f t="shared" si="555"/>
        <v>0</v>
      </c>
      <c r="J720" s="169">
        <f t="shared" si="555"/>
        <v>0</v>
      </c>
      <c r="K720" s="169">
        <f t="shared" si="555"/>
        <v>0</v>
      </c>
      <c r="L720" s="169">
        <f t="shared" si="555"/>
        <v>0</v>
      </c>
      <c r="M720" s="169">
        <f t="shared" si="555"/>
        <v>0</v>
      </c>
      <c r="N720" s="169">
        <f t="shared" si="555"/>
        <v>0</v>
      </c>
      <c r="O720" s="169">
        <f t="shared" si="555"/>
        <v>0</v>
      </c>
      <c r="P720" s="169">
        <f t="shared" si="555"/>
        <v>0</v>
      </c>
      <c r="Q720" s="169">
        <f t="shared" si="555"/>
        <v>0</v>
      </c>
      <c r="R720" s="169">
        <f t="shared" si="555"/>
        <v>0</v>
      </c>
      <c r="S720" s="169">
        <f t="shared" si="555"/>
        <v>0</v>
      </c>
      <c r="T720" s="169">
        <f t="shared" si="555"/>
        <v>0</v>
      </c>
      <c r="U720" s="169">
        <f t="shared" si="555"/>
        <v>0</v>
      </c>
      <c r="V720" s="169">
        <f t="shared" si="555"/>
        <v>0</v>
      </c>
      <c r="W720" s="169">
        <f t="shared" si="555"/>
        <v>0</v>
      </c>
      <c r="X720" s="169">
        <f t="shared" si="555"/>
        <v>0</v>
      </c>
      <c r="Y720" s="169">
        <f t="shared" si="555"/>
        <v>0</v>
      </c>
      <c r="Z720" s="169">
        <f t="shared" si="555"/>
        <v>0</v>
      </c>
      <c r="AA720" s="169">
        <f t="shared" si="555"/>
        <v>0</v>
      </c>
      <c r="AB720" s="169">
        <f t="shared" si="555"/>
        <v>0</v>
      </c>
      <c r="AC720" s="169">
        <f t="shared" si="555"/>
        <v>0</v>
      </c>
      <c r="AD720" s="169">
        <f t="shared" si="555"/>
        <v>0</v>
      </c>
      <c r="AE720" s="169">
        <f t="shared" si="555"/>
        <v>0</v>
      </c>
      <c r="AF720" s="169">
        <f t="shared" si="555"/>
        <v>0</v>
      </c>
      <c r="AG720" s="169">
        <f t="shared" ref="AG720:BA720" si="557">AG713</f>
        <v>0</v>
      </c>
      <c r="AH720" s="169">
        <f t="shared" si="557"/>
        <v>0</v>
      </c>
      <c r="AI720" s="169">
        <f t="shared" si="557"/>
        <v>0</v>
      </c>
      <c r="AJ720" s="169">
        <f t="shared" si="557"/>
        <v>0</v>
      </c>
      <c r="AK720" s="169">
        <f t="shared" si="557"/>
        <v>0</v>
      </c>
      <c r="AL720" s="169">
        <f t="shared" si="557"/>
        <v>0</v>
      </c>
      <c r="AM720" s="169">
        <f t="shared" si="557"/>
        <v>0</v>
      </c>
      <c r="AN720" s="169">
        <f t="shared" si="557"/>
        <v>0</v>
      </c>
      <c r="AO720" s="169">
        <f t="shared" si="557"/>
        <v>0</v>
      </c>
      <c r="AP720" s="169">
        <f t="shared" si="557"/>
        <v>0</v>
      </c>
      <c r="AQ720" s="169">
        <f t="shared" si="557"/>
        <v>0</v>
      </c>
      <c r="AR720" s="169">
        <f t="shared" si="557"/>
        <v>0</v>
      </c>
      <c r="AS720" s="169">
        <f t="shared" si="557"/>
        <v>0</v>
      </c>
      <c r="AT720" s="169">
        <f t="shared" si="557"/>
        <v>0</v>
      </c>
      <c r="AU720" s="169">
        <f t="shared" si="557"/>
        <v>0</v>
      </c>
      <c r="AV720" s="169">
        <f t="shared" si="557"/>
        <v>0</v>
      </c>
      <c r="AW720" s="169">
        <f t="shared" si="557"/>
        <v>0</v>
      </c>
      <c r="AX720" s="169">
        <f t="shared" si="557"/>
        <v>0</v>
      </c>
      <c r="AY720" s="169">
        <f t="shared" si="557"/>
        <v>0</v>
      </c>
      <c r="AZ720" s="169">
        <f t="shared" si="557"/>
        <v>0</v>
      </c>
      <c r="BA720" s="169">
        <f t="shared" si="557"/>
        <v>0</v>
      </c>
      <c r="BB720" s="169"/>
      <c r="BC720" s="284"/>
    </row>
    <row r="721" spans="1:55">
      <c r="A721" s="297" t="s">
        <v>355</v>
      </c>
      <c r="B721" s="297"/>
      <c r="C721" s="297"/>
      <c r="D721" s="297"/>
      <c r="E721" s="297"/>
      <c r="F721" s="297"/>
      <c r="G721" s="297"/>
      <c r="H721" s="297"/>
      <c r="I721" s="297"/>
      <c r="J721" s="297"/>
      <c r="K721" s="297"/>
      <c r="L721" s="297"/>
      <c r="M721" s="297"/>
      <c r="N721" s="297"/>
      <c r="O721" s="297"/>
      <c r="P721" s="297"/>
      <c r="Q721" s="297"/>
      <c r="R721" s="297"/>
      <c r="S721" s="297"/>
      <c r="T721" s="297"/>
      <c r="U721" s="297"/>
      <c r="V721" s="297"/>
      <c r="W721" s="297"/>
      <c r="X721" s="297"/>
      <c r="Y721" s="297"/>
      <c r="Z721" s="297"/>
      <c r="AA721" s="297"/>
      <c r="AB721" s="297"/>
      <c r="AC721" s="297"/>
      <c r="AD721" s="297"/>
      <c r="AE721" s="297"/>
      <c r="AF721" s="297"/>
      <c r="AG721" s="297"/>
      <c r="AH721" s="297"/>
      <c r="AI721" s="297"/>
      <c r="AJ721" s="297"/>
      <c r="AK721" s="297"/>
      <c r="AL721" s="297"/>
      <c r="AM721" s="297"/>
      <c r="AN721" s="297"/>
      <c r="AO721" s="297"/>
      <c r="AP721" s="297"/>
      <c r="AQ721" s="297"/>
      <c r="AR721" s="297"/>
      <c r="AS721" s="297"/>
      <c r="AT721" s="297"/>
      <c r="AU721" s="297"/>
      <c r="AV721" s="297"/>
      <c r="AW721" s="297"/>
      <c r="AX721" s="297"/>
      <c r="AY721" s="297"/>
      <c r="AZ721" s="297"/>
      <c r="BA721" s="297"/>
      <c r="BB721" s="297"/>
      <c r="BC721" s="297"/>
    </row>
    <row r="722" spans="1:55">
      <c r="A722" s="297" t="s">
        <v>356</v>
      </c>
      <c r="B722" s="297"/>
      <c r="C722" s="297"/>
      <c r="D722" s="297"/>
      <c r="E722" s="297"/>
      <c r="F722" s="297"/>
      <c r="G722" s="297"/>
      <c r="H722" s="297"/>
      <c r="I722" s="297"/>
      <c r="J722" s="297"/>
      <c r="K722" s="297"/>
      <c r="L722" s="297"/>
      <c r="M722" s="297"/>
      <c r="N722" s="297"/>
      <c r="O722" s="297"/>
      <c r="P722" s="297"/>
      <c r="Q722" s="297"/>
      <c r="R722" s="297"/>
      <c r="S722" s="297"/>
      <c r="T722" s="297"/>
      <c r="U722" s="297"/>
      <c r="V722" s="297"/>
      <c r="W722" s="297"/>
      <c r="X722" s="297"/>
      <c r="Y722" s="297"/>
      <c r="Z722" s="297"/>
      <c r="AA722" s="297"/>
      <c r="AB722" s="297"/>
      <c r="AC722" s="297"/>
      <c r="AD722" s="297"/>
      <c r="AE722" s="297"/>
      <c r="AF722" s="297"/>
      <c r="AG722" s="297"/>
      <c r="AH722" s="297"/>
      <c r="AI722" s="297"/>
      <c r="AJ722" s="297"/>
      <c r="AK722" s="297"/>
      <c r="AL722" s="297"/>
      <c r="AM722" s="297"/>
      <c r="AN722" s="297"/>
      <c r="AO722" s="297"/>
      <c r="AP722" s="297"/>
      <c r="AQ722" s="297"/>
      <c r="AR722" s="297"/>
      <c r="AS722" s="297"/>
      <c r="AT722" s="297"/>
      <c r="AU722" s="297"/>
      <c r="AV722" s="297"/>
      <c r="AW722" s="297"/>
      <c r="AX722" s="297"/>
      <c r="AY722" s="297"/>
      <c r="AZ722" s="297"/>
      <c r="BA722" s="297"/>
      <c r="BB722" s="297"/>
      <c r="BC722" s="297"/>
    </row>
    <row r="723" spans="1:55">
      <c r="A723" s="299" t="s">
        <v>321</v>
      </c>
      <c r="B723" s="300"/>
      <c r="C723" s="300"/>
      <c r="D723" s="300"/>
      <c r="E723" s="300"/>
      <c r="F723" s="300"/>
      <c r="G723" s="300"/>
      <c r="H723" s="300"/>
      <c r="I723" s="300"/>
      <c r="J723" s="300"/>
      <c r="K723" s="300"/>
      <c r="L723" s="300"/>
      <c r="M723" s="300"/>
      <c r="N723" s="300"/>
      <c r="O723" s="300"/>
      <c r="P723" s="300"/>
      <c r="Q723" s="300"/>
      <c r="R723" s="300"/>
      <c r="S723" s="300"/>
      <c r="T723" s="300"/>
      <c r="U723" s="300"/>
      <c r="V723" s="300"/>
      <c r="W723" s="300"/>
      <c r="X723" s="300"/>
      <c r="Y723" s="300"/>
      <c r="Z723" s="300"/>
      <c r="AA723" s="300"/>
      <c r="AB723" s="300"/>
      <c r="AC723" s="300"/>
      <c r="AD723" s="300"/>
      <c r="AE723" s="300"/>
      <c r="AF723" s="300"/>
      <c r="AG723" s="300"/>
      <c r="AH723" s="300"/>
      <c r="AI723" s="300"/>
      <c r="AJ723" s="300"/>
      <c r="AK723" s="300"/>
      <c r="AL723" s="300"/>
      <c r="AM723" s="300"/>
      <c r="AN723" s="300"/>
      <c r="AO723" s="300"/>
      <c r="AP723" s="300"/>
      <c r="AQ723" s="300"/>
      <c r="AR723" s="300"/>
      <c r="AS723" s="300"/>
      <c r="AT723" s="300"/>
      <c r="AU723" s="300"/>
      <c r="AV723" s="300"/>
      <c r="AW723" s="300"/>
      <c r="AX723" s="300"/>
      <c r="AY723" s="300"/>
      <c r="AZ723" s="300"/>
      <c r="BA723" s="300"/>
      <c r="BB723" s="300"/>
      <c r="BC723" s="300"/>
    </row>
    <row r="724" spans="1:55" ht="15.6">
      <c r="A724" s="275" t="s">
        <v>94</v>
      </c>
      <c r="B724" s="276" t="s">
        <v>357</v>
      </c>
      <c r="C724" s="276" t="s">
        <v>299</v>
      </c>
      <c r="D724" s="153" t="s">
        <v>41</v>
      </c>
      <c r="E724" s="146">
        <f t="shared" ref="E724:F739" si="558">H724+K724+N724+Q724+T724+W724+Z724+AE724+AJ724+AO724+AT724+AY724</f>
        <v>983.37765000000002</v>
      </c>
      <c r="F724" s="146">
        <f t="shared" si="558"/>
        <v>983.37765000000002</v>
      </c>
      <c r="G724" s="150"/>
      <c r="H724" s="146">
        <f>H725+H726+H727+H729+H730</f>
        <v>0</v>
      </c>
      <c r="I724" s="146">
        <f t="shared" ref="I724" si="559">I725+I726+I727+I729+I730</f>
        <v>0</v>
      </c>
      <c r="J724" s="146"/>
      <c r="K724" s="146">
        <f t="shared" ref="K724:L724" si="560">K725+K726+K727+K729+K730</f>
        <v>0</v>
      </c>
      <c r="L724" s="146">
        <f t="shared" si="560"/>
        <v>0</v>
      </c>
      <c r="M724" s="146"/>
      <c r="N724" s="146">
        <f t="shared" ref="N724:O724" si="561">N725+N726+N727+N729+N730</f>
        <v>0</v>
      </c>
      <c r="O724" s="146">
        <f t="shared" si="561"/>
        <v>0</v>
      </c>
      <c r="P724" s="146"/>
      <c r="Q724" s="146">
        <f t="shared" ref="Q724:R724" si="562">Q725+Q726+Q727+Q729+Q730</f>
        <v>0</v>
      </c>
      <c r="R724" s="146">
        <f t="shared" si="562"/>
        <v>0</v>
      </c>
      <c r="S724" s="146"/>
      <c r="T724" s="146">
        <f t="shared" ref="T724:U724" si="563">T725+T726+T727+T729+T730</f>
        <v>0</v>
      </c>
      <c r="U724" s="146">
        <f t="shared" si="563"/>
        <v>0</v>
      </c>
      <c r="V724" s="146"/>
      <c r="W724" s="146">
        <f t="shared" ref="W724:X724" si="564">W725+W726+W727+W729+W730</f>
        <v>0</v>
      </c>
      <c r="X724" s="146">
        <f t="shared" si="564"/>
        <v>0</v>
      </c>
      <c r="Y724" s="146"/>
      <c r="Z724" s="146">
        <f t="shared" ref="Z724:AC724" si="565">Z725+Z726+Z727+Z729+Z730</f>
        <v>0</v>
      </c>
      <c r="AA724" s="146">
        <f t="shared" si="565"/>
        <v>0</v>
      </c>
      <c r="AB724" s="146">
        <f t="shared" si="565"/>
        <v>0</v>
      </c>
      <c r="AC724" s="146">
        <f t="shared" si="565"/>
        <v>0</v>
      </c>
      <c r="AD724" s="146"/>
      <c r="AE724" s="146">
        <f t="shared" ref="AE724:AH724" si="566">AE725+AE726+AE727+AE729+AE730</f>
        <v>92.921000000000006</v>
      </c>
      <c r="AF724" s="146">
        <f t="shared" si="566"/>
        <v>92.921000000000006</v>
      </c>
      <c r="AG724" s="146">
        <f t="shared" si="566"/>
        <v>0</v>
      </c>
      <c r="AH724" s="146">
        <f t="shared" si="566"/>
        <v>0</v>
      </c>
      <c r="AI724" s="146"/>
      <c r="AJ724" s="146">
        <f t="shared" ref="AJ724:AM724" si="567">AJ725+AJ726+AJ727+AJ729+AJ730</f>
        <v>0</v>
      </c>
      <c r="AK724" s="146">
        <f t="shared" si="567"/>
        <v>0</v>
      </c>
      <c r="AL724" s="146">
        <f t="shared" si="567"/>
        <v>0</v>
      </c>
      <c r="AM724" s="146">
        <f t="shared" si="567"/>
        <v>0</v>
      </c>
      <c r="AN724" s="146"/>
      <c r="AO724" s="146">
        <f t="shared" ref="AO724:AR724" si="568">AO725+AO726+AO727+AO729+AO730</f>
        <v>450</v>
      </c>
      <c r="AP724" s="146">
        <f t="shared" si="568"/>
        <v>450</v>
      </c>
      <c r="AQ724" s="146">
        <f t="shared" si="568"/>
        <v>0</v>
      </c>
      <c r="AR724" s="146">
        <f t="shared" si="568"/>
        <v>0</v>
      </c>
      <c r="AS724" s="146"/>
      <c r="AT724" s="146">
        <f t="shared" ref="AT724:AW724" si="569">AT725+AT726+AT727+AT729+AT730</f>
        <v>299.72964999999999</v>
      </c>
      <c r="AU724" s="146">
        <f t="shared" si="569"/>
        <v>299.72964999999999</v>
      </c>
      <c r="AV724" s="146">
        <f t="shared" si="569"/>
        <v>0</v>
      </c>
      <c r="AW724" s="146">
        <f t="shared" si="569"/>
        <v>0</v>
      </c>
      <c r="AX724" s="146"/>
      <c r="AY724" s="146">
        <f t="shared" ref="AY724:AZ724" si="570">AY725+AY726+AY727+AY729+AY730</f>
        <v>140.727</v>
      </c>
      <c r="AZ724" s="146">
        <f t="shared" si="570"/>
        <v>140.727</v>
      </c>
      <c r="BA724" s="150"/>
      <c r="BB724" s="281" t="s">
        <v>431</v>
      </c>
      <c r="BC724" s="226"/>
    </row>
    <row r="725" spans="1:55" ht="31.2">
      <c r="A725" s="275"/>
      <c r="B725" s="276"/>
      <c r="C725" s="276"/>
      <c r="D725" s="151" t="s">
        <v>37</v>
      </c>
      <c r="E725" s="146">
        <f t="shared" si="558"/>
        <v>0</v>
      </c>
      <c r="F725" s="146">
        <f t="shared" si="558"/>
        <v>0</v>
      </c>
      <c r="G725" s="150"/>
      <c r="H725" s="146">
        <f>H732+H739+H746+H753+H760</f>
        <v>0</v>
      </c>
      <c r="I725" s="146">
        <f t="shared" ref="I725:BA725" si="571">I732+I739+I746+I753+I760</f>
        <v>0</v>
      </c>
      <c r="J725" s="146">
        <f t="shared" si="571"/>
        <v>0</v>
      </c>
      <c r="K725" s="146">
        <f t="shared" si="571"/>
        <v>0</v>
      </c>
      <c r="L725" s="146">
        <f t="shared" si="571"/>
        <v>0</v>
      </c>
      <c r="M725" s="146">
        <f t="shared" si="571"/>
        <v>0</v>
      </c>
      <c r="N725" s="146">
        <f t="shared" si="571"/>
        <v>0</v>
      </c>
      <c r="O725" s="146">
        <f t="shared" si="571"/>
        <v>0</v>
      </c>
      <c r="P725" s="146">
        <f t="shared" si="571"/>
        <v>0</v>
      </c>
      <c r="Q725" s="146">
        <f t="shared" si="571"/>
        <v>0</v>
      </c>
      <c r="R725" s="146">
        <f t="shared" si="571"/>
        <v>0</v>
      </c>
      <c r="S725" s="146">
        <f t="shared" si="571"/>
        <v>0</v>
      </c>
      <c r="T725" s="146">
        <f t="shared" si="571"/>
        <v>0</v>
      </c>
      <c r="U725" s="146">
        <f t="shared" si="571"/>
        <v>0</v>
      </c>
      <c r="V725" s="146">
        <f t="shared" si="571"/>
        <v>0</v>
      </c>
      <c r="W725" s="146">
        <f t="shared" si="571"/>
        <v>0</v>
      </c>
      <c r="X725" s="146">
        <f t="shared" si="571"/>
        <v>0</v>
      </c>
      <c r="Y725" s="146">
        <f t="shared" si="571"/>
        <v>0</v>
      </c>
      <c r="Z725" s="146">
        <f t="shared" si="571"/>
        <v>0</v>
      </c>
      <c r="AA725" s="146">
        <f t="shared" si="571"/>
        <v>0</v>
      </c>
      <c r="AB725" s="146">
        <f t="shared" si="571"/>
        <v>0</v>
      </c>
      <c r="AC725" s="146">
        <f t="shared" si="571"/>
        <v>0</v>
      </c>
      <c r="AD725" s="146">
        <f t="shared" si="571"/>
        <v>0</v>
      </c>
      <c r="AE725" s="146">
        <f t="shared" si="571"/>
        <v>0</v>
      </c>
      <c r="AF725" s="146">
        <f t="shared" si="571"/>
        <v>0</v>
      </c>
      <c r="AG725" s="146">
        <f t="shared" si="571"/>
        <v>0</v>
      </c>
      <c r="AH725" s="146">
        <f t="shared" si="571"/>
        <v>0</v>
      </c>
      <c r="AI725" s="146">
        <f t="shared" si="571"/>
        <v>0</v>
      </c>
      <c r="AJ725" s="146">
        <f t="shared" si="571"/>
        <v>0</v>
      </c>
      <c r="AK725" s="146">
        <f t="shared" si="571"/>
        <v>0</v>
      </c>
      <c r="AL725" s="146">
        <f t="shared" si="571"/>
        <v>0</v>
      </c>
      <c r="AM725" s="146">
        <f t="shared" si="571"/>
        <v>0</v>
      </c>
      <c r="AN725" s="146">
        <f t="shared" si="571"/>
        <v>0</v>
      </c>
      <c r="AO725" s="146">
        <f t="shared" si="571"/>
        <v>0</v>
      </c>
      <c r="AP725" s="146">
        <f t="shared" si="571"/>
        <v>0</v>
      </c>
      <c r="AQ725" s="146">
        <f t="shared" si="571"/>
        <v>0</v>
      </c>
      <c r="AR725" s="146">
        <f t="shared" si="571"/>
        <v>0</v>
      </c>
      <c r="AS725" s="146">
        <f t="shared" si="571"/>
        <v>0</v>
      </c>
      <c r="AT725" s="146">
        <f t="shared" si="571"/>
        <v>0</v>
      </c>
      <c r="AU725" s="146">
        <f t="shared" si="571"/>
        <v>0</v>
      </c>
      <c r="AV725" s="146">
        <f t="shared" si="571"/>
        <v>0</v>
      </c>
      <c r="AW725" s="146">
        <f t="shared" si="571"/>
        <v>0</v>
      </c>
      <c r="AX725" s="146">
        <f t="shared" si="571"/>
        <v>0</v>
      </c>
      <c r="AY725" s="146">
        <f t="shared" si="571"/>
        <v>0</v>
      </c>
      <c r="AZ725" s="146">
        <f t="shared" si="571"/>
        <v>0</v>
      </c>
      <c r="BA725" s="146">
        <f t="shared" si="571"/>
        <v>0</v>
      </c>
      <c r="BB725" s="282"/>
      <c r="BC725" s="226"/>
    </row>
    <row r="726" spans="1:55" ht="31.2">
      <c r="A726" s="275"/>
      <c r="B726" s="276"/>
      <c r="C726" s="276"/>
      <c r="D726" s="176" t="s">
        <v>2</v>
      </c>
      <c r="E726" s="146">
        <f t="shared" si="558"/>
        <v>0</v>
      </c>
      <c r="F726" s="146">
        <f t="shared" si="558"/>
        <v>0</v>
      </c>
      <c r="G726" s="150"/>
      <c r="H726" s="146">
        <f t="shared" ref="H726:BA728" si="572">H733+H740+H747+H754+H761</f>
        <v>0</v>
      </c>
      <c r="I726" s="146">
        <f t="shared" si="572"/>
        <v>0</v>
      </c>
      <c r="J726" s="146">
        <f t="shared" si="572"/>
        <v>0</v>
      </c>
      <c r="K726" s="146">
        <f t="shared" si="572"/>
        <v>0</v>
      </c>
      <c r="L726" s="146">
        <f t="shared" si="572"/>
        <v>0</v>
      </c>
      <c r="M726" s="146">
        <f t="shared" si="572"/>
        <v>0</v>
      </c>
      <c r="N726" s="146">
        <f t="shared" si="572"/>
        <v>0</v>
      </c>
      <c r="O726" s="146">
        <f t="shared" si="572"/>
        <v>0</v>
      </c>
      <c r="P726" s="146">
        <f t="shared" si="572"/>
        <v>0</v>
      </c>
      <c r="Q726" s="146">
        <f t="shared" si="572"/>
        <v>0</v>
      </c>
      <c r="R726" s="146">
        <f t="shared" si="572"/>
        <v>0</v>
      </c>
      <c r="S726" s="146">
        <f t="shared" si="572"/>
        <v>0</v>
      </c>
      <c r="T726" s="146">
        <f t="shared" si="572"/>
        <v>0</v>
      </c>
      <c r="U726" s="146">
        <f t="shared" si="572"/>
        <v>0</v>
      </c>
      <c r="V726" s="146">
        <f t="shared" si="572"/>
        <v>0</v>
      </c>
      <c r="W726" s="146">
        <f t="shared" si="572"/>
        <v>0</v>
      </c>
      <c r="X726" s="146">
        <f t="shared" si="572"/>
        <v>0</v>
      </c>
      <c r="Y726" s="146">
        <f t="shared" si="572"/>
        <v>0</v>
      </c>
      <c r="Z726" s="146">
        <f t="shared" si="572"/>
        <v>0</v>
      </c>
      <c r="AA726" s="146">
        <f t="shared" si="572"/>
        <v>0</v>
      </c>
      <c r="AB726" s="146">
        <f t="shared" si="572"/>
        <v>0</v>
      </c>
      <c r="AC726" s="146">
        <f t="shared" si="572"/>
        <v>0</v>
      </c>
      <c r="AD726" s="146">
        <f t="shared" si="572"/>
        <v>0</v>
      </c>
      <c r="AE726" s="146">
        <f t="shared" si="572"/>
        <v>0</v>
      </c>
      <c r="AF726" s="146">
        <f t="shared" si="572"/>
        <v>0</v>
      </c>
      <c r="AG726" s="146">
        <f t="shared" si="572"/>
        <v>0</v>
      </c>
      <c r="AH726" s="146">
        <f t="shared" si="572"/>
        <v>0</v>
      </c>
      <c r="AI726" s="146">
        <f t="shared" si="572"/>
        <v>0</v>
      </c>
      <c r="AJ726" s="146">
        <f t="shared" si="572"/>
        <v>0</v>
      </c>
      <c r="AK726" s="146">
        <f t="shared" si="572"/>
        <v>0</v>
      </c>
      <c r="AL726" s="146">
        <f t="shared" si="572"/>
        <v>0</v>
      </c>
      <c r="AM726" s="146">
        <f t="shared" si="572"/>
        <v>0</v>
      </c>
      <c r="AN726" s="146">
        <f t="shared" si="572"/>
        <v>0</v>
      </c>
      <c r="AO726" s="146">
        <f t="shared" si="572"/>
        <v>0</v>
      </c>
      <c r="AP726" s="146">
        <f t="shared" si="572"/>
        <v>0</v>
      </c>
      <c r="AQ726" s="146">
        <f t="shared" si="572"/>
        <v>0</v>
      </c>
      <c r="AR726" s="146">
        <f t="shared" si="572"/>
        <v>0</v>
      </c>
      <c r="AS726" s="146">
        <f t="shared" si="572"/>
        <v>0</v>
      </c>
      <c r="AT726" s="146">
        <f t="shared" si="572"/>
        <v>0</v>
      </c>
      <c r="AU726" s="146">
        <f t="shared" si="572"/>
        <v>0</v>
      </c>
      <c r="AV726" s="146">
        <f t="shared" si="572"/>
        <v>0</v>
      </c>
      <c r="AW726" s="146">
        <f t="shared" si="572"/>
        <v>0</v>
      </c>
      <c r="AX726" s="146">
        <f t="shared" si="572"/>
        <v>0</v>
      </c>
      <c r="AY726" s="146">
        <f t="shared" si="572"/>
        <v>0</v>
      </c>
      <c r="AZ726" s="146">
        <f t="shared" si="572"/>
        <v>0</v>
      </c>
      <c r="BA726" s="146">
        <f t="shared" si="572"/>
        <v>0</v>
      </c>
      <c r="BB726" s="282"/>
      <c r="BC726" s="226"/>
    </row>
    <row r="727" spans="1:55" ht="15.6">
      <c r="A727" s="275"/>
      <c r="B727" s="276"/>
      <c r="C727" s="276"/>
      <c r="D727" s="225" t="s">
        <v>268</v>
      </c>
      <c r="E727" s="146">
        <f>H727+K727+N727+Q727+T727+W727+Z727+AE727+AJ727+AO727+AT727+AY727</f>
        <v>983.37765000000002</v>
      </c>
      <c r="F727" s="146">
        <f t="shared" si="558"/>
        <v>983.37765000000002</v>
      </c>
      <c r="G727" s="150"/>
      <c r="H727" s="146">
        <f t="shared" si="572"/>
        <v>0</v>
      </c>
      <c r="I727" s="146">
        <f t="shared" si="572"/>
        <v>0</v>
      </c>
      <c r="J727" s="146">
        <f t="shared" si="572"/>
        <v>0</v>
      </c>
      <c r="K727" s="146">
        <f t="shared" si="572"/>
        <v>0</v>
      </c>
      <c r="L727" s="146">
        <f t="shared" si="572"/>
        <v>0</v>
      </c>
      <c r="M727" s="146">
        <f t="shared" si="572"/>
        <v>0</v>
      </c>
      <c r="N727" s="146">
        <f t="shared" si="572"/>
        <v>0</v>
      </c>
      <c r="O727" s="146">
        <f t="shared" si="572"/>
        <v>0</v>
      </c>
      <c r="P727" s="146">
        <f t="shared" si="572"/>
        <v>0</v>
      </c>
      <c r="Q727" s="146">
        <f t="shared" si="572"/>
        <v>0</v>
      </c>
      <c r="R727" s="146">
        <f t="shared" si="572"/>
        <v>0</v>
      </c>
      <c r="S727" s="146">
        <f t="shared" si="572"/>
        <v>0</v>
      </c>
      <c r="T727" s="146">
        <f t="shared" si="572"/>
        <v>0</v>
      </c>
      <c r="U727" s="146">
        <f t="shared" si="572"/>
        <v>0</v>
      </c>
      <c r="V727" s="146">
        <f t="shared" si="572"/>
        <v>0</v>
      </c>
      <c r="W727" s="146">
        <f t="shared" si="572"/>
        <v>0</v>
      </c>
      <c r="X727" s="146">
        <f t="shared" si="572"/>
        <v>0</v>
      </c>
      <c r="Y727" s="146">
        <f t="shared" si="572"/>
        <v>0</v>
      </c>
      <c r="Z727" s="146">
        <f t="shared" si="572"/>
        <v>0</v>
      </c>
      <c r="AA727" s="146">
        <f t="shared" si="572"/>
        <v>0</v>
      </c>
      <c r="AB727" s="146">
        <f t="shared" si="572"/>
        <v>0</v>
      </c>
      <c r="AC727" s="146">
        <f t="shared" si="572"/>
        <v>0</v>
      </c>
      <c r="AD727" s="146">
        <f t="shared" si="572"/>
        <v>0</v>
      </c>
      <c r="AE727" s="146">
        <f t="shared" si="572"/>
        <v>92.921000000000006</v>
      </c>
      <c r="AF727" s="146">
        <f t="shared" si="572"/>
        <v>92.921000000000006</v>
      </c>
      <c r="AG727" s="146">
        <f t="shared" si="572"/>
        <v>0</v>
      </c>
      <c r="AH727" s="146">
        <f t="shared" si="572"/>
        <v>0</v>
      </c>
      <c r="AI727" s="146">
        <f t="shared" si="572"/>
        <v>0</v>
      </c>
      <c r="AJ727" s="146">
        <f t="shared" si="572"/>
        <v>0</v>
      </c>
      <c r="AK727" s="146">
        <f t="shared" si="572"/>
        <v>0</v>
      </c>
      <c r="AL727" s="146">
        <f t="shared" si="572"/>
        <v>0</v>
      </c>
      <c r="AM727" s="146">
        <f t="shared" si="572"/>
        <v>0</v>
      </c>
      <c r="AN727" s="146">
        <f t="shared" si="572"/>
        <v>0</v>
      </c>
      <c r="AO727" s="146">
        <f t="shared" si="572"/>
        <v>450</v>
      </c>
      <c r="AP727" s="146">
        <f t="shared" si="572"/>
        <v>450</v>
      </c>
      <c r="AQ727" s="146">
        <f t="shared" si="572"/>
        <v>0</v>
      </c>
      <c r="AR727" s="146">
        <f t="shared" si="572"/>
        <v>0</v>
      </c>
      <c r="AS727" s="146">
        <f t="shared" si="572"/>
        <v>0</v>
      </c>
      <c r="AT727" s="146">
        <f t="shared" si="572"/>
        <v>299.72964999999999</v>
      </c>
      <c r="AU727" s="146">
        <f t="shared" si="572"/>
        <v>299.72964999999999</v>
      </c>
      <c r="AV727" s="146">
        <f t="shared" si="572"/>
        <v>0</v>
      </c>
      <c r="AW727" s="146">
        <f t="shared" si="572"/>
        <v>0</v>
      </c>
      <c r="AX727" s="146">
        <f t="shared" si="572"/>
        <v>0</v>
      </c>
      <c r="AY727" s="146">
        <f t="shared" si="572"/>
        <v>140.727</v>
      </c>
      <c r="AZ727" s="146">
        <f t="shared" si="572"/>
        <v>140.727</v>
      </c>
      <c r="BA727" s="146">
        <f t="shared" si="572"/>
        <v>0</v>
      </c>
      <c r="BB727" s="282"/>
      <c r="BC727" s="226"/>
    </row>
    <row r="728" spans="1:55" ht="78">
      <c r="A728" s="275"/>
      <c r="B728" s="276"/>
      <c r="C728" s="276"/>
      <c r="D728" s="225" t="s">
        <v>274</v>
      </c>
      <c r="E728" s="146">
        <f t="shared" ref="E728:E768" si="573">H728+K728+N728+Q728+T728+W728+Z728+AE728+AJ728+AO728+AT728+AY728</f>
        <v>0</v>
      </c>
      <c r="F728" s="146">
        <f t="shared" si="558"/>
        <v>0</v>
      </c>
      <c r="G728" s="150"/>
      <c r="H728" s="146">
        <f t="shared" si="572"/>
        <v>0</v>
      </c>
      <c r="I728" s="146">
        <f t="shared" si="572"/>
        <v>0</v>
      </c>
      <c r="J728" s="146">
        <f t="shared" si="572"/>
        <v>0</v>
      </c>
      <c r="K728" s="146">
        <f t="shared" si="572"/>
        <v>0</v>
      </c>
      <c r="L728" s="146">
        <f t="shared" si="572"/>
        <v>0</v>
      </c>
      <c r="M728" s="146">
        <f t="shared" si="572"/>
        <v>0</v>
      </c>
      <c r="N728" s="146">
        <f t="shared" si="572"/>
        <v>0</v>
      </c>
      <c r="O728" s="146">
        <f t="shared" si="572"/>
        <v>0</v>
      </c>
      <c r="P728" s="146">
        <f t="shared" si="572"/>
        <v>0</v>
      </c>
      <c r="Q728" s="146">
        <f t="shared" si="572"/>
        <v>0</v>
      </c>
      <c r="R728" s="146">
        <f t="shared" si="572"/>
        <v>0</v>
      </c>
      <c r="S728" s="146">
        <f t="shared" si="572"/>
        <v>0</v>
      </c>
      <c r="T728" s="146">
        <f t="shared" si="572"/>
        <v>0</v>
      </c>
      <c r="U728" s="146">
        <f t="shared" si="572"/>
        <v>0</v>
      </c>
      <c r="V728" s="146">
        <f t="shared" si="572"/>
        <v>0</v>
      </c>
      <c r="W728" s="146">
        <f t="shared" si="572"/>
        <v>0</v>
      </c>
      <c r="X728" s="146">
        <f t="shared" si="572"/>
        <v>0</v>
      </c>
      <c r="Y728" s="146">
        <f t="shared" si="572"/>
        <v>0</v>
      </c>
      <c r="Z728" s="146">
        <f t="shared" si="572"/>
        <v>0</v>
      </c>
      <c r="AA728" s="146">
        <f t="shared" si="572"/>
        <v>0</v>
      </c>
      <c r="AB728" s="146">
        <f t="shared" si="572"/>
        <v>0</v>
      </c>
      <c r="AC728" s="146">
        <f t="shared" si="572"/>
        <v>0</v>
      </c>
      <c r="AD728" s="146">
        <f t="shared" si="572"/>
        <v>0</v>
      </c>
      <c r="AE728" s="146">
        <f t="shared" si="572"/>
        <v>0</v>
      </c>
      <c r="AF728" s="146">
        <f t="shared" si="572"/>
        <v>0</v>
      </c>
      <c r="AG728" s="146">
        <f t="shared" si="572"/>
        <v>0</v>
      </c>
      <c r="AH728" s="146">
        <f t="shared" si="572"/>
        <v>0</v>
      </c>
      <c r="AI728" s="146">
        <f t="shared" si="572"/>
        <v>0</v>
      </c>
      <c r="AJ728" s="146">
        <f t="shared" si="572"/>
        <v>0</v>
      </c>
      <c r="AK728" s="146">
        <f t="shared" si="572"/>
        <v>0</v>
      </c>
      <c r="AL728" s="146">
        <f t="shared" si="572"/>
        <v>0</v>
      </c>
      <c r="AM728" s="146">
        <f t="shared" si="572"/>
        <v>0</v>
      </c>
      <c r="AN728" s="146">
        <f t="shared" si="572"/>
        <v>0</v>
      </c>
      <c r="AO728" s="146">
        <f t="shared" si="572"/>
        <v>0</v>
      </c>
      <c r="AP728" s="146">
        <f t="shared" si="572"/>
        <v>0</v>
      </c>
      <c r="AQ728" s="146">
        <f t="shared" si="572"/>
        <v>0</v>
      </c>
      <c r="AR728" s="146">
        <f t="shared" si="572"/>
        <v>0</v>
      </c>
      <c r="AS728" s="146">
        <f t="shared" si="572"/>
        <v>0</v>
      </c>
      <c r="AT728" s="146">
        <f t="shared" si="572"/>
        <v>0</v>
      </c>
      <c r="AU728" s="146">
        <f t="shared" si="572"/>
        <v>0</v>
      </c>
      <c r="AV728" s="146">
        <f t="shared" si="572"/>
        <v>0</v>
      </c>
      <c r="AW728" s="146">
        <f t="shared" si="572"/>
        <v>0</v>
      </c>
      <c r="AX728" s="146">
        <f t="shared" si="572"/>
        <v>0</v>
      </c>
      <c r="AY728" s="146">
        <f t="shared" si="572"/>
        <v>0</v>
      </c>
      <c r="AZ728" s="146">
        <f t="shared" si="572"/>
        <v>0</v>
      </c>
      <c r="BA728" s="146">
        <f t="shared" si="572"/>
        <v>0</v>
      </c>
      <c r="BB728" s="282"/>
      <c r="BC728" s="226"/>
    </row>
    <row r="729" spans="1:55" ht="15.6">
      <c r="A729" s="275"/>
      <c r="B729" s="276"/>
      <c r="C729" s="276"/>
      <c r="D729" s="225" t="s">
        <v>269</v>
      </c>
      <c r="E729" s="146">
        <f t="shared" si="573"/>
        <v>0</v>
      </c>
      <c r="F729" s="146">
        <f t="shared" si="558"/>
        <v>0</v>
      </c>
      <c r="G729" s="150"/>
      <c r="H729" s="146"/>
      <c r="I729" s="146"/>
      <c r="J729" s="150"/>
      <c r="K729" s="146"/>
      <c r="L729" s="146"/>
      <c r="M729" s="150"/>
      <c r="N729" s="146"/>
      <c r="O729" s="146"/>
      <c r="P729" s="150"/>
      <c r="Q729" s="146"/>
      <c r="R729" s="146"/>
      <c r="S729" s="150"/>
      <c r="T729" s="146"/>
      <c r="U729" s="146"/>
      <c r="V729" s="150"/>
      <c r="W729" s="146"/>
      <c r="X729" s="146"/>
      <c r="Y729" s="150"/>
      <c r="Z729" s="146"/>
      <c r="AA729" s="146"/>
      <c r="AB729" s="150"/>
      <c r="AC729" s="150"/>
      <c r="AD729" s="150"/>
      <c r="AE729" s="146"/>
      <c r="AF729" s="146"/>
      <c r="AG729" s="150"/>
      <c r="AH729" s="150"/>
      <c r="AI729" s="150"/>
      <c r="AJ729" s="146"/>
      <c r="AK729" s="146"/>
      <c r="AL729" s="150"/>
      <c r="AM729" s="150"/>
      <c r="AN729" s="150"/>
      <c r="AO729" s="146"/>
      <c r="AP729" s="146"/>
      <c r="AQ729" s="150"/>
      <c r="AR729" s="150"/>
      <c r="AS729" s="150"/>
      <c r="AT729" s="146"/>
      <c r="AU729" s="146"/>
      <c r="AV729" s="150"/>
      <c r="AW729" s="150"/>
      <c r="AX729" s="150"/>
      <c r="AY729" s="150"/>
      <c r="AZ729" s="150"/>
      <c r="BA729" s="150"/>
      <c r="BB729" s="282"/>
      <c r="BC729" s="226"/>
    </row>
    <row r="730" spans="1:55" ht="31.2">
      <c r="A730" s="275"/>
      <c r="B730" s="276"/>
      <c r="C730" s="276"/>
      <c r="D730" s="226" t="s">
        <v>43</v>
      </c>
      <c r="E730" s="146">
        <f t="shared" si="573"/>
        <v>0</v>
      </c>
      <c r="F730" s="146">
        <f t="shared" si="558"/>
        <v>0</v>
      </c>
      <c r="G730" s="150"/>
      <c r="H730" s="146"/>
      <c r="I730" s="146"/>
      <c r="J730" s="150"/>
      <c r="K730" s="146"/>
      <c r="L730" s="146"/>
      <c r="M730" s="150"/>
      <c r="N730" s="146"/>
      <c r="O730" s="146"/>
      <c r="P730" s="150"/>
      <c r="Q730" s="146"/>
      <c r="R730" s="146"/>
      <c r="S730" s="150"/>
      <c r="T730" s="146"/>
      <c r="U730" s="146"/>
      <c r="V730" s="150"/>
      <c r="W730" s="146"/>
      <c r="X730" s="146"/>
      <c r="Y730" s="150"/>
      <c r="Z730" s="146"/>
      <c r="AA730" s="146"/>
      <c r="AB730" s="150"/>
      <c r="AC730" s="150"/>
      <c r="AD730" s="150"/>
      <c r="AE730" s="146"/>
      <c r="AF730" s="146"/>
      <c r="AG730" s="150"/>
      <c r="AH730" s="150"/>
      <c r="AI730" s="150"/>
      <c r="AJ730" s="146"/>
      <c r="AK730" s="146"/>
      <c r="AL730" s="150"/>
      <c r="AM730" s="150"/>
      <c r="AN730" s="150"/>
      <c r="AO730" s="146"/>
      <c r="AP730" s="146"/>
      <c r="AQ730" s="150"/>
      <c r="AR730" s="150"/>
      <c r="AS730" s="150"/>
      <c r="AT730" s="146"/>
      <c r="AU730" s="146"/>
      <c r="AV730" s="150"/>
      <c r="AW730" s="150"/>
      <c r="AX730" s="150"/>
      <c r="AY730" s="150"/>
      <c r="AZ730" s="150"/>
      <c r="BA730" s="150"/>
      <c r="BB730" s="283"/>
      <c r="BC730" s="226"/>
    </row>
    <row r="731" spans="1:55" ht="15.6">
      <c r="A731" s="275" t="s">
        <v>540</v>
      </c>
      <c r="B731" s="276" t="s">
        <v>550</v>
      </c>
      <c r="C731" s="276" t="s">
        <v>299</v>
      </c>
      <c r="D731" s="153" t="s">
        <v>41</v>
      </c>
      <c r="E731" s="146">
        <f t="shared" si="573"/>
        <v>92.921000000000006</v>
      </c>
      <c r="F731" s="146">
        <f t="shared" si="558"/>
        <v>92.921000000000006</v>
      </c>
      <c r="G731" s="150"/>
      <c r="H731" s="146">
        <f>H732+H733+H734+H736+H737</f>
        <v>0</v>
      </c>
      <c r="I731" s="146">
        <f t="shared" ref="I731" si="574">I732+I733+I734+I736+I737</f>
        <v>0</v>
      </c>
      <c r="J731" s="146"/>
      <c r="K731" s="146">
        <f t="shared" ref="K731:L731" si="575">K732+K733+K734+K736+K737</f>
        <v>0</v>
      </c>
      <c r="L731" s="146">
        <f t="shared" si="575"/>
        <v>0</v>
      </c>
      <c r="M731" s="146"/>
      <c r="N731" s="146">
        <f t="shared" ref="N731:O731" si="576">N732+N733+N734+N736+N737</f>
        <v>0</v>
      </c>
      <c r="O731" s="146">
        <f t="shared" si="576"/>
        <v>0</v>
      </c>
      <c r="P731" s="146"/>
      <c r="Q731" s="146">
        <f t="shared" ref="Q731:R731" si="577">Q732+Q733+Q734+Q736+Q737</f>
        <v>0</v>
      </c>
      <c r="R731" s="146">
        <f t="shared" si="577"/>
        <v>0</v>
      </c>
      <c r="S731" s="146"/>
      <c r="T731" s="146">
        <f t="shared" ref="T731:U731" si="578">T732+T733+T734+T736+T737</f>
        <v>0</v>
      </c>
      <c r="U731" s="146">
        <f t="shared" si="578"/>
        <v>0</v>
      </c>
      <c r="V731" s="146"/>
      <c r="W731" s="146">
        <f t="shared" ref="W731:X731" si="579">W732+W733+W734+W736+W737</f>
        <v>0</v>
      </c>
      <c r="X731" s="146">
        <f t="shared" si="579"/>
        <v>0</v>
      </c>
      <c r="Y731" s="146"/>
      <c r="Z731" s="146">
        <f t="shared" ref="Z731:AC731" si="580">Z732+Z733+Z734+Z736+Z737</f>
        <v>0</v>
      </c>
      <c r="AA731" s="146">
        <f t="shared" si="580"/>
        <v>0</v>
      </c>
      <c r="AB731" s="146">
        <f t="shared" si="580"/>
        <v>0</v>
      </c>
      <c r="AC731" s="146">
        <f t="shared" si="580"/>
        <v>0</v>
      </c>
      <c r="AD731" s="146"/>
      <c r="AE731" s="146">
        <f t="shared" ref="AE731:AH731" si="581">AE732+AE733+AE734+AE736+AE737</f>
        <v>92.921000000000006</v>
      </c>
      <c r="AF731" s="146">
        <f t="shared" si="581"/>
        <v>92.921000000000006</v>
      </c>
      <c r="AG731" s="146">
        <f t="shared" si="581"/>
        <v>0</v>
      </c>
      <c r="AH731" s="146">
        <f t="shared" si="581"/>
        <v>0</v>
      </c>
      <c r="AI731" s="146"/>
      <c r="AJ731" s="146">
        <f t="shared" ref="AJ731:AM731" si="582">AJ732+AJ733+AJ734+AJ736+AJ737</f>
        <v>0</v>
      </c>
      <c r="AK731" s="146">
        <f t="shared" si="582"/>
        <v>0</v>
      </c>
      <c r="AL731" s="146">
        <f t="shared" si="582"/>
        <v>0</v>
      </c>
      <c r="AM731" s="146">
        <f t="shared" si="582"/>
        <v>0</v>
      </c>
      <c r="AN731" s="146"/>
      <c r="AO731" s="146">
        <f t="shared" ref="AO731:AR731" si="583">AO732+AO733+AO734+AO736+AO737</f>
        <v>0</v>
      </c>
      <c r="AP731" s="146">
        <f t="shared" si="583"/>
        <v>0</v>
      </c>
      <c r="AQ731" s="146">
        <f t="shared" si="583"/>
        <v>0</v>
      </c>
      <c r="AR731" s="146">
        <f t="shared" si="583"/>
        <v>0</v>
      </c>
      <c r="AS731" s="146"/>
      <c r="AT731" s="146">
        <f t="shared" ref="AT731" si="584">AT732+AT733+AT734+AT736+AT737</f>
        <v>0</v>
      </c>
      <c r="AU731" s="146"/>
      <c r="AV731" s="146">
        <f t="shared" ref="AV731:AW731" si="585">AV732+AV733+AV734+AV736+AV737</f>
        <v>0</v>
      </c>
      <c r="AW731" s="146">
        <f t="shared" si="585"/>
        <v>0</v>
      </c>
      <c r="AX731" s="146"/>
      <c r="AY731" s="146">
        <f t="shared" ref="AY731:AZ731" si="586">AY732+AY733+AY734+AY736+AY737</f>
        <v>0</v>
      </c>
      <c r="AZ731" s="146">
        <f t="shared" si="586"/>
        <v>0</v>
      </c>
      <c r="BA731" s="150"/>
      <c r="BB731" s="281" t="s">
        <v>431</v>
      </c>
      <c r="BC731" s="226"/>
    </row>
    <row r="732" spans="1:55" ht="31.2">
      <c r="A732" s="275"/>
      <c r="B732" s="276"/>
      <c r="C732" s="276"/>
      <c r="D732" s="151" t="s">
        <v>37</v>
      </c>
      <c r="E732" s="146">
        <f t="shared" si="573"/>
        <v>0</v>
      </c>
      <c r="F732" s="146">
        <f t="shared" si="558"/>
        <v>0</v>
      </c>
      <c r="G732" s="150"/>
      <c r="H732" s="146"/>
      <c r="I732" s="146"/>
      <c r="J732" s="150"/>
      <c r="K732" s="146"/>
      <c r="L732" s="146"/>
      <c r="M732" s="150"/>
      <c r="N732" s="146"/>
      <c r="O732" s="146"/>
      <c r="P732" s="150"/>
      <c r="Q732" s="146"/>
      <c r="R732" s="146"/>
      <c r="S732" s="150"/>
      <c r="T732" s="146"/>
      <c r="U732" s="146"/>
      <c r="V732" s="150"/>
      <c r="W732" s="146"/>
      <c r="X732" s="146"/>
      <c r="Y732" s="150"/>
      <c r="Z732" s="146"/>
      <c r="AA732" s="146"/>
      <c r="AB732" s="150"/>
      <c r="AC732" s="150"/>
      <c r="AD732" s="150"/>
      <c r="AE732" s="146"/>
      <c r="AF732" s="146"/>
      <c r="AG732" s="150"/>
      <c r="AH732" s="150"/>
      <c r="AI732" s="150"/>
      <c r="AJ732" s="146"/>
      <c r="AK732" s="146"/>
      <c r="AL732" s="150"/>
      <c r="AM732" s="150"/>
      <c r="AN732" s="150"/>
      <c r="AO732" s="146"/>
      <c r="AP732" s="146"/>
      <c r="AQ732" s="150"/>
      <c r="AR732" s="150"/>
      <c r="AS732" s="150"/>
      <c r="AT732" s="146"/>
      <c r="AU732" s="146"/>
      <c r="AV732" s="150"/>
      <c r="AW732" s="150"/>
      <c r="AX732" s="150"/>
      <c r="AY732" s="150"/>
      <c r="AZ732" s="150"/>
      <c r="BA732" s="150"/>
      <c r="BB732" s="282"/>
      <c r="BC732" s="226"/>
    </row>
    <row r="733" spans="1:55" ht="31.2">
      <c r="A733" s="275"/>
      <c r="B733" s="276"/>
      <c r="C733" s="276"/>
      <c r="D733" s="176" t="s">
        <v>2</v>
      </c>
      <c r="E733" s="146">
        <f t="shared" si="573"/>
        <v>0</v>
      </c>
      <c r="F733" s="146">
        <f t="shared" si="558"/>
        <v>0</v>
      </c>
      <c r="G733" s="150"/>
      <c r="H733" s="146"/>
      <c r="I733" s="146"/>
      <c r="J733" s="150"/>
      <c r="K733" s="146"/>
      <c r="L733" s="146"/>
      <c r="M733" s="150"/>
      <c r="N733" s="146"/>
      <c r="O733" s="146"/>
      <c r="P733" s="150"/>
      <c r="Q733" s="146"/>
      <c r="R733" s="146"/>
      <c r="S733" s="150"/>
      <c r="T733" s="146"/>
      <c r="U733" s="146"/>
      <c r="V733" s="150"/>
      <c r="W733" s="146"/>
      <c r="X733" s="146"/>
      <c r="Y733" s="150"/>
      <c r="Z733" s="146"/>
      <c r="AA733" s="146"/>
      <c r="AB733" s="150"/>
      <c r="AC733" s="150"/>
      <c r="AD733" s="150"/>
      <c r="AE733" s="146"/>
      <c r="AF733" s="146"/>
      <c r="AG733" s="150"/>
      <c r="AH733" s="150"/>
      <c r="AI733" s="150"/>
      <c r="AJ733" s="146"/>
      <c r="AK733" s="146"/>
      <c r="AL733" s="150"/>
      <c r="AM733" s="150"/>
      <c r="AN733" s="150"/>
      <c r="AO733" s="146"/>
      <c r="AP733" s="146"/>
      <c r="AQ733" s="150"/>
      <c r="AR733" s="150"/>
      <c r="AS733" s="150"/>
      <c r="AT733" s="146"/>
      <c r="AU733" s="146"/>
      <c r="AV733" s="150"/>
      <c r="AW733" s="150"/>
      <c r="AX733" s="150"/>
      <c r="AY733" s="150"/>
      <c r="AZ733" s="150"/>
      <c r="BA733" s="150"/>
      <c r="BB733" s="282"/>
      <c r="BC733" s="226"/>
    </row>
    <row r="734" spans="1:55" ht="15.6">
      <c r="A734" s="275"/>
      <c r="B734" s="276"/>
      <c r="C734" s="276"/>
      <c r="D734" s="225" t="s">
        <v>268</v>
      </c>
      <c r="E734" s="146">
        <f>H734+K734+N734+Q734+T734+W734+Z734+AE734+AJ734+AO734+AT734+AY734</f>
        <v>92.921000000000006</v>
      </c>
      <c r="F734" s="146">
        <f t="shared" si="558"/>
        <v>92.921000000000006</v>
      </c>
      <c r="G734" s="150"/>
      <c r="H734" s="146"/>
      <c r="I734" s="146"/>
      <c r="J734" s="150"/>
      <c r="K734" s="146"/>
      <c r="L734" s="146"/>
      <c r="M734" s="150"/>
      <c r="N734" s="146"/>
      <c r="O734" s="146"/>
      <c r="P734" s="150"/>
      <c r="Q734" s="146"/>
      <c r="R734" s="146"/>
      <c r="S734" s="150"/>
      <c r="T734" s="146"/>
      <c r="U734" s="146"/>
      <c r="V734" s="150"/>
      <c r="W734" s="146"/>
      <c r="X734" s="146"/>
      <c r="Y734" s="150"/>
      <c r="Z734" s="146"/>
      <c r="AA734" s="146"/>
      <c r="AB734" s="150"/>
      <c r="AC734" s="150"/>
      <c r="AD734" s="150"/>
      <c r="AE734" s="146">
        <v>92.921000000000006</v>
      </c>
      <c r="AF734" s="146">
        <v>92.921000000000006</v>
      </c>
      <c r="AG734" s="150"/>
      <c r="AH734" s="150"/>
      <c r="AI734" s="150"/>
      <c r="AJ734" s="146"/>
      <c r="AK734" s="146"/>
      <c r="AL734" s="150"/>
      <c r="AM734" s="150"/>
      <c r="AN734" s="150"/>
      <c r="AO734" s="146"/>
      <c r="AP734" s="146"/>
      <c r="AQ734" s="150"/>
      <c r="AR734" s="150"/>
      <c r="AS734" s="150"/>
      <c r="AT734" s="146"/>
      <c r="AU734" s="146"/>
      <c r="AV734" s="150"/>
      <c r="AW734" s="150"/>
      <c r="AX734" s="150"/>
      <c r="AY734" s="150"/>
      <c r="AZ734" s="150"/>
      <c r="BA734" s="150"/>
      <c r="BB734" s="282"/>
      <c r="BC734" s="226"/>
    </row>
    <row r="735" spans="1:55" ht="78">
      <c r="A735" s="275"/>
      <c r="B735" s="276"/>
      <c r="C735" s="276"/>
      <c r="D735" s="225" t="s">
        <v>274</v>
      </c>
      <c r="E735" s="146">
        <f t="shared" ref="E735:F750" si="587">H735+K735+N735+Q735+T735+W735+Z735+AE735+AJ735+AO735+AT735+AY735</f>
        <v>0</v>
      </c>
      <c r="F735" s="146">
        <f t="shared" si="558"/>
        <v>0</v>
      </c>
      <c r="G735" s="150"/>
      <c r="H735" s="146"/>
      <c r="I735" s="146"/>
      <c r="J735" s="150"/>
      <c r="K735" s="146"/>
      <c r="L735" s="146"/>
      <c r="M735" s="150"/>
      <c r="N735" s="146"/>
      <c r="O735" s="146"/>
      <c r="P735" s="150"/>
      <c r="Q735" s="146"/>
      <c r="R735" s="146"/>
      <c r="S735" s="150"/>
      <c r="T735" s="146"/>
      <c r="U735" s="146"/>
      <c r="V735" s="150"/>
      <c r="W735" s="146"/>
      <c r="X735" s="146"/>
      <c r="Y735" s="150"/>
      <c r="Z735" s="146"/>
      <c r="AA735" s="146"/>
      <c r="AB735" s="150"/>
      <c r="AC735" s="150"/>
      <c r="AD735" s="150"/>
      <c r="AE735" s="146"/>
      <c r="AF735" s="146"/>
      <c r="AG735" s="150"/>
      <c r="AH735" s="150"/>
      <c r="AI735" s="150"/>
      <c r="AJ735" s="146"/>
      <c r="AK735" s="146"/>
      <c r="AL735" s="150"/>
      <c r="AM735" s="150"/>
      <c r="AN735" s="150"/>
      <c r="AO735" s="146"/>
      <c r="AP735" s="146"/>
      <c r="AQ735" s="150"/>
      <c r="AR735" s="150"/>
      <c r="AS735" s="150"/>
      <c r="AT735" s="146"/>
      <c r="AU735" s="146"/>
      <c r="AV735" s="150"/>
      <c r="AW735" s="150"/>
      <c r="AX735" s="150"/>
      <c r="AY735" s="150"/>
      <c r="AZ735" s="150"/>
      <c r="BA735" s="150"/>
      <c r="BB735" s="282"/>
      <c r="BC735" s="226"/>
    </row>
    <row r="736" spans="1:55" ht="15.6">
      <c r="A736" s="275"/>
      <c r="B736" s="276"/>
      <c r="C736" s="276"/>
      <c r="D736" s="225" t="s">
        <v>269</v>
      </c>
      <c r="E736" s="146">
        <f t="shared" si="587"/>
        <v>0</v>
      </c>
      <c r="F736" s="146">
        <f t="shared" si="558"/>
        <v>0</v>
      </c>
      <c r="G736" s="150"/>
      <c r="H736" s="146"/>
      <c r="I736" s="146"/>
      <c r="J736" s="150"/>
      <c r="K736" s="146"/>
      <c r="L736" s="146"/>
      <c r="M736" s="150"/>
      <c r="N736" s="146"/>
      <c r="O736" s="146"/>
      <c r="P736" s="150"/>
      <c r="Q736" s="146"/>
      <c r="R736" s="146"/>
      <c r="S736" s="150"/>
      <c r="T736" s="146"/>
      <c r="U736" s="146"/>
      <c r="V736" s="150"/>
      <c r="W736" s="146"/>
      <c r="X736" s="146"/>
      <c r="Y736" s="150"/>
      <c r="Z736" s="146"/>
      <c r="AA736" s="146"/>
      <c r="AB736" s="150"/>
      <c r="AC736" s="150"/>
      <c r="AD736" s="150"/>
      <c r="AE736" s="146"/>
      <c r="AF736" s="146"/>
      <c r="AG736" s="150"/>
      <c r="AH736" s="150"/>
      <c r="AI736" s="150"/>
      <c r="AJ736" s="146"/>
      <c r="AK736" s="146"/>
      <c r="AL736" s="150"/>
      <c r="AM736" s="150"/>
      <c r="AN736" s="150"/>
      <c r="AO736" s="146"/>
      <c r="AP736" s="146"/>
      <c r="AQ736" s="150"/>
      <c r="AR736" s="150"/>
      <c r="AS736" s="150"/>
      <c r="AT736" s="146"/>
      <c r="AU736" s="146"/>
      <c r="AV736" s="150"/>
      <c r="AW736" s="150"/>
      <c r="AX736" s="150"/>
      <c r="AY736" s="150"/>
      <c r="AZ736" s="150"/>
      <c r="BA736" s="150"/>
      <c r="BB736" s="282"/>
      <c r="BC736" s="226"/>
    </row>
    <row r="737" spans="1:55" ht="31.2">
      <c r="A737" s="275"/>
      <c r="B737" s="276"/>
      <c r="C737" s="276"/>
      <c r="D737" s="226" t="s">
        <v>43</v>
      </c>
      <c r="E737" s="146">
        <f t="shared" si="587"/>
        <v>0</v>
      </c>
      <c r="F737" s="146">
        <f t="shared" si="558"/>
        <v>0</v>
      </c>
      <c r="G737" s="150"/>
      <c r="H737" s="146"/>
      <c r="I737" s="146"/>
      <c r="J737" s="150"/>
      <c r="K737" s="146"/>
      <c r="L737" s="146"/>
      <c r="M737" s="150"/>
      <c r="N737" s="146"/>
      <c r="O737" s="146"/>
      <c r="P737" s="150"/>
      <c r="Q737" s="146"/>
      <c r="R737" s="146"/>
      <c r="S737" s="150"/>
      <c r="T737" s="146"/>
      <c r="U737" s="146"/>
      <c r="V737" s="150"/>
      <c r="W737" s="146"/>
      <c r="X737" s="146"/>
      <c r="Y737" s="150"/>
      <c r="Z737" s="146"/>
      <c r="AA737" s="146"/>
      <c r="AB737" s="150"/>
      <c r="AC737" s="150"/>
      <c r="AD737" s="150"/>
      <c r="AE737" s="146"/>
      <c r="AF737" s="146"/>
      <c r="AG737" s="150"/>
      <c r="AH737" s="150"/>
      <c r="AI737" s="150"/>
      <c r="AJ737" s="146"/>
      <c r="AK737" s="146"/>
      <c r="AL737" s="150"/>
      <c r="AM737" s="150"/>
      <c r="AN737" s="150"/>
      <c r="AO737" s="146"/>
      <c r="AP737" s="146"/>
      <c r="AQ737" s="150"/>
      <c r="AR737" s="150"/>
      <c r="AS737" s="150"/>
      <c r="AT737" s="146"/>
      <c r="AU737" s="146"/>
      <c r="AV737" s="150"/>
      <c r="AW737" s="150"/>
      <c r="AX737" s="150"/>
      <c r="AY737" s="150"/>
      <c r="AZ737" s="150"/>
      <c r="BA737" s="150"/>
      <c r="BB737" s="283"/>
      <c r="BC737" s="226"/>
    </row>
    <row r="738" spans="1:55" ht="15.6">
      <c r="A738" s="275" t="s">
        <v>543</v>
      </c>
      <c r="B738" s="276" t="s">
        <v>551</v>
      </c>
      <c r="C738" s="276" t="s">
        <v>299</v>
      </c>
      <c r="D738" s="153" t="s">
        <v>41</v>
      </c>
      <c r="E738" s="146">
        <f t="shared" si="587"/>
        <v>200</v>
      </c>
      <c r="F738" s="146">
        <f t="shared" si="558"/>
        <v>200</v>
      </c>
      <c r="G738" s="150"/>
      <c r="H738" s="146">
        <f>H739+H740+H741+H743+H744</f>
        <v>0</v>
      </c>
      <c r="I738" s="146">
        <f t="shared" ref="I738" si="588">I739+I740+I741+I743+I744</f>
        <v>0</v>
      </c>
      <c r="J738" s="146"/>
      <c r="K738" s="146">
        <f t="shared" ref="K738:L738" si="589">K739+K740+K741+K743+K744</f>
        <v>0</v>
      </c>
      <c r="L738" s="146">
        <f t="shared" si="589"/>
        <v>0</v>
      </c>
      <c r="M738" s="146"/>
      <c r="N738" s="146">
        <f t="shared" ref="N738:O738" si="590">N739+N740+N741+N743+N744</f>
        <v>0</v>
      </c>
      <c r="O738" s="146">
        <f t="shared" si="590"/>
        <v>0</v>
      </c>
      <c r="P738" s="146"/>
      <c r="Q738" s="146">
        <f t="shared" ref="Q738:R738" si="591">Q739+Q740+Q741+Q743+Q744</f>
        <v>0</v>
      </c>
      <c r="R738" s="146">
        <f t="shared" si="591"/>
        <v>0</v>
      </c>
      <c r="S738" s="146"/>
      <c r="T738" s="146">
        <f t="shared" ref="T738:U738" si="592">T739+T740+T741+T743+T744</f>
        <v>0</v>
      </c>
      <c r="U738" s="146">
        <f t="shared" si="592"/>
        <v>0</v>
      </c>
      <c r="V738" s="146"/>
      <c r="W738" s="146">
        <f t="shared" ref="W738:X738" si="593">W739+W740+W741+W743+W744</f>
        <v>0</v>
      </c>
      <c r="X738" s="146">
        <f t="shared" si="593"/>
        <v>0</v>
      </c>
      <c r="Y738" s="146"/>
      <c r="Z738" s="146">
        <f t="shared" ref="Z738:AC738" si="594">Z739+Z740+Z741+Z743+Z744</f>
        <v>0</v>
      </c>
      <c r="AA738" s="146">
        <f t="shared" si="594"/>
        <v>0</v>
      </c>
      <c r="AB738" s="146">
        <f t="shared" si="594"/>
        <v>0</v>
      </c>
      <c r="AC738" s="146">
        <f t="shared" si="594"/>
        <v>0</v>
      </c>
      <c r="AD738" s="146"/>
      <c r="AE738" s="146">
        <f t="shared" ref="AE738:AH738" si="595">AE739+AE740+AE741+AE743+AE744</f>
        <v>0</v>
      </c>
      <c r="AF738" s="146">
        <f t="shared" si="595"/>
        <v>0</v>
      </c>
      <c r="AG738" s="146">
        <f t="shared" si="595"/>
        <v>0</v>
      </c>
      <c r="AH738" s="146">
        <f t="shared" si="595"/>
        <v>0</v>
      </c>
      <c r="AI738" s="146"/>
      <c r="AJ738" s="146">
        <f t="shared" ref="AJ738:AM738" si="596">AJ739+AJ740+AJ741+AJ743+AJ744</f>
        <v>0</v>
      </c>
      <c r="AK738" s="146">
        <f t="shared" si="596"/>
        <v>0</v>
      </c>
      <c r="AL738" s="146">
        <f t="shared" si="596"/>
        <v>0</v>
      </c>
      <c r="AM738" s="146">
        <f t="shared" si="596"/>
        <v>0</v>
      </c>
      <c r="AN738" s="146"/>
      <c r="AO738" s="146">
        <f t="shared" ref="AO738:AR738" si="597">AO739+AO740+AO741+AO743+AO744</f>
        <v>0</v>
      </c>
      <c r="AP738" s="146">
        <f t="shared" si="597"/>
        <v>0</v>
      </c>
      <c r="AQ738" s="146">
        <f t="shared" si="597"/>
        <v>0</v>
      </c>
      <c r="AR738" s="146">
        <f t="shared" si="597"/>
        <v>0</v>
      </c>
      <c r="AS738" s="146"/>
      <c r="AT738" s="146">
        <f t="shared" ref="AT738:AW738" si="598">AT739+AT740+AT741+AT743+AT744</f>
        <v>200</v>
      </c>
      <c r="AU738" s="146">
        <f t="shared" si="598"/>
        <v>200</v>
      </c>
      <c r="AV738" s="146">
        <f t="shared" si="598"/>
        <v>0</v>
      </c>
      <c r="AW738" s="146">
        <f t="shared" si="598"/>
        <v>0</v>
      </c>
      <c r="AX738" s="146"/>
      <c r="AY738" s="146">
        <f t="shared" ref="AY738:AZ738" si="599">AY739+AY740+AY741+AY743+AY744</f>
        <v>0</v>
      </c>
      <c r="AZ738" s="146">
        <f t="shared" si="599"/>
        <v>0</v>
      </c>
      <c r="BA738" s="150"/>
      <c r="BB738" s="281" t="s">
        <v>431</v>
      </c>
      <c r="BC738" s="226"/>
    </row>
    <row r="739" spans="1:55" ht="31.2">
      <c r="A739" s="275"/>
      <c r="B739" s="276"/>
      <c r="C739" s="276"/>
      <c r="D739" s="151" t="s">
        <v>37</v>
      </c>
      <c r="E739" s="146">
        <f t="shared" si="587"/>
        <v>0</v>
      </c>
      <c r="F739" s="146">
        <f t="shared" si="558"/>
        <v>0</v>
      </c>
      <c r="G739" s="150"/>
      <c r="H739" s="146"/>
      <c r="I739" s="146"/>
      <c r="J739" s="150"/>
      <c r="K739" s="146"/>
      <c r="L739" s="146"/>
      <c r="M739" s="150"/>
      <c r="N739" s="146"/>
      <c r="O739" s="146"/>
      <c r="P739" s="150"/>
      <c r="Q739" s="146"/>
      <c r="R739" s="146"/>
      <c r="S739" s="150"/>
      <c r="T739" s="146"/>
      <c r="U739" s="146"/>
      <c r="V739" s="150"/>
      <c r="W739" s="146"/>
      <c r="X739" s="146"/>
      <c r="Y739" s="150"/>
      <c r="Z739" s="146"/>
      <c r="AA739" s="146"/>
      <c r="AB739" s="150"/>
      <c r="AC739" s="150"/>
      <c r="AD739" s="150"/>
      <c r="AE739" s="146"/>
      <c r="AF739" s="146"/>
      <c r="AG739" s="150"/>
      <c r="AH739" s="150"/>
      <c r="AI739" s="150"/>
      <c r="AJ739" s="146"/>
      <c r="AK739" s="146"/>
      <c r="AL739" s="150"/>
      <c r="AM739" s="150"/>
      <c r="AN739" s="150"/>
      <c r="AO739" s="146"/>
      <c r="AP739" s="146"/>
      <c r="AQ739" s="150"/>
      <c r="AR739" s="150"/>
      <c r="AS739" s="150"/>
      <c r="AT739" s="146"/>
      <c r="AU739" s="146"/>
      <c r="AV739" s="150"/>
      <c r="AW739" s="150"/>
      <c r="AX739" s="150"/>
      <c r="AY739" s="150"/>
      <c r="AZ739" s="150"/>
      <c r="BA739" s="150"/>
      <c r="BB739" s="282"/>
      <c r="BC739" s="226"/>
    </row>
    <row r="740" spans="1:55" ht="31.2">
      <c r="A740" s="275"/>
      <c r="B740" s="276"/>
      <c r="C740" s="276"/>
      <c r="D740" s="176" t="s">
        <v>2</v>
      </c>
      <c r="E740" s="146">
        <f t="shared" si="587"/>
        <v>0</v>
      </c>
      <c r="F740" s="146">
        <f t="shared" si="587"/>
        <v>0</v>
      </c>
      <c r="G740" s="150"/>
      <c r="H740" s="146"/>
      <c r="I740" s="146"/>
      <c r="J740" s="150"/>
      <c r="K740" s="146"/>
      <c r="L740" s="146"/>
      <c r="M740" s="150"/>
      <c r="N740" s="146"/>
      <c r="O740" s="146"/>
      <c r="P740" s="150"/>
      <c r="Q740" s="146"/>
      <c r="R740" s="146"/>
      <c r="S740" s="150"/>
      <c r="T740" s="146"/>
      <c r="U740" s="146"/>
      <c r="V740" s="150"/>
      <c r="W740" s="146"/>
      <c r="X740" s="146"/>
      <c r="Y740" s="150"/>
      <c r="Z740" s="146"/>
      <c r="AA740" s="146"/>
      <c r="AB740" s="150"/>
      <c r="AC740" s="150"/>
      <c r="AD740" s="150"/>
      <c r="AE740" s="146"/>
      <c r="AF740" s="146"/>
      <c r="AG740" s="150"/>
      <c r="AH740" s="150"/>
      <c r="AI740" s="150"/>
      <c r="AJ740" s="146"/>
      <c r="AK740" s="146"/>
      <c r="AL740" s="150"/>
      <c r="AM740" s="150"/>
      <c r="AN740" s="150"/>
      <c r="AO740" s="146"/>
      <c r="AP740" s="146"/>
      <c r="AQ740" s="150"/>
      <c r="AR740" s="150"/>
      <c r="AS740" s="150"/>
      <c r="AT740" s="146"/>
      <c r="AU740" s="146"/>
      <c r="AV740" s="150"/>
      <c r="AW740" s="150"/>
      <c r="AX740" s="150"/>
      <c r="AY740" s="150"/>
      <c r="AZ740" s="150"/>
      <c r="BA740" s="150"/>
      <c r="BB740" s="282"/>
      <c r="BC740" s="226"/>
    </row>
    <row r="741" spans="1:55" ht="15.6">
      <c r="A741" s="275"/>
      <c r="B741" s="276"/>
      <c r="C741" s="276"/>
      <c r="D741" s="225" t="s">
        <v>268</v>
      </c>
      <c r="E741" s="146">
        <f>H741+K741+N741+Q741+T741+W741+Z741+AE741+AJ741+AO741+AT741+AY741</f>
        <v>200</v>
      </c>
      <c r="F741" s="146">
        <f t="shared" si="587"/>
        <v>200</v>
      </c>
      <c r="G741" s="150"/>
      <c r="H741" s="146"/>
      <c r="I741" s="146"/>
      <c r="J741" s="150"/>
      <c r="K741" s="146"/>
      <c r="L741" s="146"/>
      <c r="M741" s="150"/>
      <c r="N741" s="146"/>
      <c r="O741" s="146"/>
      <c r="P741" s="150"/>
      <c r="Q741" s="146"/>
      <c r="R741" s="146"/>
      <c r="S741" s="150"/>
      <c r="T741" s="146"/>
      <c r="U741" s="146"/>
      <c r="V741" s="150"/>
      <c r="W741" s="146"/>
      <c r="X741" s="146"/>
      <c r="Y741" s="150"/>
      <c r="Z741" s="146"/>
      <c r="AA741" s="146"/>
      <c r="AB741" s="150"/>
      <c r="AC741" s="150"/>
      <c r="AD741" s="150"/>
      <c r="AE741" s="146"/>
      <c r="AF741" s="146"/>
      <c r="AG741" s="150"/>
      <c r="AH741" s="150"/>
      <c r="AI741" s="150"/>
      <c r="AJ741" s="146"/>
      <c r="AK741" s="146"/>
      <c r="AL741" s="150"/>
      <c r="AM741" s="150"/>
      <c r="AN741" s="150"/>
      <c r="AO741" s="146"/>
      <c r="AP741" s="146"/>
      <c r="AQ741" s="150"/>
      <c r="AR741" s="150"/>
      <c r="AS741" s="150"/>
      <c r="AT741" s="146">
        <v>200</v>
      </c>
      <c r="AU741" s="146">
        <v>200</v>
      </c>
      <c r="AV741" s="150"/>
      <c r="AW741" s="150"/>
      <c r="AX741" s="150"/>
      <c r="AY741" s="150"/>
      <c r="AZ741" s="150"/>
      <c r="BA741" s="150"/>
      <c r="BB741" s="282"/>
      <c r="BC741" s="226"/>
    </row>
    <row r="742" spans="1:55" ht="78">
      <c r="A742" s="275"/>
      <c r="B742" s="276"/>
      <c r="C742" s="276"/>
      <c r="D742" s="225" t="s">
        <v>274</v>
      </c>
      <c r="E742" s="146">
        <f t="shared" ref="E742:E747" si="600">H742+K742+N742+Q742+T742+W742+Z742+AE742+AJ742+AO742+AT742+AY742</f>
        <v>0</v>
      </c>
      <c r="F742" s="146">
        <f t="shared" si="587"/>
        <v>0</v>
      </c>
      <c r="G742" s="150"/>
      <c r="H742" s="146"/>
      <c r="I742" s="146"/>
      <c r="J742" s="150"/>
      <c r="K742" s="146"/>
      <c r="L742" s="146"/>
      <c r="M742" s="150"/>
      <c r="N742" s="146"/>
      <c r="O742" s="146"/>
      <c r="P742" s="150"/>
      <c r="Q742" s="146"/>
      <c r="R742" s="146"/>
      <c r="S742" s="150"/>
      <c r="T742" s="146"/>
      <c r="U742" s="146"/>
      <c r="V742" s="150"/>
      <c r="W742" s="146"/>
      <c r="X742" s="146"/>
      <c r="Y742" s="150"/>
      <c r="Z742" s="146"/>
      <c r="AA742" s="146"/>
      <c r="AB742" s="150"/>
      <c r="AC742" s="150"/>
      <c r="AD742" s="150"/>
      <c r="AE742" s="146"/>
      <c r="AF742" s="146"/>
      <c r="AG742" s="150"/>
      <c r="AH742" s="150"/>
      <c r="AI742" s="150"/>
      <c r="AJ742" s="146"/>
      <c r="AK742" s="146"/>
      <c r="AL742" s="150"/>
      <c r="AM742" s="150"/>
      <c r="AN742" s="150"/>
      <c r="AO742" s="146"/>
      <c r="AP742" s="146"/>
      <c r="AQ742" s="150"/>
      <c r="AR742" s="150"/>
      <c r="AS742" s="150"/>
      <c r="AT742" s="146"/>
      <c r="AU742" s="146"/>
      <c r="AV742" s="150"/>
      <c r="AW742" s="150"/>
      <c r="AX742" s="150"/>
      <c r="AY742" s="150"/>
      <c r="AZ742" s="150"/>
      <c r="BA742" s="150"/>
      <c r="BB742" s="282"/>
      <c r="BC742" s="226"/>
    </row>
    <row r="743" spans="1:55" ht="15.6">
      <c r="A743" s="275"/>
      <c r="B743" s="276"/>
      <c r="C743" s="276"/>
      <c r="D743" s="225" t="s">
        <v>269</v>
      </c>
      <c r="E743" s="146">
        <f t="shared" si="600"/>
        <v>0</v>
      </c>
      <c r="F743" s="146">
        <f t="shared" si="587"/>
        <v>0</v>
      </c>
      <c r="G743" s="150"/>
      <c r="H743" s="146"/>
      <c r="I743" s="146"/>
      <c r="J743" s="150"/>
      <c r="K743" s="146"/>
      <c r="L743" s="146"/>
      <c r="M743" s="150"/>
      <c r="N743" s="146"/>
      <c r="O743" s="146"/>
      <c r="P743" s="150"/>
      <c r="Q743" s="146"/>
      <c r="R743" s="146"/>
      <c r="S743" s="150"/>
      <c r="T743" s="146"/>
      <c r="U743" s="146"/>
      <c r="V743" s="150"/>
      <c r="W743" s="146"/>
      <c r="X743" s="146"/>
      <c r="Y743" s="150"/>
      <c r="Z743" s="146"/>
      <c r="AA743" s="146"/>
      <c r="AB743" s="150"/>
      <c r="AC743" s="150"/>
      <c r="AD743" s="150"/>
      <c r="AE743" s="146"/>
      <c r="AF743" s="146"/>
      <c r="AG743" s="150"/>
      <c r="AH743" s="150"/>
      <c r="AI743" s="150"/>
      <c r="AJ743" s="146"/>
      <c r="AK743" s="146"/>
      <c r="AL743" s="150"/>
      <c r="AM743" s="150"/>
      <c r="AN743" s="150"/>
      <c r="AO743" s="146"/>
      <c r="AP743" s="146"/>
      <c r="AQ743" s="150"/>
      <c r="AR743" s="150"/>
      <c r="AS743" s="150"/>
      <c r="AT743" s="146"/>
      <c r="AU743" s="146"/>
      <c r="AV743" s="150"/>
      <c r="AW743" s="150"/>
      <c r="AX743" s="150"/>
      <c r="AY743" s="150"/>
      <c r="AZ743" s="150"/>
      <c r="BA743" s="150"/>
      <c r="BB743" s="282"/>
      <c r="BC743" s="226"/>
    </row>
    <row r="744" spans="1:55" ht="31.2">
      <c r="A744" s="275"/>
      <c r="B744" s="276"/>
      <c r="C744" s="276"/>
      <c r="D744" s="226" t="s">
        <v>43</v>
      </c>
      <c r="E744" s="146">
        <f t="shared" si="600"/>
        <v>0</v>
      </c>
      <c r="F744" s="146">
        <f t="shared" si="587"/>
        <v>0</v>
      </c>
      <c r="G744" s="150"/>
      <c r="H744" s="146"/>
      <c r="I744" s="146"/>
      <c r="J744" s="150"/>
      <c r="K744" s="146"/>
      <c r="L744" s="146"/>
      <c r="M744" s="150"/>
      <c r="N744" s="146"/>
      <c r="O744" s="146"/>
      <c r="P744" s="150"/>
      <c r="Q744" s="146"/>
      <c r="R744" s="146"/>
      <c r="S744" s="150"/>
      <c r="T744" s="146"/>
      <c r="U744" s="146"/>
      <c r="V744" s="150"/>
      <c r="W744" s="146"/>
      <c r="X744" s="146"/>
      <c r="Y744" s="150"/>
      <c r="Z744" s="146"/>
      <c r="AA744" s="146"/>
      <c r="AB744" s="150"/>
      <c r="AC744" s="150"/>
      <c r="AD744" s="150"/>
      <c r="AE744" s="146"/>
      <c r="AF744" s="146"/>
      <c r="AG744" s="150"/>
      <c r="AH744" s="150"/>
      <c r="AI744" s="150"/>
      <c r="AJ744" s="146"/>
      <c r="AK744" s="146"/>
      <c r="AL744" s="150"/>
      <c r="AM744" s="150"/>
      <c r="AN744" s="150"/>
      <c r="AO744" s="146"/>
      <c r="AP744" s="146"/>
      <c r="AQ744" s="150"/>
      <c r="AR744" s="150"/>
      <c r="AS744" s="150"/>
      <c r="AT744" s="146"/>
      <c r="AU744" s="146"/>
      <c r="AV744" s="150"/>
      <c r="AW744" s="150"/>
      <c r="AX744" s="150"/>
      <c r="AY744" s="150"/>
      <c r="AZ744" s="150"/>
      <c r="BA744" s="150"/>
      <c r="BB744" s="283"/>
      <c r="BC744" s="226"/>
    </row>
    <row r="745" spans="1:55" ht="15.6">
      <c r="A745" s="275" t="s">
        <v>544</v>
      </c>
      <c r="B745" s="276" t="s">
        <v>552</v>
      </c>
      <c r="C745" s="276" t="s">
        <v>299</v>
      </c>
      <c r="D745" s="153" t="s">
        <v>41</v>
      </c>
      <c r="E745" s="146">
        <f t="shared" si="600"/>
        <v>85</v>
      </c>
      <c r="F745" s="146">
        <f t="shared" si="587"/>
        <v>85</v>
      </c>
      <c r="G745" s="150"/>
      <c r="H745" s="146">
        <f>H746+H747+H748+H750+H751</f>
        <v>0</v>
      </c>
      <c r="I745" s="146">
        <f t="shared" ref="I745" si="601">I746+I747+I748+I750+I751</f>
        <v>0</v>
      </c>
      <c r="J745" s="146"/>
      <c r="K745" s="146">
        <f t="shared" ref="K745:L745" si="602">K746+K747+K748+K750+K751</f>
        <v>0</v>
      </c>
      <c r="L745" s="146">
        <f t="shared" si="602"/>
        <v>0</v>
      </c>
      <c r="M745" s="146"/>
      <c r="N745" s="146">
        <f t="shared" ref="N745:O745" si="603">N746+N747+N748+N750+N751</f>
        <v>0</v>
      </c>
      <c r="O745" s="146">
        <f t="shared" si="603"/>
        <v>0</v>
      </c>
      <c r="P745" s="146"/>
      <c r="Q745" s="146">
        <f t="shared" ref="Q745:R745" si="604">Q746+Q747+Q748+Q750+Q751</f>
        <v>0</v>
      </c>
      <c r="R745" s="146">
        <f t="shared" si="604"/>
        <v>0</v>
      </c>
      <c r="S745" s="146"/>
      <c r="T745" s="146">
        <f t="shared" ref="T745:U745" si="605">T746+T747+T748+T750+T751</f>
        <v>0</v>
      </c>
      <c r="U745" s="146">
        <f t="shared" si="605"/>
        <v>0</v>
      </c>
      <c r="V745" s="146"/>
      <c r="W745" s="146">
        <f t="shared" ref="W745:X745" si="606">W746+W747+W748+W750+W751</f>
        <v>0</v>
      </c>
      <c r="X745" s="146">
        <f t="shared" si="606"/>
        <v>0</v>
      </c>
      <c r="Y745" s="146"/>
      <c r="Z745" s="146">
        <f t="shared" ref="Z745:AC745" si="607">Z746+Z747+Z748+Z750+Z751</f>
        <v>0</v>
      </c>
      <c r="AA745" s="146">
        <f t="shared" si="607"/>
        <v>0</v>
      </c>
      <c r="AB745" s="146">
        <f t="shared" si="607"/>
        <v>0</v>
      </c>
      <c r="AC745" s="146">
        <f t="shared" si="607"/>
        <v>0</v>
      </c>
      <c r="AD745" s="146"/>
      <c r="AE745" s="146">
        <f t="shared" ref="AE745:AH745" si="608">AE746+AE747+AE748+AE750+AE751</f>
        <v>0</v>
      </c>
      <c r="AF745" s="146">
        <f t="shared" si="608"/>
        <v>0</v>
      </c>
      <c r="AG745" s="146">
        <f t="shared" si="608"/>
        <v>0</v>
      </c>
      <c r="AH745" s="146">
        <f t="shared" si="608"/>
        <v>0</v>
      </c>
      <c r="AI745" s="146"/>
      <c r="AJ745" s="146">
        <f t="shared" ref="AJ745:AM745" si="609">AJ746+AJ747+AJ748+AJ750+AJ751</f>
        <v>0</v>
      </c>
      <c r="AK745" s="146">
        <f t="shared" si="609"/>
        <v>0</v>
      </c>
      <c r="AL745" s="146">
        <f t="shared" si="609"/>
        <v>0</v>
      </c>
      <c r="AM745" s="146">
        <f t="shared" si="609"/>
        <v>0</v>
      </c>
      <c r="AN745" s="146"/>
      <c r="AO745" s="146">
        <f t="shared" ref="AO745:AR745" si="610">AO746+AO747+AO748+AO750+AO751</f>
        <v>0</v>
      </c>
      <c r="AP745" s="146">
        <f t="shared" si="610"/>
        <v>0</v>
      </c>
      <c r="AQ745" s="146">
        <f t="shared" si="610"/>
        <v>0</v>
      </c>
      <c r="AR745" s="146">
        <f t="shared" si="610"/>
        <v>0</v>
      </c>
      <c r="AS745" s="146"/>
      <c r="AT745" s="146">
        <f t="shared" ref="AT745" si="611">AT746+AT747+AT748+AT750+AT751</f>
        <v>0</v>
      </c>
      <c r="AU745" s="146"/>
      <c r="AV745" s="146">
        <f t="shared" ref="AV745:AW745" si="612">AV746+AV747+AV748+AV750+AV751</f>
        <v>0</v>
      </c>
      <c r="AW745" s="146">
        <f t="shared" si="612"/>
        <v>0</v>
      </c>
      <c r="AX745" s="146"/>
      <c r="AY745" s="146">
        <f t="shared" ref="AY745:AZ745" si="613">AY746+AY747+AY748+AY750+AY751</f>
        <v>85</v>
      </c>
      <c r="AZ745" s="146">
        <f t="shared" si="613"/>
        <v>85</v>
      </c>
      <c r="BA745" s="150"/>
      <c r="BB745" s="281" t="s">
        <v>431</v>
      </c>
      <c r="BC745" s="226"/>
    </row>
    <row r="746" spans="1:55" ht="31.2">
      <c r="A746" s="275"/>
      <c r="B746" s="276"/>
      <c r="C746" s="276"/>
      <c r="D746" s="151" t="s">
        <v>37</v>
      </c>
      <c r="E746" s="146">
        <f t="shared" si="600"/>
        <v>0</v>
      </c>
      <c r="F746" s="146">
        <f t="shared" si="587"/>
        <v>0</v>
      </c>
      <c r="G746" s="150"/>
      <c r="H746" s="146"/>
      <c r="I746" s="146"/>
      <c r="J746" s="150"/>
      <c r="K746" s="146"/>
      <c r="L746" s="146"/>
      <c r="M746" s="150"/>
      <c r="N746" s="146"/>
      <c r="O746" s="146"/>
      <c r="P746" s="150"/>
      <c r="Q746" s="146"/>
      <c r="R746" s="146"/>
      <c r="S746" s="150"/>
      <c r="T746" s="146"/>
      <c r="U746" s="146"/>
      <c r="V746" s="150"/>
      <c r="W746" s="146"/>
      <c r="X746" s="146"/>
      <c r="Y746" s="150"/>
      <c r="Z746" s="146"/>
      <c r="AA746" s="146"/>
      <c r="AB746" s="150"/>
      <c r="AC746" s="150"/>
      <c r="AD746" s="150"/>
      <c r="AE746" s="146"/>
      <c r="AF746" s="146"/>
      <c r="AG746" s="150"/>
      <c r="AH746" s="150"/>
      <c r="AI746" s="150"/>
      <c r="AJ746" s="146"/>
      <c r="AK746" s="146"/>
      <c r="AL746" s="150"/>
      <c r="AM746" s="150"/>
      <c r="AN746" s="150"/>
      <c r="AO746" s="146"/>
      <c r="AP746" s="146"/>
      <c r="AQ746" s="150"/>
      <c r="AR746" s="150"/>
      <c r="AS746" s="150"/>
      <c r="AT746" s="146"/>
      <c r="AU746" s="146"/>
      <c r="AV746" s="150"/>
      <c r="AW746" s="150"/>
      <c r="AX746" s="150"/>
      <c r="AY746" s="150"/>
      <c r="AZ746" s="150"/>
      <c r="BA746" s="150"/>
      <c r="BB746" s="282"/>
      <c r="BC746" s="226"/>
    </row>
    <row r="747" spans="1:55" ht="31.2">
      <c r="A747" s="275"/>
      <c r="B747" s="276"/>
      <c r="C747" s="276"/>
      <c r="D747" s="176" t="s">
        <v>2</v>
      </c>
      <c r="E747" s="146">
        <f t="shared" si="600"/>
        <v>0</v>
      </c>
      <c r="F747" s="146">
        <f t="shared" si="587"/>
        <v>0</v>
      </c>
      <c r="G747" s="150"/>
      <c r="H747" s="146"/>
      <c r="I747" s="146"/>
      <c r="J747" s="150"/>
      <c r="K747" s="146"/>
      <c r="L747" s="146"/>
      <c r="M747" s="150"/>
      <c r="N747" s="146"/>
      <c r="O747" s="146"/>
      <c r="P747" s="150"/>
      <c r="Q747" s="146"/>
      <c r="R747" s="146"/>
      <c r="S747" s="150"/>
      <c r="T747" s="146"/>
      <c r="U747" s="146"/>
      <c r="V747" s="150"/>
      <c r="W747" s="146"/>
      <c r="X747" s="146"/>
      <c r="Y747" s="150"/>
      <c r="Z747" s="146"/>
      <c r="AA747" s="146"/>
      <c r="AB747" s="150"/>
      <c r="AC747" s="150"/>
      <c r="AD747" s="150"/>
      <c r="AE747" s="146"/>
      <c r="AF747" s="146"/>
      <c r="AG747" s="150"/>
      <c r="AH747" s="150"/>
      <c r="AI747" s="150"/>
      <c r="AJ747" s="146"/>
      <c r="AK747" s="146"/>
      <c r="AL747" s="150"/>
      <c r="AM747" s="150"/>
      <c r="AN747" s="150"/>
      <c r="AO747" s="146"/>
      <c r="AP747" s="146"/>
      <c r="AQ747" s="150"/>
      <c r="AR747" s="150"/>
      <c r="AS747" s="150"/>
      <c r="AT747" s="146"/>
      <c r="AU747" s="146"/>
      <c r="AV747" s="150"/>
      <c r="AW747" s="150"/>
      <c r="AX747" s="150"/>
      <c r="AY747" s="150"/>
      <c r="AZ747" s="150"/>
      <c r="BA747" s="150"/>
      <c r="BB747" s="282"/>
      <c r="BC747" s="226"/>
    </row>
    <row r="748" spans="1:55" ht="15.6">
      <c r="A748" s="275"/>
      <c r="B748" s="276"/>
      <c r="C748" s="276"/>
      <c r="D748" s="225" t="s">
        <v>268</v>
      </c>
      <c r="E748" s="146">
        <f>H748+K748+N748+Q748+T748+W748+Z748+AE748+AJ748+AO748+AT748+AY748</f>
        <v>85</v>
      </c>
      <c r="F748" s="146">
        <f t="shared" si="587"/>
        <v>85</v>
      </c>
      <c r="G748" s="150"/>
      <c r="H748" s="146"/>
      <c r="I748" s="146"/>
      <c r="J748" s="150"/>
      <c r="K748" s="146"/>
      <c r="L748" s="146"/>
      <c r="M748" s="150"/>
      <c r="N748" s="146"/>
      <c r="O748" s="146"/>
      <c r="P748" s="150"/>
      <c r="Q748" s="146"/>
      <c r="R748" s="146"/>
      <c r="S748" s="150"/>
      <c r="T748" s="146"/>
      <c r="U748" s="146"/>
      <c r="V748" s="150"/>
      <c r="W748" s="146"/>
      <c r="X748" s="146"/>
      <c r="Y748" s="150"/>
      <c r="Z748" s="146"/>
      <c r="AA748" s="146"/>
      <c r="AB748" s="150"/>
      <c r="AC748" s="150"/>
      <c r="AD748" s="150"/>
      <c r="AE748" s="146"/>
      <c r="AF748" s="146"/>
      <c r="AG748" s="150"/>
      <c r="AH748" s="150"/>
      <c r="AI748" s="150"/>
      <c r="AJ748" s="146"/>
      <c r="AK748" s="146"/>
      <c r="AL748" s="150"/>
      <c r="AM748" s="150"/>
      <c r="AN748" s="150"/>
      <c r="AO748" s="146"/>
      <c r="AP748" s="146"/>
      <c r="AQ748" s="150"/>
      <c r="AR748" s="150"/>
      <c r="AS748" s="150"/>
      <c r="AT748" s="146"/>
      <c r="AU748" s="146"/>
      <c r="AV748" s="150"/>
      <c r="AW748" s="150"/>
      <c r="AX748" s="150"/>
      <c r="AY748" s="146">
        <v>85</v>
      </c>
      <c r="AZ748" s="146">
        <v>85</v>
      </c>
      <c r="BA748" s="150"/>
      <c r="BB748" s="282"/>
      <c r="BC748" s="226"/>
    </row>
    <row r="749" spans="1:55" ht="78">
      <c r="A749" s="275"/>
      <c r="B749" s="276"/>
      <c r="C749" s="276"/>
      <c r="D749" s="225" t="s">
        <v>274</v>
      </c>
      <c r="E749" s="146">
        <f t="shared" ref="E749:F764" si="614">H749+K749+N749+Q749+T749+W749+Z749+AE749+AJ749+AO749+AT749+AY749</f>
        <v>0</v>
      </c>
      <c r="F749" s="146">
        <f t="shared" si="587"/>
        <v>0</v>
      </c>
      <c r="G749" s="150"/>
      <c r="H749" s="146"/>
      <c r="I749" s="146"/>
      <c r="J749" s="150"/>
      <c r="K749" s="146"/>
      <c r="L749" s="146"/>
      <c r="M749" s="150"/>
      <c r="N749" s="146"/>
      <c r="O749" s="146"/>
      <c r="P749" s="150"/>
      <c r="Q749" s="146"/>
      <c r="R749" s="146"/>
      <c r="S749" s="150"/>
      <c r="T749" s="146"/>
      <c r="U749" s="146"/>
      <c r="V749" s="150"/>
      <c r="W749" s="146"/>
      <c r="X749" s="146"/>
      <c r="Y749" s="150"/>
      <c r="Z749" s="146"/>
      <c r="AA749" s="146"/>
      <c r="AB749" s="150"/>
      <c r="AC749" s="150"/>
      <c r="AD749" s="150"/>
      <c r="AE749" s="146"/>
      <c r="AF749" s="146"/>
      <c r="AG749" s="150"/>
      <c r="AH749" s="150"/>
      <c r="AI749" s="150"/>
      <c r="AJ749" s="146"/>
      <c r="AK749" s="146"/>
      <c r="AL749" s="150"/>
      <c r="AM749" s="150"/>
      <c r="AN749" s="150"/>
      <c r="AO749" s="146"/>
      <c r="AP749" s="146"/>
      <c r="AQ749" s="150"/>
      <c r="AR749" s="150"/>
      <c r="AS749" s="150"/>
      <c r="AT749" s="146"/>
      <c r="AU749" s="146"/>
      <c r="AV749" s="150"/>
      <c r="AW749" s="150"/>
      <c r="AX749" s="150"/>
      <c r="AY749" s="150"/>
      <c r="AZ749" s="150"/>
      <c r="BA749" s="150"/>
      <c r="BB749" s="282"/>
      <c r="BC749" s="226"/>
    </row>
    <row r="750" spans="1:55" ht="15.6">
      <c r="A750" s="275"/>
      <c r="B750" s="276"/>
      <c r="C750" s="276"/>
      <c r="D750" s="225" t="s">
        <v>269</v>
      </c>
      <c r="E750" s="146">
        <f t="shared" si="614"/>
        <v>0</v>
      </c>
      <c r="F750" s="146">
        <f t="shared" si="587"/>
        <v>0</v>
      </c>
      <c r="G750" s="150"/>
      <c r="H750" s="146"/>
      <c r="I750" s="146"/>
      <c r="J750" s="150"/>
      <c r="K750" s="146"/>
      <c r="L750" s="146"/>
      <c r="M750" s="150"/>
      <c r="N750" s="146"/>
      <c r="O750" s="146"/>
      <c r="P750" s="150"/>
      <c r="Q750" s="146"/>
      <c r="R750" s="146"/>
      <c r="S750" s="150"/>
      <c r="T750" s="146"/>
      <c r="U750" s="146"/>
      <c r="V750" s="150"/>
      <c r="W750" s="146"/>
      <c r="X750" s="146"/>
      <c r="Y750" s="150"/>
      <c r="Z750" s="146"/>
      <c r="AA750" s="146"/>
      <c r="AB750" s="150"/>
      <c r="AC750" s="150"/>
      <c r="AD750" s="150"/>
      <c r="AE750" s="146"/>
      <c r="AF750" s="146"/>
      <c r="AG750" s="150"/>
      <c r="AH750" s="150"/>
      <c r="AI750" s="150"/>
      <c r="AJ750" s="146"/>
      <c r="AK750" s="146"/>
      <c r="AL750" s="150"/>
      <c r="AM750" s="150"/>
      <c r="AN750" s="150"/>
      <c r="AO750" s="146"/>
      <c r="AP750" s="146"/>
      <c r="AQ750" s="150"/>
      <c r="AR750" s="150"/>
      <c r="AS750" s="150"/>
      <c r="AT750" s="146"/>
      <c r="AU750" s="146"/>
      <c r="AV750" s="150"/>
      <c r="AW750" s="150"/>
      <c r="AX750" s="150"/>
      <c r="AY750" s="150"/>
      <c r="AZ750" s="150"/>
      <c r="BA750" s="150"/>
      <c r="BB750" s="282"/>
      <c r="BC750" s="226"/>
    </row>
    <row r="751" spans="1:55" ht="31.2">
      <c r="A751" s="275"/>
      <c r="B751" s="276"/>
      <c r="C751" s="276"/>
      <c r="D751" s="226" t="s">
        <v>43</v>
      </c>
      <c r="E751" s="146">
        <f t="shared" si="614"/>
        <v>0</v>
      </c>
      <c r="F751" s="146">
        <f t="shared" si="614"/>
        <v>0</v>
      </c>
      <c r="G751" s="150"/>
      <c r="H751" s="146"/>
      <c r="I751" s="146"/>
      <c r="J751" s="150"/>
      <c r="K751" s="146"/>
      <c r="L751" s="146"/>
      <c r="M751" s="150"/>
      <c r="N751" s="146"/>
      <c r="O751" s="146"/>
      <c r="P751" s="150"/>
      <c r="Q751" s="146"/>
      <c r="R751" s="146"/>
      <c r="S751" s="150"/>
      <c r="T751" s="146"/>
      <c r="U751" s="146"/>
      <c r="V751" s="150"/>
      <c r="W751" s="146"/>
      <c r="X751" s="146"/>
      <c r="Y751" s="150"/>
      <c r="Z751" s="146"/>
      <c r="AA751" s="146"/>
      <c r="AB751" s="150"/>
      <c r="AC751" s="150"/>
      <c r="AD751" s="150"/>
      <c r="AE751" s="146"/>
      <c r="AF751" s="146"/>
      <c r="AG751" s="150"/>
      <c r="AH751" s="150"/>
      <c r="AI751" s="150"/>
      <c r="AJ751" s="146"/>
      <c r="AK751" s="146"/>
      <c r="AL751" s="150"/>
      <c r="AM751" s="150"/>
      <c r="AN751" s="150"/>
      <c r="AO751" s="146"/>
      <c r="AP751" s="146"/>
      <c r="AQ751" s="150"/>
      <c r="AR751" s="150"/>
      <c r="AS751" s="150"/>
      <c r="AT751" s="146"/>
      <c r="AU751" s="146"/>
      <c r="AV751" s="150"/>
      <c r="AW751" s="150"/>
      <c r="AX751" s="150"/>
      <c r="AY751" s="150"/>
      <c r="AZ751" s="150"/>
      <c r="BA751" s="150"/>
      <c r="BB751" s="283"/>
      <c r="BC751" s="226"/>
    </row>
    <row r="752" spans="1:55" ht="15.6">
      <c r="A752" s="275" t="s">
        <v>545</v>
      </c>
      <c r="B752" s="276" t="s">
        <v>553</v>
      </c>
      <c r="C752" s="276" t="s">
        <v>299</v>
      </c>
      <c r="D752" s="153" t="s">
        <v>41</v>
      </c>
      <c r="E752" s="146">
        <f t="shared" si="614"/>
        <v>549.72964999999999</v>
      </c>
      <c r="F752" s="146">
        <f t="shared" si="614"/>
        <v>549.72964999999999</v>
      </c>
      <c r="G752" s="150"/>
      <c r="H752" s="146">
        <f>H753+H754+H755+H757+H758</f>
        <v>0</v>
      </c>
      <c r="I752" s="146">
        <f t="shared" ref="I752" si="615">I753+I754+I755+I757+I758</f>
        <v>0</v>
      </c>
      <c r="J752" s="146"/>
      <c r="K752" s="146">
        <f t="shared" ref="K752:L752" si="616">K753+K754+K755+K757+K758</f>
        <v>0</v>
      </c>
      <c r="L752" s="146">
        <f t="shared" si="616"/>
        <v>0</v>
      </c>
      <c r="M752" s="146"/>
      <c r="N752" s="146">
        <f t="shared" ref="N752:O752" si="617">N753+N754+N755+N757+N758</f>
        <v>0</v>
      </c>
      <c r="O752" s="146">
        <f t="shared" si="617"/>
        <v>0</v>
      </c>
      <c r="P752" s="146"/>
      <c r="Q752" s="146">
        <f t="shared" ref="Q752:R752" si="618">Q753+Q754+Q755+Q757+Q758</f>
        <v>0</v>
      </c>
      <c r="R752" s="146">
        <f t="shared" si="618"/>
        <v>0</v>
      </c>
      <c r="S752" s="146"/>
      <c r="T752" s="146">
        <f t="shared" ref="T752:U752" si="619">T753+T754+T755+T757+T758</f>
        <v>0</v>
      </c>
      <c r="U752" s="146">
        <f t="shared" si="619"/>
        <v>0</v>
      </c>
      <c r="V752" s="146"/>
      <c r="W752" s="146">
        <f t="shared" ref="W752:X752" si="620">W753+W754+W755+W757+W758</f>
        <v>0</v>
      </c>
      <c r="X752" s="146">
        <f t="shared" si="620"/>
        <v>0</v>
      </c>
      <c r="Y752" s="146"/>
      <c r="Z752" s="146">
        <f t="shared" ref="Z752:AC752" si="621">Z753+Z754+Z755+Z757+Z758</f>
        <v>0</v>
      </c>
      <c r="AA752" s="146">
        <f t="shared" si="621"/>
        <v>0</v>
      </c>
      <c r="AB752" s="146">
        <f t="shared" si="621"/>
        <v>0</v>
      </c>
      <c r="AC752" s="146">
        <f t="shared" si="621"/>
        <v>0</v>
      </c>
      <c r="AD752" s="146"/>
      <c r="AE752" s="146">
        <f t="shared" ref="AE752:AH752" si="622">AE753+AE754+AE755+AE757+AE758</f>
        <v>0</v>
      </c>
      <c r="AF752" s="146">
        <f t="shared" si="622"/>
        <v>0</v>
      </c>
      <c r="AG752" s="146">
        <f t="shared" si="622"/>
        <v>0</v>
      </c>
      <c r="AH752" s="146">
        <f t="shared" si="622"/>
        <v>0</v>
      </c>
      <c r="AI752" s="146"/>
      <c r="AJ752" s="146">
        <f t="shared" ref="AJ752:AM752" si="623">AJ753+AJ754+AJ755+AJ757+AJ758</f>
        <v>0</v>
      </c>
      <c r="AK752" s="146">
        <f t="shared" si="623"/>
        <v>0</v>
      </c>
      <c r="AL752" s="146">
        <f t="shared" si="623"/>
        <v>0</v>
      </c>
      <c r="AM752" s="146">
        <f t="shared" si="623"/>
        <v>0</v>
      </c>
      <c r="AN752" s="146"/>
      <c r="AO752" s="146">
        <f t="shared" ref="AO752:AR752" si="624">AO753+AO754+AO755+AO757+AO758</f>
        <v>450</v>
      </c>
      <c r="AP752" s="146">
        <f t="shared" si="624"/>
        <v>450</v>
      </c>
      <c r="AQ752" s="146">
        <f t="shared" si="624"/>
        <v>0</v>
      </c>
      <c r="AR752" s="146">
        <f t="shared" si="624"/>
        <v>0</v>
      </c>
      <c r="AS752" s="146"/>
      <c r="AT752" s="146">
        <f t="shared" ref="AT752:AW752" si="625">AT753+AT754+AT755+AT757+AT758</f>
        <v>99.729650000000007</v>
      </c>
      <c r="AU752" s="146">
        <f t="shared" si="625"/>
        <v>99.729650000000007</v>
      </c>
      <c r="AV752" s="146">
        <f t="shared" si="625"/>
        <v>0</v>
      </c>
      <c r="AW752" s="146">
        <f t="shared" si="625"/>
        <v>0</v>
      </c>
      <c r="AX752" s="146"/>
      <c r="AY752" s="146">
        <f t="shared" ref="AY752:AZ752" si="626">AY753+AY754+AY755+AY757+AY758</f>
        <v>0</v>
      </c>
      <c r="AZ752" s="146">
        <f t="shared" si="626"/>
        <v>0</v>
      </c>
      <c r="BA752" s="150"/>
      <c r="BB752" s="281" t="s">
        <v>431</v>
      </c>
      <c r="BC752" s="226"/>
    </row>
    <row r="753" spans="1:55" ht="31.2">
      <c r="A753" s="275"/>
      <c r="B753" s="276"/>
      <c r="C753" s="276"/>
      <c r="D753" s="151" t="s">
        <v>37</v>
      </c>
      <c r="E753" s="146">
        <f t="shared" si="614"/>
        <v>0</v>
      </c>
      <c r="F753" s="146">
        <f t="shared" si="614"/>
        <v>0</v>
      </c>
      <c r="G753" s="150"/>
      <c r="H753" s="146"/>
      <c r="I753" s="146"/>
      <c r="J753" s="150"/>
      <c r="K753" s="146"/>
      <c r="L753" s="146"/>
      <c r="M753" s="150"/>
      <c r="N753" s="146"/>
      <c r="O753" s="146"/>
      <c r="P753" s="150"/>
      <c r="Q753" s="146"/>
      <c r="R753" s="146"/>
      <c r="S753" s="150"/>
      <c r="T753" s="146"/>
      <c r="U753" s="146"/>
      <c r="V753" s="150"/>
      <c r="W753" s="146"/>
      <c r="X753" s="146"/>
      <c r="Y753" s="150"/>
      <c r="Z753" s="146"/>
      <c r="AA753" s="146"/>
      <c r="AB753" s="150"/>
      <c r="AC753" s="150"/>
      <c r="AD753" s="150"/>
      <c r="AE753" s="146"/>
      <c r="AF753" s="146"/>
      <c r="AG753" s="150"/>
      <c r="AH753" s="150"/>
      <c r="AI753" s="150"/>
      <c r="AJ753" s="146"/>
      <c r="AK753" s="146"/>
      <c r="AL753" s="150"/>
      <c r="AM753" s="150"/>
      <c r="AN753" s="150"/>
      <c r="AO753" s="146"/>
      <c r="AP753" s="146"/>
      <c r="AQ753" s="150"/>
      <c r="AR753" s="150"/>
      <c r="AS753" s="150"/>
      <c r="AT753" s="146"/>
      <c r="AU753" s="146"/>
      <c r="AV753" s="150"/>
      <c r="AW753" s="150"/>
      <c r="AX753" s="150"/>
      <c r="AY753" s="150"/>
      <c r="AZ753" s="150"/>
      <c r="BA753" s="150"/>
      <c r="BB753" s="282"/>
      <c r="BC753" s="226"/>
    </row>
    <row r="754" spans="1:55" ht="31.2">
      <c r="A754" s="275"/>
      <c r="B754" s="276"/>
      <c r="C754" s="276"/>
      <c r="D754" s="176" t="s">
        <v>2</v>
      </c>
      <c r="E754" s="146">
        <f t="shared" si="614"/>
        <v>0</v>
      </c>
      <c r="F754" s="146">
        <f t="shared" si="614"/>
        <v>0</v>
      </c>
      <c r="G754" s="150"/>
      <c r="H754" s="146"/>
      <c r="I754" s="146"/>
      <c r="J754" s="150"/>
      <c r="K754" s="146"/>
      <c r="L754" s="146"/>
      <c r="M754" s="150"/>
      <c r="N754" s="146"/>
      <c r="O754" s="146"/>
      <c r="P754" s="150"/>
      <c r="Q754" s="146"/>
      <c r="R754" s="146"/>
      <c r="S754" s="150"/>
      <c r="T754" s="146"/>
      <c r="U754" s="146"/>
      <c r="V754" s="150"/>
      <c r="W754" s="146"/>
      <c r="X754" s="146"/>
      <c r="Y754" s="150"/>
      <c r="Z754" s="146"/>
      <c r="AA754" s="146"/>
      <c r="AB754" s="150"/>
      <c r="AC754" s="150"/>
      <c r="AD754" s="150"/>
      <c r="AE754" s="146"/>
      <c r="AF754" s="146"/>
      <c r="AG754" s="150"/>
      <c r="AH754" s="150"/>
      <c r="AI754" s="150"/>
      <c r="AJ754" s="146"/>
      <c r="AK754" s="146"/>
      <c r="AL754" s="150"/>
      <c r="AM754" s="150"/>
      <c r="AN754" s="150"/>
      <c r="AO754" s="146"/>
      <c r="AP754" s="146"/>
      <c r="AQ754" s="150"/>
      <c r="AR754" s="150"/>
      <c r="AS754" s="150"/>
      <c r="AT754" s="146"/>
      <c r="AU754" s="146"/>
      <c r="AV754" s="150"/>
      <c r="AW754" s="150"/>
      <c r="AX754" s="150"/>
      <c r="AY754" s="150"/>
      <c r="AZ754" s="150"/>
      <c r="BA754" s="150"/>
      <c r="BB754" s="282"/>
      <c r="BC754" s="226"/>
    </row>
    <row r="755" spans="1:55" ht="15.6">
      <c r="A755" s="275"/>
      <c r="B755" s="276"/>
      <c r="C755" s="276"/>
      <c r="D755" s="225" t="s">
        <v>268</v>
      </c>
      <c r="E755" s="146">
        <f>H755+K755+N755+Q755+T755+W755+Z755+AE755+AJ755+AO755+AT755+AY755</f>
        <v>549.72964999999999</v>
      </c>
      <c r="F755" s="146">
        <f t="shared" si="614"/>
        <v>549.72964999999999</v>
      </c>
      <c r="G755" s="150"/>
      <c r="H755" s="146"/>
      <c r="I755" s="146"/>
      <c r="J755" s="150"/>
      <c r="K755" s="146"/>
      <c r="L755" s="146"/>
      <c r="M755" s="150"/>
      <c r="N755" s="146"/>
      <c r="O755" s="146"/>
      <c r="P755" s="150"/>
      <c r="Q755" s="146"/>
      <c r="R755" s="146"/>
      <c r="S755" s="150"/>
      <c r="T755" s="146"/>
      <c r="U755" s="146"/>
      <c r="V755" s="150"/>
      <c r="W755" s="146"/>
      <c r="X755" s="146"/>
      <c r="Y755" s="150"/>
      <c r="Z755" s="146"/>
      <c r="AA755" s="146"/>
      <c r="AB755" s="150"/>
      <c r="AC755" s="150"/>
      <c r="AD755" s="150"/>
      <c r="AE755" s="146"/>
      <c r="AF755" s="146"/>
      <c r="AG755" s="150"/>
      <c r="AH755" s="150"/>
      <c r="AI755" s="150"/>
      <c r="AJ755" s="146"/>
      <c r="AK755" s="146"/>
      <c r="AL755" s="150"/>
      <c r="AM755" s="150"/>
      <c r="AN755" s="150"/>
      <c r="AO755" s="146">
        <v>450</v>
      </c>
      <c r="AP755" s="146">
        <v>450</v>
      </c>
      <c r="AQ755" s="150"/>
      <c r="AR755" s="150"/>
      <c r="AS755" s="150"/>
      <c r="AT755" s="146">
        <v>99.729650000000007</v>
      </c>
      <c r="AU755" s="146">
        <v>99.729650000000007</v>
      </c>
      <c r="AV755" s="150"/>
      <c r="AW755" s="150"/>
      <c r="AX755" s="150"/>
      <c r="AY755" s="150"/>
      <c r="AZ755" s="150"/>
      <c r="BA755" s="150"/>
      <c r="BB755" s="282"/>
      <c r="BC755" s="226"/>
    </row>
    <row r="756" spans="1:55" ht="78">
      <c r="A756" s="275"/>
      <c r="B756" s="276"/>
      <c r="C756" s="276"/>
      <c r="D756" s="225" t="s">
        <v>274</v>
      </c>
      <c r="E756" s="146">
        <f t="shared" ref="E756:E761" si="627">H756+K756+N756+Q756+T756+W756+Z756+AE756+AJ756+AO756+AT756+AY756</f>
        <v>0</v>
      </c>
      <c r="F756" s="146">
        <f t="shared" si="614"/>
        <v>0</v>
      </c>
      <c r="G756" s="150"/>
      <c r="H756" s="146"/>
      <c r="I756" s="146"/>
      <c r="J756" s="150"/>
      <c r="K756" s="146"/>
      <c r="L756" s="146"/>
      <c r="M756" s="150"/>
      <c r="N756" s="146"/>
      <c r="O756" s="146"/>
      <c r="P756" s="150"/>
      <c r="Q756" s="146"/>
      <c r="R756" s="146"/>
      <c r="S756" s="150"/>
      <c r="T756" s="146"/>
      <c r="U756" s="146"/>
      <c r="V756" s="150"/>
      <c r="W756" s="146"/>
      <c r="X756" s="146"/>
      <c r="Y756" s="150"/>
      <c r="Z756" s="146"/>
      <c r="AA756" s="146"/>
      <c r="AB756" s="150"/>
      <c r="AC756" s="150"/>
      <c r="AD756" s="150"/>
      <c r="AE756" s="146"/>
      <c r="AF756" s="146"/>
      <c r="AG756" s="150"/>
      <c r="AH756" s="150"/>
      <c r="AI756" s="150"/>
      <c r="AJ756" s="146"/>
      <c r="AK756" s="146"/>
      <c r="AL756" s="150"/>
      <c r="AM756" s="150"/>
      <c r="AN756" s="150"/>
      <c r="AO756" s="146"/>
      <c r="AP756" s="146"/>
      <c r="AQ756" s="150"/>
      <c r="AR756" s="150"/>
      <c r="AS756" s="150"/>
      <c r="AT756" s="146"/>
      <c r="AU756" s="146"/>
      <c r="AV756" s="150"/>
      <c r="AW756" s="150"/>
      <c r="AX756" s="150"/>
      <c r="AY756" s="150"/>
      <c r="AZ756" s="150"/>
      <c r="BA756" s="150"/>
      <c r="BB756" s="282"/>
      <c r="BC756" s="226"/>
    </row>
    <row r="757" spans="1:55" ht="15.6">
      <c r="A757" s="275"/>
      <c r="B757" s="276"/>
      <c r="C757" s="276"/>
      <c r="D757" s="225" t="s">
        <v>269</v>
      </c>
      <c r="E757" s="146">
        <f t="shared" si="627"/>
        <v>0</v>
      </c>
      <c r="F757" s="146">
        <f t="shared" si="614"/>
        <v>0</v>
      </c>
      <c r="G757" s="150"/>
      <c r="H757" s="146"/>
      <c r="I757" s="146"/>
      <c r="J757" s="150"/>
      <c r="K757" s="146"/>
      <c r="L757" s="146"/>
      <c r="M757" s="150"/>
      <c r="N757" s="146"/>
      <c r="O757" s="146"/>
      <c r="P757" s="150"/>
      <c r="Q757" s="146"/>
      <c r="R757" s="146"/>
      <c r="S757" s="150"/>
      <c r="T757" s="146"/>
      <c r="U757" s="146"/>
      <c r="V757" s="150"/>
      <c r="W757" s="146"/>
      <c r="X757" s="146"/>
      <c r="Y757" s="150"/>
      <c r="Z757" s="146"/>
      <c r="AA757" s="146"/>
      <c r="AB757" s="150"/>
      <c r="AC757" s="150"/>
      <c r="AD757" s="150"/>
      <c r="AE757" s="146"/>
      <c r="AF757" s="146"/>
      <c r="AG757" s="150"/>
      <c r="AH757" s="150"/>
      <c r="AI757" s="150"/>
      <c r="AJ757" s="146"/>
      <c r="AK757" s="146"/>
      <c r="AL757" s="150"/>
      <c r="AM757" s="150"/>
      <c r="AN757" s="150"/>
      <c r="AO757" s="146"/>
      <c r="AP757" s="146"/>
      <c r="AQ757" s="150"/>
      <c r="AR757" s="150"/>
      <c r="AS757" s="150"/>
      <c r="AT757" s="146"/>
      <c r="AU757" s="146"/>
      <c r="AV757" s="150"/>
      <c r="AW757" s="150"/>
      <c r="AX757" s="150"/>
      <c r="AY757" s="150"/>
      <c r="AZ757" s="150"/>
      <c r="BA757" s="150"/>
      <c r="BB757" s="282"/>
      <c r="BC757" s="226"/>
    </row>
    <row r="758" spans="1:55" ht="31.2">
      <c r="A758" s="275"/>
      <c r="B758" s="276"/>
      <c r="C758" s="276"/>
      <c r="D758" s="226" t="s">
        <v>43</v>
      </c>
      <c r="E758" s="146">
        <f t="shared" si="627"/>
        <v>0</v>
      </c>
      <c r="F758" s="146">
        <f t="shared" si="614"/>
        <v>0</v>
      </c>
      <c r="G758" s="150"/>
      <c r="H758" s="146"/>
      <c r="I758" s="146"/>
      <c r="J758" s="150"/>
      <c r="K758" s="146"/>
      <c r="L758" s="146"/>
      <c r="M758" s="150"/>
      <c r="N758" s="146"/>
      <c r="O758" s="146"/>
      <c r="P758" s="150"/>
      <c r="Q758" s="146"/>
      <c r="R758" s="146"/>
      <c r="S758" s="150"/>
      <c r="T758" s="146"/>
      <c r="U758" s="146"/>
      <c r="V758" s="150"/>
      <c r="W758" s="146"/>
      <c r="X758" s="146"/>
      <c r="Y758" s="150"/>
      <c r="Z758" s="146"/>
      <c r="AA758" s="146"/>
      <c r="AB758" s="150"/>
      <c r="AC758" s="150"/>
      <c r="AD758" s="150"/>
      <c r="AE758" s="146"/>
      <c r="AF758" s="146"/>
      <c r="AG758" s="150"/>
      <c r="AH758" s="150"/>
      <c r="AI758" s="150"/>
      <c r="AJ758" s="146"/>
      <c r="AK758" s="146"/>
      <c r="AL758" s="150"/>
      <c r="AM758" s="150"/>
      <c r="AN758" s="150"/>
      <c r="AO758" s="146"/>
      <c r="AP758" s="146"/>
      <c r="AQ758" s="150"/>
      <c r="AR758" s="150"/>
      <c r="AS758" s="150"/>
      <c r="AT758" s="146"/>
      <c r="AU758" s="146"/>
      <c r="AV758" s="150"/>
      <c r="AW758" s="150"/>
      <c r="AX758" s="150"/>
      <c r="AY758" s="150"/>
      <c r="AZ758" s="150"/>
      <c r="BA758" s="150"/>
      <c r="BB758" s="283"/>
      <c r="BC758" s="226"/>
    </row>
    <row r="759" spans="1:55" ht="15.6">
      <c r="A759" s="275" t="s">
        <v>569</v>
      </c>
      <c r="B759" s="276" t="s">
        <v>570</v>
      </c>
      <c r="C759" s="276" t="s">
        <v>299</v>
      </c>
      <c r="D759" s="153" t="s">
        <v>41</v>
      </c>
      <c r="E759" s="146">
        <f t="shared" si="627"/>
        <v>55.726999999999997</v>
      </c>
      <c r="F759" s="146">
        <f t="shared" si="614"/>
        <v>55.726999999999997</v>
      </c>
      <c r="G759" s="150"/>
      <c r="H759" s="146">
        <f>H760+H761+H762+H764+H765</f>
        <v>0</v>
      </c>
      <c r="I759" s="146">
        <f t="shared" ref="I759" si="628">I760+I761+I762+I764+I765</f>
        <v>0</v>
      </c>
      <c r="J759" s="146"/>
      <c r="K759" s="146">
        <f t="shared" ref="K759:L759" si="629">K760+K761+K762+K764+K765</f>
        <v>0</v>
      </c>
      <c r="L759" s="146">
        <f t="shared" si="629"/>
        <v>0</v>
      </c>
      <c r="M759" s="146"/>
      <c r="N759" s="146">
        <f t="shared" ref="N759:O759" si="630">N760+N761+N762+N764+N765</f>
        <v>0</v>
      </c>
      <c r="O759" s="146">
        <f t="shared" si="630"/>
        <v>0</v>
      </c>
      <c r="P759" s="146"/>
      <c r="Q759" s="146">
        <f t="shared" ref="Q759:R759" si="631">Q760+Q761+Q762+Q764+Q765</f>
        <v>0</v>
      </c>
      <c r="R759" s="146">
        <f t="shared" si="631"/>
        <v>0</v>
      </c>
      <c r="S759" s="146"/>
      <c r="T759" s="146">
        <f t="shared" ref="T759:U759" si="632">T760+T761+T762+T764+T765</f>
        <v>0</v>
      </c>
      <c r="U759" s="146">
        <f t="shared" si="632"/>
        <v>0</v>
      </c>
      <c r="V759" s="146"/>
      <c r="W759" s="146">
        <f t="shared" ref="W759:X759" si="633">W760+W761+W762+W764+W765</f>
        <v>0</v>
      </c>
      <c r="X759" s="146">
        <f t="shared" si="633"/>
        <v>0</v>
      </c>
      <c r="Y759" s="146"/>
      <c r="Z759" s="146">
        <f t="shared" ref="Z759:AC759" si="634">Z760+Z761+Z762+Z764+Z765</f>
        <v>0</v>
      </c>
      <c r="AA759" s="146">
        <f t="shared" si="634"/>
        <v>0</v>
      </c>
      <c r="AB759" s="146">
        <f t="shared" si="634"/>
        <v>0</v>
      </c>
      <c r="AC759" s="146">
        <f t="shared" si="634"/>
        <v>0</v>
      </c>
      <c r="AD759" s="146"/>
      <c r="AE759" s="146">
        <f t="shared" ref="AE759:AH759" si="635">AE760+AE761+AE762+AE764+AE765</f>
        <v>0</v>
      </c>
      <c r="AF759" s="146">
        <f t="shared" si="635"/>
        <v>0</v>
      </c>
      <c r="AG759" s="146">
        <f t="shared" si="635"/>
        <v>0</v>
      </c>
      <c r="AH759" s="146">
        <f t="shared" si="635"/>
        <v>0</v>
      </c>
      <c r="AI759" s="146"/>
      <c r="AJ759" s="146">
        <f t="shared" ref="AJ759:AM759" si="636">AJ760+AJ761+AJ762+AJ764+AJ765</f>
        <v>0</v>
      </c>
      <c r="AK759" s="146">
        <f t="shared" si="636"/>
        <v>0</v>
      </c>
      <c r="AL759" s="146">
        <f t="shared" si="636"/>
        <v>0</v>
      </c>
      <c r="AM759" s="146">
        <f t="shared" si="636"/>
        <v>0</v>
      </c>
      <c r="AN759" s="146"/>
      <c r="AO759" s="146">
        <f t="shared" ref="AO759:AR759" si="637">AO760+AO761+AO762+AO764+AO765</f>
        <v>0</v>
      </c>
      <c r="AP759" s="146">
        <f t="shared" si="637"/>
        <v>0</v>
      </c>
      <c r="AQ759" s="146">
        <f t="shared" si="637"/>
        <v>0</v>
      </c>
      <c r="AR759" s="146">
        <f t="shared" si="637"/>
        <v>0</v>
      </c>
      <c r="AS759" s="146"/>
      <c r="AT759" s="146">
        <f t="shared" ref="AT759" si="638">AT760+AT761+AT762+AT764+AT765</f>
        <v>0</v>
      </c>
      <c r="AU759" s="146"/>
      <c r="AV759" s="146">
        <f t="shared" ref="AV759:AW759" si="639">AV760+AV761+AV762+AV764+AV765</f>
        <v>0</v>
      </c>
      <c r="AW759" s="146">
        <f t="shared" si="639"/>
        <v>0</v>
      </c>
      <c r="AX759" s="146"/>
      <c r="AY759" s="146">
        <f t="shared" ref="AY759:AZ759" si="640">AY760+AY761+AY762+AY764+AY765</f>
        <v>55.726999999999997</v>
      </c>
      <c r="AZ759" s="146">
        <f t="shared" si="640"/>
        <v>55.726999999999997</v>
      </c>
      <c r="BA759" s="150"/>
      <c r="BB759" s="281" t="s">
        <v>431</v>
      </c>
      <c r="BC759" s="226"/>
    </row>
    <row r="760" spans="1:55" ht="31.2">
      <c r="A760" s="275"/>
      <c r="B760" s="276"/>
      <c r="C760" s="276"/>
      <c r="D760" s="151" t="s">
        <v>37</v>
      </c>
      <c r="E760" s="146">
        <f t="shared" si="627"/>
        <v>0</v>
      </c>
      <c r="F760" s="146">
        <f t="shared" si="614"/>
        <v>0</v>
      </c>
      <c r="G760" s="150"/>
      <c r="H760" s="146"/>
      <c r="I760" s="146"/>
      <c r="J760" s="150"/>
      <c r="K760" s="146"/>
      <c r="L760" s="146"/>
      <c r="M760" s="150"/>
      <c r="N760" s="146"/>
      <c r="O760" s="146"/>
      <c r="P760" s="150"/>
      <c r="Q760" s="146"/>
      <c r="R760" s="146"/>
      <c r="S760" s="150"/>
      <c r="T760" s="146"/>
      <c r="U760" s="146"/>
      <c r="V760" s="150"/>
      <c r="W760" s="146"/>
      <c r="X760" s="146"/>
      <c r="Y760" s="150"/>
      <c r="Z760" s="146"/>
      <c r="AA760" s="146"/>
      <c r="AB760" s="150"/>
      <c r="AC760" s="150"/>
      <c r="AD760" s="150"/>
      <c r="AE760" s="146"/>
      <c r="AF760" s="146"/>
      <c r="AG760" s="150"/>
      <c r="AH760" s="150"/>
      <c r="AI760" s="150"/>
      <c r="AJ760" s="146"/>
      <c r="AK760" s="146"/>
      <c r="AL760" s="150"/>
      <c r="AM760" s="150"/>
      <c r="AN760" s="150"/>
      <c r="AO760" s="146"/>
      <c r="AP760" s="146"/>
      <c r="AQ760" s="150"/>
      <c r="AR760" s="150"/>
      <c r="AS760" s="150"/>
      <c r="AT760" s="146"/>
      <c r="AU760" s="146"/>
      <c r="AV760" s="150"/>
      <c r="AW760" s="150"/>
      <c r="AX760" s="150"/>
      <c r="AY760" s="150"/>
      <c r="AZ760" s="150"/>
      <c r="BA760" s="150"/>
      <c r="BB760" s="282"/>
      <c r="BC760" s="226"/>
    </row>
    <row r="761" spans="1:55" ht="31.2">
      <c r="A761" s="275"/>
      <c r="B761" s="276"/>
      <c r="C761" s="276"/>
      <c r="D761" s="176" t="s">
        <v>2</v>
      </c>
      <c r="E761" s="146">
        <f t="shared" si="627"/>
        <v>0</v>
      </c>
      <c r="F761" s="146">
        <f t="shared" si="614"/>
        <v>0</v>
      </c>
      <c r="G761" s="150"/>
      <c r="H761" s="146"/>
      <c r="I761" s="146"/>
      <c r="J761" s="150"/>
      <c r="K761" s="146"/>
      <c r="L761" s="146"/>
      <c r="M761" s="150"/>
      <c r="N761" s="146"/>
      <c r="O761" s="146"/>
      <c r="P761" s="150"/>
      <c r="Q761" s="146"/>
      <c r="R761" s="146"/>
      <c r="S761" s="150"/>
      <c r="T761" s="146"/>
      <c r="U761" s="146"/>
      <c r="V761" s="150"/>
      <c r="W761" s="146"/>
      <c r="X761" s="146"/>
      <c r="Y761" s="150"/>
      <c r="Z761" s="146"/>
      <c r="AA761" s="146"/>
      <c r="AB761" s="150"/>
      <c r="AC761" s="150"/>
      <c r="AD761" s="150"/>
      <c r="AE761" s="146"/>
      <c r="AF761" s="146"/>
      <c r="AG761" s="150"/>
      <c r="AH761" s="150"/>
      <c r="AI761" s="150"/>
      <c r="AJ761" s="146"/>
      <c r="AK761" s="146"/>
      <c r="AL761" s="150"/>
      <c r="AM761" s="150"/>
      <c r="AN761" s="150"/>
      <c r="AO761" s="146"/>
      <c r="AP761" s="146"/>
      <c r="AQ761" s="150"/>
      <c r="AR761" s="150"/>
      <c r="AS761" s="150"/>
      <c r="AT761" s="146"/>
      <c r="AU761" s="146"/>
      <c r="AV761" s="150"/>
      <c r="AW761" s="150"/>
      <c r="AX761" s="150"/>
      <c r="AY761" s="150"/>
      <c r="AZ761" s="150"/>
      <c r="BA761" s="150"/>
      <c r="BB761" s="282"/>
      <c r="BC761" s="226"/>
    </row>
    <row r="762" spans="1:55" ht="15.6">
      <c r="A762" s="275"/>
      <c r="B762" s="276"/>
      <c r="C762" s="276"/>
      <c r="D762" s="225" t="s">
        <v>268</v>
      </c>
      <c r="E762" s="146">
        <f>H762+K762+N762+Q762+T762+W762+Z762+AE762+AJ762+AO762+AT762+AY762</f>
        <v>55.726999999999997</v>
      </c>
      <c r="F762" s="146">
        <f t="shared" si="614"/>
        <v>55.726999999999997</v>
      </c>
      <c r="G762" s="150"/>
      <c r="H762" s="146"/>
      <c r="I762" s="146"/>
      <c r="J762" s="150"/>
      <c r="K762" s="146"/>
      <c r="L762" s="146"/>
      <c r="M762" s="150"/>
      <c r="N762" s="146"/>
      <c r="O762" s="146"/>
      <c r="P762" s="150"/>
      <c r="Q762" s="146"/>
      <c r="R762" s="146"/>
      <c r="S762" s="150"/>
      <c r="T762" s="146"/>
      <c r="U762" s="146"/>
      <c r="V762" s="150"/>
      <c r="W762" s="146"/>
      <c r="X762" s="146"/>
      <c r="Y762" s="150"/>
      <c r="Z762" s="146"/>
      <c r="AA762" s="146"/>
      <c r="AB762" s="150"/>
      <c r="AC762" s="150"/>
      <c r="AD762" s="150"/>
      <c r="AE762" s="146"/>
      <c r="AF762" s="146"/>
      <c r="AG762" s="150"/>
      <c r="AH762" s="150"/>
      <c r="AI762" s="150"/>
      <c r="AJ762" s="146"/>
      <c r="AK762" s="146"/>
      <c r="AL762" s="150"/>
      <c r="AM762" s="150"/>
      <c r="AN762" s="150"/>
      <c r="AO762" s="146"/>
      <c r="AP762" s="146"/>
      <c r="AQ762" s="150"/>
      <c r="AR762" s="150"/>
      <c r="AS762" s="150"/>
      <c r="AT762" s="146"/>
      <c r="AU762" s="146"/>
      <c r="AV762" s="150"/>
      <c r="AW762" s="150"/>
      <c r="AX762" s="150"/>
      <c r="AY762" s="146">
        <v>55.726999999999997</v>
      </c>
      <c r="AZ762" s="146">
        <v>55.726999999999997</v>
      </c>
      <c r="BA762" s="150"/>
      <c r="BB762" s="282"/>
      <c r="BC762" s="226"/>
    </row>
    <row r="763" spans="1:55" ht="78">
      <c r="A763" s="275"/>
      <c r="B763" s="276"/>
      <c r="C763" s="276"/>
      <c r="D763" s="225" t="s">
        <v>274</v>
      </c>
      <c r="E763" s="146">
        <f t="shared" ref="E763:F778" si="641">H763+K763+N763+Q763+T763+W763+Z763+AE763+AJ763+AO763+AT763+AY763</f>
        <v>0</v>
      </c>
      <c r="F763" s="146">
        <f t="shared" si="614"/>
        <v>0</v>
      </c>
      <c r="G763" s="150"/>
      <c r="H763" s="146"/>
      <c r="I763" s="146"/>
      <c r="J763" s="150"/>
      <c r="K763" s="146"/>
      <c r="L763" s="146"/>
      <c r="M763" s="150"/>
      <c r="N763" s="146"/>
      <c r="O763" s="146"/>
      <c r="P763" s="150"/>
      <c r="Q763" s="146"/>
      <c r="R763" s="146"/>
      <c r="S763" s="150"/>
      <c r="T763" s="146"/>
      <c r="U763" s="146"/>
      <c r="V763" s="150"/>
      <c r="W763" s="146"/>
      <c r="X763" s="146"/>
      <c r="Y763" s="150"/>
      <c r="Z763" s="146"/>
      <c r="AA763" s="146"/>
      <c r="AB763" s="150"/>
      <c r="AC763" s="150"/>
      <c r="AD763" s="150"/>
      <c r="AE763" s="146"/>
      <c r="AF763" s="146"/>
      <c r="AG763" s="150"/>
      <c r="AH763" s="150"/>
      <c r="AI763" s="150"/>
      <c r="AJ763" s="146"/>
      <c r="AK763" s="146"/>
      <c r="AL763" s="150"/>
      <c r="AM763" s="150"/>
      <c r="AN763" s="150"/>
      <c r="AO763" s="146"/>
      <c r="AP763" s="146"/>
      <c r="AQ763" s="150"/>
      <c r="AR763" s="150"/>
      <c r="AS763" s="150"/>
      <c r="AT763" s="146"/>
      <c r="AU763" s="146"/>
      <c r="AV763" s="150"/>
      <c r="AW763" s="150"/>
      <c r="AX763" s="150"/>
      <c r="AY763" s="150"/>
      <c r="AZ763" s="150"/>
      <c r="BA763" s="150"/>
      <c r="BB763" s="282"/>
      <c r="BC763" s="226"/>
    </row>
    <row r="764" spans="1:55" ht="15.6">
      <c r="A764" s="275"/>
      <c r="B764" s="276"/>
      <c r="C764" s="276"/>
      <c r="D764" s="225" t="s">
        <v>269</v>
      </c>
      <c r="E764" s="146">
        <f t="shared" si="641"/>
        <v>0</v>
      </c>
      <c r="F764" s="146">
        <f t="shared" si="614"/>
        <v>0</v>
      </c>
      <c r="G764" s="150"/>
      <c r="H764" s="146"/>
      <c r="I764" s="146"/>
      <c r="J764" s="150"/>
      <c r="K764" s="146"/>
      <c r="L764" s="146"/>
      <c r="M764" s="150"/>
      <c r="N764" s="146"/>
      <c r="O764" s="146"/>
      <c r="P764" s="150"/>
      <c r="Q764" s="146"/>
      <c r="R764" s="146"/>
      <c r="S764" s="150"/>
      <c r="T764" s="146"/>
      <c r="U764" s="146"/>
      <c r="V764" s="150"/>
      <c r="W764" s="146"/>
      <c r="X764" s="146"/>
      <c r="Y764" s="150"/>
      <c r="Z764" s="146"/>
      <c r="AA764" s="146"/>
      <c r="AB764" s="150"/>
      <c r="AC764" s="150"/>
      <c r="AD764" s="150"/>
      <c r="AE764" s="146"/>
      <c r="AF764" s="146"/>
      <c r="AG764" s="150"/>
      <c r="AH764" s="150"/>
      <c r="AI764" s="150"/>
      <c r="AJ764" s="146"/>
      <c r="AK764" s="146"/>
      <c r="AL764" s="150"/>
      <c r="AM764" s="150"/>
      <c r="AN764" s="150"/>
      <c r="AO764" s="146"/>
      <c r="AP764" s="146"/>
      <c r="AQ764" s="150"/>
      <c r="AR764" s="150"/>
      <c r="AS764" s="150"/>
      <c r="AT764" s="146"/>
      <c r="AU764" s="146"/>
      <c r="AV764" s="150"/>
      <c r="AW764" s="150"/>
      <c r="AX764" s="150"/>
      <c r="AY764" s="150"/>
      <c r="AZ764" s="150"/>
      <c r="BA764" s="150"/>
      <c r="BB764" s="282"/>
      <c r="BC764" s="226"/>
    </row>
    <row r="765" spans="1:55" ht="31.2">
      <c r="A765" s="275"/>
      <c r="B765" s="276"/>
      <c r="C765" s="276"/>
      <c r="D765" s="226" t="s">
        <v>43</v>
      </c>
      <c r="E765" s="146">
        <f t="shared" si="641"/>
        <v>0</v>
      </c>
      <c r="F765" s="146">
        <f t="shared" si="641"/>
        <v>0</v>
      </c>
      <c r="G765" s="150"/>
      <c r="H765" s="146"/>
      <c r="I765" s="146"/>
      <c r="J765" s="150"/>
      <c r="K765" s="146"/>
      <c r="L765" s="146"/>
      <c r="M765" s="150"/>
      <c r="N765" s="146"/>
      <c r="O765" s="146"/>
      <c r="P765" s="150"/>
      <c r="Q765" s="146"/>
      <c r="R765" s="146"/>
      <c r="S765" s="150"/>
      <c r="T765" s="146"/>
      <c r="U765" s="146"/>
      <c r="V765" s="150"/>
      <c r="W765" s="146"/>
      <c r="X765" s="146"/>
      <c r="Y765" s="150"/>
      <c r="Z765" s="146"/>
      <c r="AA765" s="146"/>
      <c r="AB765" s="150"/>
      <c r="AC765" s="150"/>
      <c r="AD765" s="150"/>
      <c r="AE765" s="146"/>
      <c r="AF765" s="146"/>
      <c r="AG765" s="150"/>
      <c r="AH765" s="150"/>
      <c r="AI765" s="150"/>
      <c r="AJ765" s="146"/>
      <c r="AK765" s="146"/>
      <c r="AL765" s="150"/>
      <c r="AM765" s="150"/>
      <c r="AN765" s="150"/>
      <c r="AO765" s="146"/>
      <c r="AP765" s="146"/>
      <c r="AQ765" s="150"/>
      <c r="AR765" s="150"/>
      <c r="AS765" s="150"/>
      <c r="AT765" s="146"/>
      <c r="AU765" s="146"/>
      <c r="AV765" s="150"/>
      <c r="AW765" s="150"/>
      <c r="AX765" s="150"/>
      <c r="AY765" s="150"/>
      <c r="AZ765" s="150"/>
      <c r="BA765" s="150"/>
      <c r="BB765" s="283"/>
      <c r="BC765" s="226"/>
    </row>
    <row r="766" spans="1:55" ht="15.6">
      <c r="A766" s="301" t="s">
        <v>358</v>
      </c>
      <c r="B766" s="302"/>
      <c r="C766" s="303"/>
      <c r="D766" s="153" t="s">
        <v>41</v>
      </c>
      <c r="E766" s="146">
        <f t="shared" si="573"/>
        <v>983.37765000000002</v>
      </c>
      <c r="F766" s="146">
        <f t="shared" si="641"/>
        <v>983.37765000000002</v>
      </c>
      <c r="G766" s="150"/>
      <c r="H766" s="146">
        <f>H767+H768+H769+H771+H772</f>
        <v>0</v>
      </c>
      <c r="I766" s="146">
        <f t="shared" ref="I766" si="642">I767+I768+I769+I771+I772</f>
        <v>0</v>
      </c>
      <c r="J766" s="146"/>
      <c r="K766" s="146">
        <f t="shared" ref="K766:L766" si="643">K767+K768+K769+K771+K772</f>
        <v>0</v>
      </c>
      <c r="L766" s="146">
        <f t="shared" si="643"/>
        <v>0</v>
      </c>
      <c r="M766" s="146"/>
      <c r="N766" s="146">
        <f t="shared" ref="N766:O766" si="644">N767+N768+N769+N771+N772</f>
        <v>0</v>
      </c>
      <c r="O766" s="146">
        <f t="shared" si="644"/>
        <v>0</v>
      </c>
      <c r="P766" s="146"/>
      <c r="Q766" s="146">
        <f t="shared" ref="Q766:R766" si="645">Q767+Q768+Q769+Q771+Q772</f>
        <v>0</v>
      </c>
      <c r="R766" s="146">
        <f t="shared" si="645"/>
        <v>0</v>
      </c>
      <c r="S766" s="146"/>
      <c r="T766" s="146">
        <f t="shared" ref="T766:U766" si="646">T767+T768+T769+T771+T772</f>
        <v>0</v>
      </c>
      <c r="U766" s="146">
        <f t="shared" si="646"/>
        <v>0</v>
      </c>
      <c r="V766" s="146"/>
      <c r="W766" s="146">
        <f t="shared" ref="W766:X766" si="647">W767+W768+W769+W771+W772</f>
        <v>0</v>
      </c>
      <c r="X766" s="146">
        <f t="shared" si="647"/>
        <v>0</v>
      </c>
      <c r="Y766" s="146"/>
      <c r="Z766" s="146">
        <f t="shared" ref="Z766:AC766" si="648">Z767+Z768+Z769+Z771+Z772</f>
        <v>0</v>
      </c>
      <c r="AA766" s="146">
        <f t="shared" si="648"/>
        <v>0</v>
      </c>
      <c r="AB766" s="146">
        <f t="shared" si="648"/>
        <v>0</v>
      </c>
      <c r="AC766" s="146">
        <f t="shared" si="648"/>
        <v>0</v>
      </c>
      <c r="AD766" s="146"/>
      <c r="AE766" s="146">
        <f t="shared" ref="AE766:AH766" si="649">AE767+AE768+AE769+AE771+AE772</f>
        <v>92.921000000000006</v>
      </c>
      <c r="AF766" s="146">
        <f t="shared" si="649"/>
        <v>92.921000000000006</v>
      </c>
      <c r="AG766" s="146">
        <f t="shared" si="649"/>
        <v>0</v>
      </c>
      <c r="AH766" s="146">
        <f t="shared" si="649"/>
        <v>0</v>
      </c>
      <c r="AI766" s="146"/>
      <c r="AJ766" s="146">
        <f t="shared" ref="AJ766:AM766" si="650">AJ767+AJ768+AJ769+AJ771+AJ772</f>
        <v>0</v>
      </c>
      <c r="AK766" s="146">
        <f t="shared" si="650"/>
        <v>0</v>
      </c>
      <c r="AL766" s="146">
        <f t="shared" si="650"/>
        <v>0</v>
      </c>
      <c r="AM766" s="146">
        <f t="shared" si="650"/>
        <v>0</v>
      </c>
      <c r="AN766" s="146"/>
      <c r="AO766" s="146">
        <f t="shared" ref="AO766:AR766" si="651">AO767+AO768+AO769+AO771+AO772</f>
        <v>450</v>
      </c>
      <c r="AP766" s="146">
        <f t="shared" si="651"/>
        <v>450</v>
      </c>
      <c r="AQ766" s="146">
        <f t="shared" si="651"/>
        <v>0</v>
      </c>
      <c r="AR766" s="146">
        <f t="shared" si="651"/>
        <v>0</v>
      </c>
      <c r="AS766" s="146"/>
      <c r="AT766" s="146">
        <f>AT767+AT768+AT769+AT771+AT772</f>
        <v>299.72964999999999</v>
      </c>
      <c r="AU766" s="146">
        <f t="shared" ref="AU766:AW766" si="652">AU767+AU768+AU769+AU771+AU772</f>
        <v>299.72964999999999</v>
      </c>
      <c r="AV766" s="146">
        <f t="shared" si="652"/>
        <v>0</v>
      </c>
      <c r="AW766" s="146">
        <f t="shared" si="652"/>
        <v>0</v>
      </c>
      <c r="AX766" s="146"/>
      <c r="AY766" s="146">
        <f t="shared" ref="AY766:AZ766" si="653">AY767+AY768+AY769+AY771+AY772</f>
        <v>140.727</v>
      </c>
      <c r="AZ766" s="146">
        <f t="shared" si="653"/>
        <v>140.727</v>
      </c>
      <c r="BA766" s="150"/>
      <c r="BB766" s="150"/>
      <c r="BC766" s="226"/>
    </row>
    <row r="767" spans="1:55" ht="31.2">
      <c r="A767" s="304"/>
      <c r="B767" s="305"/>
      <c r="C767" s="306"/>
      <c r="D767" s="151" t="s">
        <v>37</v>
      </c>
      <c r="E767" s="146">
        <f t="shared" si="573"/>
        <v>0</v>
      </c>
      <c r="F767" s="146">
        <f t="shared" si="641"/>
        <v>0</v>
      </c>
      <c r="G767" s="150"/>
      <c r="H767" s="146">
        <f>H725</f>
        <v>0</v>
      </c>
      <c r="I767" s="146">
        <f t="shared" ref="I767:AS767" si="654">I725</f>
        <v>0</v>
      </c>
      <c r="J767" s="146">
        <f t="shared" si="654"/>
        <v>0</v>
      </c>
      <c r="K767" s="146">
        <f t="shared" si="654"/>
        <v>0</v>
      </c>
      <c r="L767" s="146">
        <f t="shared" si="654"/>
        <v>0</v>
      </c>
      <c r="M767" s="146">
        <f t="shared" si="654"/>
        <v>0</v>
      </c>
      <c r="N767" s="146">
        <f t="shared" si="654"/>
        <v>0</v>
      </c>
      <c r="O767" s="146">
        <f t="shared" si="654"/>
        <v>0</v>
      </c>
      <c r="P767" s="146">
        <f t="shared" si="654"/>
        <v>0</v>
      </c>
      <c r="Q767" s="146">
        <f t="shared" si="654"/>
        <v>0</v>
      </c>
      <c r="R767" s="146">
        <f t="shared" si="654"/>
        <v>0</v>
      </c>
      <c r="S767" s="146">
        <f t="shared" si="654"/>
        <v>0</v>
      </c>
      <c r="T767" s="146">
        <f t="shared" si="654"/>
        <v>0</v>
      </c>
      <c r="U767" s="146">
        <f t="shared" si="654"/>
        <v>0</v>
      </c>
      <c r="V767" s="146">
        <f t="shared" si="654"/>
        <v>0</v>
      </c>
      <c r="W767" s="146">
        <f t="shared" si="654"/>
        <v>0</v>
      </c>
      <c r="X767" s="146">
        <f t="shared" si="654"/>
        <v>0</v>
      </c>
      <c r="Y767" s="146">
        <f t="shared" si="654"/>
        <v>0</v>
      </c>
      <c r="Z767" s="146">
        <f t="shared" si="654"/>
        <v>0</v>
      </c>
      <c r="AA767" s="146">
        <f t="shared" si="654"/>
        <v>0</v>
      </c>
      <c r="AB767" s="146">
        <f t="shared" si="654"/>
        <v>0</v>
      </c>
      <c r="AC767" s="146">
        <f t="shared" si="654"/>
        <v>0</v>
      </c>
      <c r="AD767" s="146">
        <f t="shared" si="654"/>
        <v>0</v>
      </c>
      <c r="AE767" s="146">
        <f t="shared" si="654"/>
        <v>0</v>
      </c>
      <c r="AF767" s="146">
        <f t="shared" si="654"/>
        <v>0</v>
      </c>
      <c r="AG767" s="146">
        <f t="shared" si="654"/>
        <v>0</v>
      </c>
      <c r="AH767" s="146">
        <f t="shared" si="654"/>
        <v>0</v>
      </c>
      <c r="AI767" s="146">
        <f t="shared" si="654"/>
        <v>0</v>
      </c>
      <c r="AJ767" s="146">
        <f t="shared" si="654"/>
        <v>0</v>
      </c>
      <c r="AK767" s="146">
        <f t="shared" si="654"/>
        <v>0</v>
      </c>
      <c r="AL767" s="146">
        <f t="shared" si="654"/>
        <v>0</v>
      </c>
      <c r="AM767" s="146">
        <f t="shared" si="654"/>
        <v>0</v>
      </c>
      <c r="AN767" s="146">
        <f t="shared" si="654"/>
        <v>0</v>
      </c>
      <c r="AO767" s="146">
        <f t="shared" si="654"/>
        <v>0</v>
      </c>
      <c r="AP767" s="146">
        <f t="shared" si="654"/>
        <v>0</v>
      </c>
      <c r="AQ767" s="146">
        <f t="shared" si="654"/>
        <v>0</v>
      </c>
      <c r="AR767" s="146">
        <f t="shared" si="654"/>
        <v>0</v>
      </c>
      <c r="AS767" s="146">
        <f t="shared" si="654"/>
        <v>0</v>
      </c>
      <c r="AT767" s="146">
        <f>AT725</f>
        <v>0</v>
      </c>
      <c r="AU767" s="146">
        <f>AU725</f>
        <v>0</v>
      </c>
      <c r="AV767" s="146">
        <f t="shared" ref="AV767:BA772" si="655">AV725</f>
        <v>0</v>
      </c>
      <c r="AW767" s="146">
        <f t="shared" si="655"/>
        <v>0</v>
      </c>
      <c r="AX767" s="146">
        <f t="shared" si="655"/>
        <v>0</v>
      </c>
      <c r="AY767" s="146">
        <f t="shared" si="655"/>
        <v>0</v>
      </c>
      <c r="AZ767" s="146">
        <f t="shared" si="655"/>
        <v>0</v>
      </c>
      <c r="BA767" s="146">
        <f t="shared" si="655"/>
        <v>0</v>
      </c>
      <c r="BB767" s="146"/>
      <c r="BC767" s="226"/>
    </row>
    <row r="768" spans="1:55" ht="31.2">
      <c r="A768" s="304"/>
      <c r="B768" s="305"/>
      <c r="C768" s="306"/>
      <c r="D768" s="176" t="s">
        <v>2</v>
      </c>
      <c r="E768" s="146">
        <f t="shared" si="573"/>
        <v>0</v>
      </c>
      <c r="F768" s="146">
        <f t="shared" si="641"/>
        <v>0</v>
      </c>
      <c r="G768" s="150"/>
      <c r="H768" s="146">
        <f t="shared" ref="H768:AU772" si="656">H726</f>
        <v>0</v>
      </c>
      <c r="I768" s="146">
        <f t="shared" si="656"/>
        <v>0</v>
      </c>
      <c r="J768" s="146">
        <f t="shared" si="656"/>
        <v>0</v>
      </c>
      <c r="K768" s="146">
        <f t="shared" si="656"/>
        <v>0</v>
      </c>
      <c r="L768" s="146">
        <f t="shared" si="656"/>
        <v>0</v>
      </c>
      <c r="M768" s="146">
        <f t="shared" si="656"/>
        <v>0</v>
      </c>
      <c r="N768" s="146">
        <f t="shared" si="656"/>
        <v>0</v>
      </c>
      <c r="O768" s="146">
        <f t="shared" si="656"/>
        <v>0</v>
      </c>
      <c r="P768" s="146">
        <f t="shared" si="656"/>
        <v>0</v>
      </c>
      <c r="Q768" s="146">
        <f t="shared" si="656"/>
        <v>0</v>
      </c>
      <c r="R768" s="146">
        <f t="shared" si="656"/>
        <v>0</v>
      </c>
      <c r="S768" s="146">
        <f t="shared" si="656"/>
        <v>0</v>
      </c>
      <c r="T768" s="146">
        <f t="shared" si="656"/>
        <v>0</v>
      </c>
      <c r="U768" s="146">
        <f t="shared" si="656"/>
        <v>0</v>
      </c>
      <c r="V768" s="146">
        <f t="shared" si="656"/>
        <v>0</v>
      </c>
      <c r="W768" s="146">
        <f t="shared" si="656"/>
        <v>0</v>
      </c>
      <c r="X768" s="146">
        <f t="shared" si="656"/>
        <v>0</v>
      </c>
      <c r="Y768" s="146">
        <f t="shared" si="656"/>
        <v>0</v>
      </c>
      <c r="Z768" s="146">
        <f t="shared" si="656"/>
        <v>0</v>
      </c>
      <c r="AA768" s="146">
        <f t="shared" si="656"/>
        <v>0</v>
      </c>
      <c r="AB768" s="146">
        <f t="shared" si="656"/>
        <v>0</v>
      </c>
      <c r="AC768" s="146">
        <f t="shared" si="656"/>
        <v>0</v>
      </c>
      <c r="AD768" s="146">
        <f t="shared" si="656"/>
        <v>0</v>
      </c>
      <c r="AE768" s="146">
        <f t="shared" si="656"/>
        <v>0</v>
      </c>
      <c r="AF768" s="146">
        <f t="shared" si="656"/>
        <v>0</v>
      </c>
      <c r="AG768" s="146">
        <f t="shared" si="656"/>
        <v>0</v>
      </c>
      <c r="AH768" s="146">
        <f t="shared" si="656"/>
        <v>0</v>
      </c>
      <c r="AI768" s="146">
        <f t="shared" si="656"/>
        <v>0</v>
      </c>
      <c r="AJ768" s="146">
        <f t="shared" si="656"/>
        <v>0</v>
      </c>
      <c r="AK768" s="146">
        <f t="shared" si="656"/>
        <v>0</v>
      </c>
      <c r="AL768" s="146">
        <f t="shared" si="656"/>
        <v>0</v>
      </c>
      <c r="AM768" s="146">
        <f t="shared" si="656"/>
        <v>0</v>
      </c>
      <c r="AN768" s="146">
        <f t="shared" si="656"/>
        <v>0</v>
      </c>
      <c r="AO768" s="146">
        <f t="shared" si="656"/>
        <v>0</v>
      </c>
      <c r="AP768" s="146">
        <f t="shared" si="656"/>
        <v>0</v>
      </c>
      <c r="AQ768" s="146">
        <f t="shared" si="656"/>
        <v>0</v>
      </c>
      <c r="AR768" s="146">
        <f t="shared" si="656"/>
        <v>0</v>
      </c>
      <c r="AS768" s="146">
        <f t="shared" si="656"/>
        <v>0</v>
      </c>
      <c r="AT768" s="146">
        <f t="shared" si="656"/>
        <v>0</v>
      </c>
      <c r="AU768" s="146">
        <f t="shared" si="656"/>
        <v>0</v>
      </c>
      <c r="AV768" s="146">
        <f t="shared" si="655"/>
        <v>0</v>
      </c>
      <c r="AW768" s="146">
        <f t="shared" si="655"/>
        <v>0</v>
      </c>
      <c r="AX768" s="146">
        <f t="shared" si="655"/>
        <v>0</v>
      </c>
      <c r="AY768" s="146">
        <f t="shared" si="655"/>
        <v>0</v>
      </c>
      <c r="AZ768" s="146">
        <f t="shared" si="655"/>
        <v>0</v>
      </c>
      <c r="BA768" s="146">
        <f t="shared" si="655"/>
        <v>0</v>
      </c>
      <c r="BB768" s="146"/>
      <c r="BC768" s="226"/>
    </row>
    <row r="769" spans="1:55" ht="15.6">
      <c r="A769" s="304"/>
      <c r="B769" s="305"/>
      <c r="C769" s="306"/>
      <c r="D769" s="225" t="s">
        <v>268</v>
      </c>
      <c r="E769" s="146">
        <f>H769+K769+N769+Q769+T769+W769+Z769+AE769+AJ769+AO769+AT769+AY769</f>
        <v>983.37765000000002</v>
      </c>
      <c r="F769" s="146">
        <f t="shared" si="641"/>
        <v>983.37765000000002</v>
      </c>
      <c r="G769" s="150"/>
      <c r="H769" s="146">
        <f t="shared" si="656"/>
        <v>0</v>
      </c>
      <c r="I769" s="146">
        <f t="shared" si="656"/>
        <v>0</v>
      </c>
      <c r="J769" s="146">
        <f t="shared" si="656"/>
        <v>0</v>
      </c>
      <c r="K769" s="146">
        <f t="shared" si="656"/>
        <v>0</v>
      </c>
      <c r="L769" s="146">
        <f t="shared" si="656"/>
        <v>0</v>
      </c>
      <c r="M769" s="146">
        <f t="shared" si="656"/>
        <v>0</v>
      </c>
      <c r="N769" s="146">
        <f t="shared" si="656"/>
        <v>0</v>
      </c>
      <c r="O769" s="146">
        <f t="shared" si="656"/>
        <v>0</v>
      </c>
      <c r="P769" s="146">
        <f t="shared" si="656"/>
        <v>0</v>
      </c>
      <c r="Q769" s="146">
        <f t="shared" si="656"/>
        <v>0</v>
      </c>
      <c r="R769" s="146">
        <f t="shared" si="656"/>
        <v>0</v>
      </c>
      <c r="S769" s="146">
        <f t="shared" si="656"/>
        <v>0</v>
      </c>
      <c r="T769" s="146">
        <f t="shared" si="656"/>
        <v>0</v>
      </c>
      <c r="U769" s="146">
        <f t="shared" si="656"/>
        <v>0</v>
      </c>
      <c r="V769" s="146">
        <f t="shared" si="656"/>
        <v>0</v>
      </c>
      <c r="W769" s="146">
        <f t="shared" si="656"/>
        <v>0</v>
      </c>
      <c r="X769" s="146">
        <f t="shared" si="656"/>
        <v>0</v>
      </c>
      <c r="Y769" s="146">
        <f t="shared" si="656"/>
        <v>0</v>
      </c>
      <c r="Z769" s="146">
        <f t="shared" si="656"/>
        <v>0</v>
      </c>
      <c r="AA769" s="146">
        <f t="shared" si="656"/>
        <v>0</v>
      </c>
      <c r="AB769" s="146">
        <f t="shared" si="656"/>
        <v>0</v>
      </c>
      <c r="AC769" s="146">
        <f t="shared" si="656"/>
        <v>0</v>
      </c>
      <c r="AD769" s="146">
        <f t="shared" si="656"/>
        <v>0</v>
      </c>
      <c r="AE769" s="146">
        <f t="shared" si="656"/>
        <v>92.921000000000006</v>
      </c>
      <c r="AF769" s="146">
        <f t="shared" si="656"/>
        <v>92.921000000000006</v>
      </c>
      <c r="AG769" s="146">
        <f t="shared" si="656"/>
        <v>0</v>
      </c>
      <c r="AH769" s="146">
        <f t="shared" si="656"/>
        <v>0</v>
      </c>
      <c r="AI769" s="146">
        <f t="shared" si="656"/>
        <v>0</v>
      </c>
      <c r="AJ769" s="146">
        <f t="shared" si="656"/>
        <v>0</v>
      </c>
      <c r="AK769" s="146">
        <f t="shared" si="656"/>
        <v>0</v>
      </c>
      <c r="AL769" s="146">
        <f t="shared" si="656"/>
        <v>0</v>
      </c>
      <c r="AM769" s="146">
        <f t="shared" si="656"/>
        <v>0</v>
      </c>
      <c r="AN769" s="146">
        <f t="shared" si="656"/>
        <v>0</v>
      </c>
      <c r="AO769" s="146">
        <f t="shared" si="656"/>
        <v>450</v>
      </c>
      <c r="AP769" s="146">
        <f t="shared" si="656"/>
        <v>450</v>
      </c>
      <c r="AQ769" s="146">
        <f t="shared" si="656"/>
        <v>0</v>
      </c>
      <c r="AR769" s="146">
        <f t="shared" si="656"/>
        <v>0</v>
      </c>
      <c r="AS769" s="146">
        <f t="shared" si="656"/>
        <v>0</v>
      </c>
      <c r="AT769" s="146">
        <f t="shared" si="656"/>
        <v>299.72964999999999</v>
      </c>
      <c r="AU769" s="146">
        <f t="shared" si="656"/>
        <v>299.72964999999999</v>
      </c>
      <c r="AV769" s="146">
        <f t="shared" si="655"/>
        <v>0</v>
      </c>
      <c r="AW769" s="146">
        <f t="shared" si="655"/>
        <v>0</v>
      </c>
      <c r="AX769" s="146">
        <f t="shared" si="655"/>
        <v>0</v>
      </c>
      <c r="AY769" s="146">
        <f t="shared" si="655"/>
        <v>140.727</v>
      </c>
      <c r="AZ769" s="146">
        <f t="shared" si="655"/>
        <v>140.727</v>
      </c>
      <c r="BA769" s="146">
        <f t="shared" si="655"/>
        <v>0</v>
      </c>
      <c r="BB769" s="146"/>
      <c r="BC769" s="226"/>
    </row>
    <row r="770" spans="1:55" ht="78">
      <c r="A770" s="304"/>
      <c r="B770" s="305"/>
      <c r="C770" s="306"/>
      <c r="D770" s="225" t="s">
        <v>274</v>
      </c>
      <c r="E770" s="146">
        <f t="shared" ref="E770:E775" si="657">H770+K770+N770+Q770+T770+W770+Z770+AE770+AJ770+AO770+AT770+AY770</f>
        <v>0</v>
      </c>
      <c r="F770" s="146">
        <f t="shared" si="641"/>
        <v>0</v>
      </c>
      <c r="G770" s="150"/>
      <c r="H770" s="146">
        <f t="shared" si="656"/>
        <v>0</v>
      </c>
      <c r="I770" s="146">
        <f t="shared" si="656"/>
        <v>0</v>
      </c>
      <c r="J770" s="146">
        <f t="shared" si="656"/>
        <v>0</v>
      </c>
      <c r="K770" s="146">
        <f t="shared" si="656"/>
        <v>0</v>
      </c>
      <c r="L770" s="146">
        <f t="shared" si="656"/>
        <v>0</v>
      </c>
      <c r="M770" s="146">
        <f t="shared" si="656"/>
        <v>0</v>
      </c>
      <c r="N770" s="146">
        <f t="shared" si="656"/>
        <v>0</v>
      </c>
      <c r="O770" s="146">
        <f t="shared" si="656"/>
        <v>0</v>
      </c>
      <c r="P770" s="146">
        <f t="shared" si="656"/>
        <v>0</v>
      </c>
      <c r="Q770" s="146">
        <f t="shared" si="656"/>
        <v>0</v>
      </c>
      <c r="R770" s="146">
        <f t="shared" si="656"/>
        <v>0</v>
      </c>
      <c r="S770" s="146">
        <f t="shared" si="656"/>
        <v>0</v>
      </c>
      <c r="T770" s="146">
        <f t="shared" si="656"/>
        <v>0</v>
      </c>
      <c r="U770" s="146">
        <f t="shared" si="656"/>
        <v>0</v>
      </c>
      <c r="V770" s="146">
        <f t="shared" si="656"/>
        <v>0</v>
      </c>
      <c r="W770" s="146">
        <f t="shared" si="656"/>
        <v>0</v>
      </c>
      <c r="X770" s="146">
        <f t="shared" si="656"/>
        <v>0</v>
      </c>
      <c r="Y770" s="146">
        <f t="shared" si="656"/>
        <v>0</v>
      </c>
      <c r="Z770" s="146">
        <f t="shared" si="656"/>
        <v>0</v>
      </c>
      <c r="AA770" s="146">
        <f t="shared" si="656"/>
        <v>0</v>
      </c>
      <c r="AB770" s="146">
        <f t="shared" si="656"/>
        <v>0</v>
      </c>
      <c r="AC770" s="146">
        <f t="shared" si="656"/>
        <v>0</v>
      </c>
      <c r="AD770" s="146">
        <f t="shared" si="656"/>
        <v>0</v>
      </c>
      <c r="AE770" s="146">
        <f t="shared" si="656"/>
        <v>0</v>
      </c>
      <c r="AF770" s="146">
        <f t="shared" si="656"/>
        <v>0</v>
      </c>
      <c r="AG770" s="146">
        <f t="shared" si="656"/>
        <v>0</v>
      </c>
      <c r="AH770" s="146">
        <f t="shared" si="656"/>
        <v>0</v>
      </c>
      <c r="AI770" s="146">
        <f t="shared" si="656"/>
        <v>0</v>
      </c>
      <c r="AJ770" s="146">
        <f t="shared" si="656"/>
        <v>0</v>
      </c>
      <c r="AK770" s="146">
        <f t="shared" si="656"/>
        <v>0</v>
      </c>
      <c r="AL770" s="146">
        <f t="shared" si="656"/>
        <v>0</v>
      </c>
      <c r="AM770" s="146">
        <f t="shared" si="656"/>
        <v>0</v>
      </c>
      <c r="AN770" s="146">
        <f t="shared" si="656"/>
        <v>0</v>
      </c>
      <c r="AO770" s="146">
        <f t="shared" si="656"/>
        <v>0</v>
      </c>
      <c r="AP770" s="146">
        <f t="shared" si="656"/>
        <v>0</v>
      </c>
      <c r="AQ770" s="146">
        <f t="shared" si="656"/>
        <v>0</v>
      </c>
      <c r="AR770" s="146">
        <f t="shared" si="656"/>
        <v>0</v>
      </c>
      <c r="AS770" s="146">
        <f t="shared" si="656"/>
        <v>0</v>
      </c>
      <c r="AT770" s="146">
        <f t="shared" si="656"/>
        <v>0</v>
      </c>
      <c r="AU770" s="146"/>
      <c r="AV770" s="146">
        <f t="shared" si="655"/>
        <v>0</v>
      </c>
      <c r="AW770" s="146">
        <f t="shared" si="655"/>
        <v>0</v>
      </c>
      <c r="AX770" s="146">
        <f t="shared" si="655"/>
        <v>0</v>
      </c>
      <c r="AY770" s="146">
        <f t="shared" si="655"/>
        <v>0</v>
      </c>
      <c r="AZ770" s="146">
        <f t="shared" si="655"/>
        <v>0</v>
      </c>
      <c r="BA770" s="146">
        <f t="shared" si="655"/>
        <v>0</v>
      </c>
      <c r="BB770" s="146"/>
      <c r="BC770" s="226"/>
    </row>
    <row r="771" spans="1:55" ht="15.6">
      <c r="A771" s="304"/>
      <c r="B771" s="305"/>
      <c r="C771" s="306"/>
      <c r="D771" s="225" t="s">
        <v>269</v>
      </c>
      <c r="E771" s="146">
        <f t="shared" si="657"/>
        <v>0</v>
      </c>
      <c r="F771" s="146">
        <f t="shared" si="641"/>
        <v>0</v>
      </c>
      <c r="G771" s="150"/>
      <c r="H771" s="146">
        <f t="shared" si="656"/>
        <v>0</v>
      </c>
      <c r="I771" s="146">
        <f t="shared" si="656"/>
        <v>0</v>
      </c>
      <c r="J771" s="146">
        <f t="shared" si="656"/>
        <v>0</v>
      </c>
      <c r="K771" s="146">
        <f t="shared" si="656"/>
        <v>0</v>
      </c>
      <c r="L771" s="146">
        <f t="shared" si="656"/>
        <v>0</v>
      </c>
      <c r="M771" s="146">
        <f t="shared" si="656"/>
        <v>0</v>
      </c>
      <c r="N771" s="146">
        <f t="shared" si="656"/>
        <v>0</v>
      </c>
      <c r="O771" s="146">
        <f t="shared" si="656"/>
        <v>0</v>
      </c>
      <c r="P771" s="146">
        <f t="shared" si="656"/>
        <v>0</v>
      </c>
      <c r="Q771" s="146">
        <f t="shared" si="656"/>
        <v>0</v>
      </c>
      <c r="R771" s="146">
        <f t="shared" si="656"/>
        <v>0</v>
      </c>
      <c r="S771" s="146">
        <f t="shared" si="656"/>
        <v>0</v>
      </c>
      <c r="T771" s="146">
        <f t="shared" si="656"/>
        <v>0</v>
      </c>
      <c r="U771" s="146">
        <f t="shared" si="656"/>
        <v>0</v>
      </c>
      <c r="V771" s="146">
        <f t="shared" si="656"/>
        <v>0</v>
      </c>
      <c r="W771" s="146">
        <f t="shared" si="656"/>
        <v>0</v>
      </c>
      <c r="X771" s="146">
        <f t="shared" si="656"/>
        <v>0</v>
      </c>
      <c r="Y771" s="146">
        <f t="shared" si="656"/>
        <v>0</v>
      </c>
      <c r="Z771" s="146">
        <f t="shared" si="656"/>
        <v>0</v>
      </c>
      <c r="AA771" s="146">
        <f t="shared" si="656"/>
        <v>0</v>
      </c>
      <c r="AB771" s="146">
        <f t="shared" si="656"/>
        <v>0</v>
      </c>
      <c r="AC771" s="146">
        <f t="shared" si="656"/>
        <v>0</v>
      </c>
      <c r="AD771" s="146">
        <f t="shared" si="656"/>
        <v>0</v>
      </c>
      <c r="AE771" s="146">
        <f t="shared" si="656"/>
        <v>0</v>
      </c>
      <c r="AF771" s="146">
        <f t="shared" si="656"/>
        <v>0</v>
      </c>
      <c r="AG771" s="146">
        <f t="shared" si="656"/>
        <v>0</v>
      </c>
      <c r="AH771" s="146">
        <f t="shared" si="656"/>
        <v>0</v>
      </c>
      <c r="AI771" s="146">
        <f t="shared" si="656"/>
        <v>0</v>
      </c>
      <c r="AJ771" s="146">
        <f t="shared" si="656"/>
        <v>0</v>
      </c>
      <c r="AK771" s="146">
        <f t="shared" si="656"/>
        <v>0</v>
      </c>
      <c r="AL771" s="146">
        <f t="shared" si="656"/>
        <v>0</v>
      </c>
      <c r="AM771" s="146">
        <f t="shared" si="656"/>
        <v>0</v>
      </c>
      <c r="AN771" s="146">
        <f t="shared" si="656"/>
        <v>0</v>
      </c>
      <c r="AO771" s="146">
        <f t="shared" si="656"/>
        <v>0</v>
      </c>
      <c r="AP771" s="146">
        <f t="shared" si="656"/>
        <v>0</v>
      </c>
      <c r="AQ771" s="146">
        <f t="shared" si="656"/>
        <v>0</v>
      </c>
      <c r="AR771" s="146">
        <f t="shared" si="656"/>
        <v>0</v>
      </c>
      <c r="AS771" s="146">
        <f t="shared" si="656"/>
        <v>0</v>
      </c>
      <c r="AT771" s="146">
        <f t="shared" si="656"/>
        <v>0</v>
      </c>
      <c r="AU771" s="146"/>
      <c r="AV771" s="146">
        <f t="shared" si="655"/>
        <v>0</v>
      </c>
      <c r="AW771" s="146">
        <f t="shared" si="655"/>
        <v>0</v>
      </c>
      <c r="AX771" s="146">
        <f t="shared" si="655"/>
        <v>0</v>
      </c>
      <c r="AY771" s="146">
        <f t="shared" si="655"/>
        <v>0</v>
      </c>
      <c r="AZ771" s="146">
        <f t="shared" si="655"/>
        <v>0</v>
      </c>
      <c r="BA771" s="146">
        <f t="shared" si="655"/>
        <v>0</v>
      </c>
      <c r="BB771" s="146"/>
      <c r="BC771" s="226"/>
    </row>
    <row r="772" spans="1:55" ht="31.2">
      <c r="A772" s="307"/>
      <c r="B772" s="308"/>
      <c r="C772" s="309"/>
      <c r="D772" s="226" t="s">
        <v>43</v>
      </c>
      <c r="E772" s="146">
        <f t="shared" si="657"/>
        <v>0</v>
      </c>
      <c r="F772" s="146">
        <f t="shared" si="641"/>
        <v>0</v>
      </c>
      <c r="G772" s="150"/>
      <c r="H772" s="146">
        <f t="shared" si="656"/>
        <v>0</v>
      </c>
      <c r="I772" s="146">
        <f t="shared" si="656"/>
        <v>0</v>
      </c>
      <c r="J772" s="146">
        <f t="shared" si="656"/>
        <v>0</v>
      </c>
      <c r="K772" s="146">
        <f t="shared" si="656"/>
        <v>0</v>
      </c>
      <c r="L772" s="146">
        <f t="shared" si="656"/>
        <v>0</v>
      </c>
      <c r="M772" s="146">
        <f t="shared" si="656"/>
        <v>0</v>
      </c>
      <c r="N772" s="146">
        <f t="shared" si="656"/>
        <v>0</v>
      </c>
      <c r="O772" s="146">
        <f t="shared" si="656"/>
        <v>0</v>
      </c>
      <c r="P772" s="146">
        <f t="shared" si="656"/>
        <v>0</v>
      </c>
      <c r="Q772" s="146">
        <f t="shared" si="656"/>
        <v>0</v>
      </c>
      <c r="R772" s="146">
        <f t="shared" si="656"/>
        <v>0</v>
      </c>
      <c r="S772" s="146">
        <f t="shared" si="656"/>
        <v>0</v>
      </c>
      <c r="T772" s="146">
        <f t="shared" si="656"/>
        <v>0</v>
      </c>
      <c r="U772" s="146">
        <f t="shared" si="656"/>
        <v>0</v>
      </c>
      <c r="V772" s="146">
        <f t="shared" si="656"/>
        <v>0</v>
      </c>
      <c r="W772" s="146">
        <f t="shared" si="656"/>
        <v>0</v>
      </c>
      <c r="X772" s="146">
        <f t="shared" si="656"/>
        <v>0</v>
      </c>
      <c r="Y772" s="146">
        <f t="shared" si="656"/>
        <v>0</v>
      </c>
      <c r="Z772" s="146">
        <f t="shared" si="656"/>
        <v>0</v>
      </c>
      <c r="AA772" s="146">
        <f t="shared" si="656"/>
        <v>0</v>
      </c>
      <c r="AB772" s="146">
        <f t="shared" si="656"/>
        <v>0</v>
      </c>
      <c r="AC772" s="146">
        <f t="shared" si="656"/>
        <v>0</v>
      </c>
      <c r="AD772" s="146">
        <f t="shared" si="656"/>
        <v>0</v>
      </c>
      <c r="AE772" s="146">
        <f t="shared" si="656"/>
        <v>0</v>
      </c>
      <c r="AF772" s="146">
        <f t="shared" si="656"/>
        <v>0</v>
      </c>
      <c r="AG772" s="146">
        <f t="shared" si="656"/>
        <v>0</v>
      </c>
      <c r="AH772" s="146">
        <f t="shared" si="656"/>
        <v>0</v>
      </c>
      <c r="AI772" s="146">
        <f t="shared" si="656"/>
        <v>0</v>
      </c>
      <c r="AJ772" s="146">
        <f t="shared" si="656"/>
        <v>0</v>
      </c>
      <c r="AK772" s="146">
        <f t="shared" si="656"/>
        <v>0</v>
      </c>
      <c r="AL772" s="146">
        <f t="shared" si="656"/>
        <v>0</v>
      </c>
      <c r="AM772" s="146">
        <f t="shared" si="656"/>
        <v>0</v>
      </c>
      <c r="AN772" s="146">
        <f t="shared" si="656"/>
        <v>0</v>
      </c>
      <c r="AO772" s="146">
        <f t="shared" si="656"/>
        <v>0</v>
      </c>
      <c r="AP772" s="146">
        <f t="shared" si="656"/>
        <v>0</v>
      </c>
      <c r="AQ772" s="146">
        <f t="shared" si="656"/>
        <v>0</v>
      </c>
      <c r="AR772" s="146">
        <f t="shared" si="656"/>
        <v>0</v>
      </c>
      <c r="AS772" s="146">
        <f t="shared" si="656"/>
        <v>0</v>
      </c>
      <c r="AT772" s="146">
        <f t="shared" si="656"/>
        <v>0</v>
      </c>
      <c r="AU772" s="146"/>
      <c r="AV772" s="146">
        <f t="shared" si="655"/>
        <v>0</v>
      </c>
      <c r="AW772" s="146">
        <f t="shared" si="655"/>
        <v>0</v>
      </c>
      <c r="AX772" s="146">
        <f t="shared" si="655"/>
        <v>0</v>
      </c>
      <c r="AY772" s="146">
        <f t="shared" si="655"/>
        <v>0</v>
      </c>
      <c r="AZ772" s="146">
        <f t="shared" si="655"/>
        <v>0</v>
      </c>
      <c r="BA772" s="146">
        <f t="shared" si="655"/>
        <v>0</v>
      </c>
      <c r="BB772" s="146"/>
      <c r="BC772" s="226"/>
    </row>
    <row r="773" spans="1:55" ht="15.6">
      <c r="A773" s="275" t="s">
        <v>322</v>
      </c>
      <c r="B773" s="296"/>
      <c r="C773" s="296"/>
      <c r="D773" s="153" t="s">
        <v>41</v>
      </c>
      <c r="E773" s="146">
        <f t="shared" si="657"/>
        <v>983.37765000000002</v>
      </c>
      <c r="F773" s="146">
        <f t="shared" si="641"/>
        <v>983.37765000000002</v>
      </c>
      <c r="G773" s="150"/>
      <c r="H773" s="146">
        <f>H774+H775+H776+H778+H779</f>
        <v>0</v>
      </c>
      <c r="I773" s="146">
        <f t="shared" ref="I773" si="658">I774+I775+I776+I778+I779</f>
        <v>0</v>
      </c>
      <c r="J773" s="146"/>
      <c r="K773" s="146">
        <f t="shared" ref="K773:L773" si="659">K774+K775+K776+K778+K779</f>
        <v>0</v>
      </c>
      <c r="L773" s="146">
        <f t="shared" si="659"/>
        <v>0</v>
      </c>
      <c r="M773" s="146"/>
      <c r="N773" s="146">
        <f t="shared" ref="N773:O773" si="660">N774+N775+N776+N778+N779</f>
        <v>0</v>
      </c>
      <c r="O773" s="146">
        <f t="shared" si="660"/>
        <v>0</v>
      </c>
      <c r="P773" s="146"/>
      <c r="Q773" s="146">
        <f t="shared" ref="Q773:R773" si="661">Q774+Q775+Q776+Q778+Q779</f>
        <v>0</v>
      </c>
      <c r="R773" s="146">
        <f t="shared" si="661"/>
        <v>0</v>
      </c>
      <c r="S773" s="146"/>
      <c r="T773" s="146">
        <f t="shared" ref="T773:U773" si="662">T774+T775+T776+T778+T779</f>
        <v>0</v>
      </c>
      <c r="U773" s="146">
        <f t="shared" si="662"/>
        <v>0</v>
      </c>
      <c r="V773" s="146"/>
      <c r="W773" s="146">
        <f t="shared" ref="W773:X773" si="663">W774+W775+W776+W778+W779</f>
        <v>0</v>
      </c>
      <c r="X773" s="146">
        <f t="shared" si="663"/>
        <v>0</v>
      </c>
      <c r="Y773" s="146"/>
      <c r="Z773" s="146">
        <f t="shared" ref="Z773:AC773" si="664">Z774+Z775+Z776+Z778+Z779</f>
        <v>0</v>
      </c>
      <c r="AA773" s="146">
        <f t="shared" si="664"/>
        <v>0</v>
      </c>
      <c r="AB773" s="146">
        <f t="shared" si="664"/>
        <v>0</v>
      </c>
      <c r="AC773" s="146">
        <f t="shared" si="664"/>
        <v>0</v>
      </c>
      <c r="AD773" s="146"/>
      <c r="AE773" s="146">
        <f t="shared" ref="AE773:AH773" si="665">AE774+AE775+AE776+AE778+AE779</f>
        <v>92.921000000000006</v>
      </c>
      <c r="AF773" s="146">
        <f t="shared" si="665"/>
        <v>92.921000000000006</v>
      </c>
      <c r="AG773" s="146">
        <f t="shared" si="665"/>
        <v>0</v>
      </c>
      <c r="AH773" s="146">
        <f t="shared" si="665"/>
        <v>0</v>
      </c>
      <c r="AI773" s="146"/>
      <c r="AJ773" s="146">
        <f t="shared" ref="AJ773:AM773" si="666">AJ774+AJ775+AJ776+AJ778+AJ779</f>
        <v>0</v>
      </c>
      <c r="AK773" s="146">
        <f t="shared" si="666"/>
        <v>0</v>
      </c>
      <c r="AL773" s="146">
        <f t="shared" si="666"/>
        <v>0</v>
      </c>
      <c r="AM773" s="146">
        <f t="shared" si="666"/>
        <v>0</v>
      </c>
      <c r="AN773" s="146"/>
      <c r="AO773" s="146">
        <f t="shared" ref="AO773:AR773" si="667">AO774+AO775+AO776+AO778+AO779</f>
        <v>450</v>
      </c>
      <c r="AP773" s="146">
        <f t="shared" si="667"/>
        <v>450</v>
      </c>
      <c r="AQ773" s="146">
        <f t="shared" si="667"/>
        <v>0</v>
      </c>
      <c r="AR773" s="146">
        <f t="shared" si="667"/>
        <v>0</v>
      </c>
      <c r="AS773" s="146"/>
      <c r="AT773" s="146">
        <f t="shared" ref="AT773:AW773" si="668">AT774+AT775+AT776+AT778+AT779</f>
        <v>299.72964999999999</v>
      </c>
      <c r="AU773" s="146">
        <f t="shared" si="668"/>
        <v>299.72964999999999</v>
      </c>
      <c r="AV773" s="146">
        <f t="shared" si="668"/>
        <v>0</v>
      </c>
      <c r="AW773" s="146">
        <f t="shared" si="668"/>
        <v>0</v>
      </c>
      <c r="AX773" s="146"/>
      <c r="AY773" s="146">
        <f t="shared" ref="AY773:AZ773" si="669">AY774+AY775+AY776+AY778+AY779</f>
        <v>140.727</v>
      </c>
      <c r="AZ773" s="146">
        <f t="shared" si="669"/>
        <v>140.727</v>
      </c>
      <c r="BA773" s="150"/>
      <c r="BB773" s="150"/>
      <c r="BC773" s="226"/>
    </row>
    <row r="774" spans="1:55" ht="31.2">
      <c r="A774" s="275"/>
      <c r="B774" s="296"/>
      <c r="C774" s="296"/>
      <c r="D774" s="151" t="s">
        <v>37</v>
      </c>
      <c r="E774" s="146">
        <f t="shared" si="657"/>
        <v>0</v>
      </c>
      <c r="F774" s="146">
        <f t="shared" si="641"/>
        <v>0</v>
      </c>
      <c r="G774" s="150"/>
      <c r="H774" s="146">
        <f>H767</f>
        <v>0</v>
      </c>
      <c r="I774" s="146">
        <f t="shared" ref="I774:BA774" si="670">I767</f>
        <v>0</v>
      </c>
      <c r="J774" s="146">
        <f t="shared" si="670"/>
        <v>0</v>
      </c>
      <c r="K774" s="146">
        <f t="shared" si="670"/>
        <v>0</v>
      </c>
      <c r="L774" s="146">
        <f t="shared" si="670"/>
        <v>0</v>
      </c>
      <c r="M774" s="146">
        <f t="shared" si="670"/>
        <v>0</v>
      </c>
      <c r="N774" s="146">
        <f t="shared" si="670"/>
        <v>0</v>
      </c>
      <c r="O774" s="146">
        <f t="shared" si="670"/>
        <v>0</v>
      </c>
      <c r="P774" s="146">
        <f t="shared" si="670"/>
        <v>0</v>
      </c>
      <c r="Q774" s="146">
        <f t="shared" si="670"/>
        <v>0</v>
      </c>
      <c r="R774" s="146">
        <f t="shared" si="670"/>
        <v>0</v>
      </c>
      <c r="S774" s="146">
        <f t="shared" si="670"/>
        <v>0</v>
      </c>
      <c r="T774" s="146">
        <f t="shared" si="670"/>
        <v>0</v>
      </c>
      <c r="U774" s="146">
        <f t="shared" si="670"/>
        <v>0</v>
      </c>
      <c r="V774" s="146">
        <f t="shared" si="670"/>
        <v>0</v>
      </c>
      <c r="W774" s="146">
        <f t="shared" si="670"/>
        <v>0</v>
      </c>
      <c r="X774" s="146">
        <f t="shared" si="670"/>
        <v>0</v>
      </c>
      <c r="Y774" s="146">
        <f t="shared" si="670"/>
        <v>0</v>
      </c>
      <c r="Z774" s="146">
        <f t="shared" si="670"/>
        <v>0</v>
      </c>
      <c r="AA774" s="146">
        <f t="shared" si="670"/>
        <v>0</v>
      </c>
      <c r="AB774" s="146">
        <f t="shared" si="670"/>
        <v>0</v>
      </c>
      <c r="AC774" s="146">
        <f t="shared" si="670"/>
        <v>0</v>
      </c>
      <c r="AD774" s="146">
        <f t="shared" si="670"/>
        <v>0</v>
      </c>
      <c r="AE774" s="146">
        <f t="shared" si="670"/>
        <v>0</v>
      </c>
      <c r="AF774" s="146">
        <f t="shared" si="670"/>
        <v>0</v>
      </c>
      <c r="AG774" s="146">
        <f t="shared" si="670"/>
        <v>0</v>
      </c>
      <c r="AH774" s="146">
        <f t="shared" si="670"/>
        <v>0</v>
      </c>
      <c r="AI774" s="146">
        <f t="shared" si="670"/>
        <v>0</v>
      </c>
      <c r="AJ774" s="146">
        <f t="shared" si="670"/>
        <v>0</v>
      </c>
      <c r="AK774" s="146">
        <f t="shared" si="670"/>
        <v>0</v>
      </c>
      <c r="AL774" s="146">
        <f t="shared" si="670"/>
        <v>0</v>
      </c>
      <c r="AM774" s="146">
        <f t="shared" si="670"/>
        <v>0</v>
      </c>
      <c r="AN774" s="146">
        <f t="shared" si="670"/>
        <v>0</v>
      </c>
      <c r="AO774" s="146">
        <f t="shared" si="670"/>
        <v>0</v>
      </c>
      <c r="AP774" s="146">
        <f t="shared" si="670"/>
        <v>0</v>
      </c>
      <c r="AQ774" s="146">
        <f t="shared" si="670"/>
        <v>0</v>
      </c>
      <c r="AR774" s="146">
        <f t="shared" si="670"/>
        <v>0</v>
      </c>
      <c r="AS774" s="146">
        <f t="shared" si="670"/>
        <v>0</v>
      </c>
      <c r="AT774" s="146">
        <f t="shared" si="670"/>
        <v>0</v>
      </c>
      <c r="AU774" s="146"/>
      <c r="AV774" s="146">
        <f t="shared" si="670"/>
        <v>0</v>
      </c>
      <c r="AW774" s="146">
        <f t="shared" si="670"/>
        <v>0</v>
      </c>
      <c r="AX774" s="146">
        <f t="shared" si="670"/>
        <v>0</v>
      </c>
      <c r="AY774" s="146">
        <f t="shared" si="670"/>
        <v>0</v>
      </c>
      <c r="AZ774" s="146">
        <f t="shared" si="670"/>
        <v>0</v>
      </c>
      <c r="BA774" s="146">
        <f t="shared" si="670"/>
        <v>0</v>
      </c>
      <c r="BB774" s="146"/>
      <c r="BC774" s="226"/>
    </row>
    <row r="775" spans="1:55" ht="31.2">
      <c r="A775" s="275"/>
      <c r="B775" s="296"/>
      <c r="C775" s="296"/>
      <c r="D775" s="176" t="s">
        <v>2</v>
      </c>
      <c r="E775" s="146">
        <f t="shared" si="657"/>
        <v>0</v>
      </c>
      <c r="F775" s="146">
        <f t="shared" si="641"/>
        <v>0</v>
      </c>
      <c r="G775" s="150"/>
      <c r="H775" s="146">
        <f t="shared" ref="H775:BA779" si="671">H768</f>
        <v>0</v>
      </c>
      <c r="I775" s="146">
        <f t="shared" si="671"/>
        <v>0</v>
      </c>
      <c r="J775" s="146">
        <f t="shared" si="671"/>
        <v>0</v>
      </c>
      <c r="K775" s="146">
        <f t="shared" si="671"/>
        <v>0</v>
      </c>
      <c r="L775" s="146">
        <f t="shared" si="671"/>
        <v>0</v>
      </c>
      <c r="M775" s="146">
        <f t="shared" si="671"/>
        <v>0</v>
      </c>
      <c r="N775" s="146">
        <f t="shared" si="671"/>
        <v>0</v>
      </c>
      <c r="O775" s="146">
        <f t="shared" si="671"/>
        <v>0</v>
      </c>
      <c r="P775" s="146">
        <f t="shared" si="671"/>
        <v>0</v>
      </c>
      <c r="Q775" s="146">
        <f t="shared" si="671"/>
        <v>0</v>
      </c>
      <c r="R775" s="146">
        <f t="shared" si="671"/>
        <v>0</v>
      </c>
      <c r="S775" s="146">
        <f t="shared" si="671"/>
        <v>0</v>
      </c>
      <c r="T775" s="146">
        <f t="shared" si="671"/>
        <v>0</v>
      </c>
      <c r="U775" s="146">
        <f t="shared" si="671"/>
        <v>0</v>
      </c>
      <c r="V775" s="146">
        <f t="shared" si="671"/>
        <v>0</v>
      </c>
      <c r="W775" s="146">
        <f t="shared" si="671"/>
        <v>0</v>
      </c>
      <c r="X775" s="146">
        <f t="shared" si="671"/>
        <v>0</v>
      </c>
      <c r="Y775" s="146">
        <f t="shared" si="671"/>
        <v>0</v>
      </c>
      <c r="Z775" s="146">
        <f t="shared" si="671"/>
        <v>0</v>
      </c>
      <c r="AA775" s="146">
        <f t="shared" si="671"/>
        <v>0</v>
      </c>
      <c r="AB775" s="146">
        <f t="shared" si="671"/>
        <v>0</v>
      </c>
      <c r="AC775" s="146">
        <f t="shared" si="671"/>
        <v>0</v>
      </c>
      <c r="AD775" s="146">
        <f t="shared" si="671"/>
        <v>0</v>
      </c>
      <c r="AE775" s="146">
        <f t="shared" si="671"/>
        <v>0</v>
      </c>
      <c r="AF775" s="146">
        <f t="shared" si="671"/>
        <v>0</v>
      </c>
      <c r="AG775" s="146">
        <f t="shared" si="671"/>
        <v>0</v>
      </c>
      <c r="AH775" s="146">
        <f t="shared" si="671"/>
        <v>0</v>
      </c>
      <c r="AI775" s="146">
        <f t="shared" si="671"/>
        <v>0</v>
      </c>
      <c r="AJ775" s="146">
        <f t="shared" si="671"/>
        <v>0</v>
      </c>
      <c r="AK775" s="146">
        <f t="shared" si="671"/>
        <v>0</v>
      </c>
      <c r="AL775" s="146">
        <f t="shared" si="671"/>
        <v>0</v>
      </c>
      <c r="AM775" s="146">
        <f t="shared" si="671"/>
        <v>0</v>
      </c>
      <c r="AN775" s="146">
        <f t="shared" si="671"/>
        <v>0</v>
      </c>
      <c r="AO775" s="146">
        <f t="shared" si="671"/>
        <v>0</v>
      </c>
      <c r="AP775" s="146">
        <f t="shared" si="671"/>
        <v>0</v>
      </c>
      <c r="AQ775" s="146">
        <f t="shared" si="671"/>
        <v>0</v>
      </c>
      <c r="AR775" s="146">
        <f t="shared" si="671"/>
        <v>0</v>
      </c>
      <c r="AS775" s="146">
        <f t="shared" si="671"/>
        <v>0</v>
      </c>
      <c r="AT775" s="146">
        <f t="shared" si="671"/>
        <v>0</v>
      </c>
      <c r="AU775" s="146"/>
      <c r="AV775" s="146">
        <f t="shared" si="671"/>
        <v>0</v>
      </c>
      <c r="AW775" s="146">
        <f t="shared" si="671"/>
        <v>0</v>
      </c>
      <c r="AX775" s="146">
        <f t="shared" si="671"/>
        <v>0</v>
      </c>
      <c r="AY775" s="146">
        <f t="shared" si="671"/>
        <v>0</v>
      </c>
      <c r="AZ775" s="146">
        <f t="shared" si="671"/>
        <v>0</v>
      </c>
      <c r="BA775" s="146">
        <f t="shared" si="671"/>
        <v>0</v>
      </c>
      <c r="BB775" s="146"/>
      <c r="BC775" s="226"/>
    </row>
    <row r="776" spans="1:55" ht="15.6">
      <c r="A776" s="275"/>
      <c r="B776" s="296"/>
      <c r="C776" s="296"/>
      <c r="D776" s="225" t="s">
        <v>268</v>
      </c>
      <c r="E776" s="146">
        <f>H776+K776+N776+Q776+T776+W776+Z776+AE776+AJ776+AO776+AT776+AY776</f>
        <v>983.37765000000002</v>
      </c>
      <c r="F776" s="146">
        <f t="shared" si="641"/>
        <v>983.37765000000002</v>
      </c>
      <c r="G776" s="150"/>
      <c r="H776" s="146">
        <f t="shared" si="671"/>
        <v>0</v>
      </c>
      <c r="I776" s="146">
        <f t="shared" si="671"/>
        <v>0</v>
      </c>
      <c r="J776" s="146">
        <f t="shared" si="671"/>
        <v>0</v>
      </c>
      <c r="K776" s="146">
        <f t="shared" si="671"/>
        <v>0</v>
      </c>
      <c r="L776" s="146">
        <f t="shared" si="671"/>
        <v>0</v>
      </c>
      <c r="M776" s="146">
        <f t="shared" si="671"/>
        <v>0</v>
      </c>
      <c r="N776" s="146">
        <f t="shared" si="671"/>
        <v>0</v>
      </c>
      <c r="O776" s="146">
        <f t="shared" si="671"/>
        <v>0</v>
      </c>
      <c r="P776" s="146">
        <f t="shared" si="671"/>
        <v>0</v>
      </c>
      <c r="Q776" s="146">
        <f t="shared" si="671"/>
        <v>0</v>
      </c>
      <c r="R776" s="146">
        <f t="shared" si="671"/>
        <v>0</v>
      </c>
      <c r="S776" s="146">
        <f t="shared" si="671"/>
        <v>0</v>
      </c>
      <c r="T776" s="146">
        <f t="shared" si="671"/>
        <v>0</v>
      </c>
      <c r="U776" s="146">
        <f t="shared" si="671"/>
        <v>0</v>
      </c>
      <c r="V776" s="146">
        <f t="shared" si="671"/>
        <v>0</v>
      </c>
      <c r="W776" s="146">
        <f t="shared" si="671"/>
        <v>0</v>
      </c>
      <c r="X776" s="146">
        <f t="shared" si="671"/>
        <v>0</v>
      </c>
      <c r="Y776" s="146">
        <f t="shared" si="671"/>
        <v>0</v>
      </c>
      <c r="Z776" s="146">
        <f t="shared" si="671"/>
        <v>0</v>
      </c>
      <c r="AA776" s="146">
        <f t="shared" si="671"/>
        <v>0</v>
      </c>
      <c r="AB776" s="146">
        <f t="shared" si="671"/>
        <v>0</v>
      </c>
      <c r="AC776" s="146">
        <f t="shared" si="671"/>
        <v>0</v>
      </c>
      <c r="AD776" s="146">
        <f t="shared" si="671"/>
        <v>0</v>
      </c>
      <c r="AE776" s="146">
        <f t="shared" si="671"/>
        <v>92.921000000000006</v>
      </c>
      <c r="AF776" s="146">
        <f t="shared" si="671"/>
        <v>92.921000000000006</v>
      </c>
      <c r="AG776" s="146">
        <f t="shared" si="671"/>
        <v>0</v>
      </c>
      <c r="AH776" s="146">
        <f t="shared" si="671"/>
        <v>0</v>
      </c>
      <c r="AI776" s="146">
        <f t="shared" si="671"/>
        <v>0</v>
      </c>
      <c r="AJ776" s="146">
        <f t="shared" si="671"/>
        <v>0</v>
      </c>
      <c r="AK776" s="146">
        <f t="shared" si="671"/>
        <v>0</v>
      </c>
      <c r="AL776" s="146">
        <f t="shared" si="671"/>
        <v>0</v>
      </c>
      <c r="AM776" s="146">
        <f t="shared" si="671"/>
        <v>0</v>
      </c>
      <c r="AN776" s="146">
        <f t="shared" si="671"/>
        <v>0</v>
      </c>
      <c r="AO776" s="146">
        <f t="shared" si="671"/>
        <v>450</v>
      </c>
      <c r="AP776" s="146">
        <f t="shared" si="671"/>
        <v>450</v>
      </c>
      <c r="AQ776" s="146">
        <f t="shared" si="671"/>
        <v>0</v>
      </c>
      <c r="AR776" s="146">
        <f t="shared" si="671"/>
        <v>0</v>
      </c>
      <c r="AS776" s="146">
        <f t="shared" si="671"/>
        <v>0</v>
      </c>
      <c r="AT776" s="146">
        <f t="shared" si="671"/>
        <v>299.72964999999999</v>
      </c>
      <c r="AU776" s="146">
        <f t="shared" si="671"/>
        <v>299.72964999999999</v>
      </c>
      <c r="AV776" s="146">
        <f t="shared" si="671"/>
        <v>0</v>
      </c>
      <c r="AW776" s="146">
        <f t="shared" si="671"/>
        <v>0</v>
      </c>
      <c r="AX776" s="146">
        <f t="shared" si="671"/>
        <v>0</v>
      </c>
      <c r="AY776" s="146">
        <f t="shared" si="671"/>
        <v>140.727</v>
      </c>
      <c r="AZ776" s="146">
        <f t="shared" si="671"/>
        <v>140.727</v>
      </c>
      <c r="BA776" s="146">
        <f t="shared" si="671"/>
        <v>0</v>
      </c>
      <c r="BB776" s="146"/>
      <c r="BC776" s="226"/>
    </row>
    <row r="777" spans="1:55" ht="78">
      <c r="A777" s="275"/>
      <c r="B777" s="296"/>
      <c r="C777" s="296"/>
      <c r="D777" s="225" t="s">
        <v>274</v>
      </c>
      <c r="E777" s="146">
        <f t="shared" ref="E777:F779" si="672">H777+K777+N777+Q777+T777+W777+Z777+AE777+AJ777+AO777+AT777+AY777</f>
        <v>0</v>
      </c>
      <c r="F777" s="146">
        <f t="shared" si="641"/>
        <v>0</v>
      </c>
      <c r="G777" s="150"/>
      <c r="H777" s="146">
        <f t="shared" si="671"/>
        <v>0</v>
      </c>
      <c r="I777" s="146">
        <f t="shared" si="671"/>
        <v>0</v>
      </c>
      <c r="J777" s="146">
        <f t="shared" si="671"/>
        <v>0</v>
      </c>
      <c r="K777" s="146">
        <f t="shared" si="671"/>
        <v>0</v>
      </c>
      <c r="L777" s="146">
        <f t="shared" si="671"/>
        <v>0</v>
      </c>
      <c r="M777" s="146">
        <f t="shared" si="671"/>
        <v>0</v>
      </c>
      <c r="N777" s="146">
        <f t="shared" si="671"/>
        <v>0</v>
      </c>
      <c r="O777" s="146">
        <f t="shared" si="671"/>
        <v>0</v>
      </c>
      <c r="P777" s="146">
        <f t="shared" si="671"/>
        <v>0</v>
      </c>
      <c r="Q777" s="146">
        <f t="shared" si="671"/>
        <v>0</v>
      </c>
      <c r="R777" s="146">
        <f t="shared" si="671"/>
        <v>0</v>
      </c>
      <c r="S777" s="146">
        <f t="shared" si="671"/>
        <v>0</v>
      </c>
      <c r="T777" s="146">
        <f t="shared" si="671"/>
        <v>0</v>
      </c>
      <c r="U777" s="146">
        <f t="shared" si="671"/>
        <v>0</v>
      </c>
      <c r="V777" s="146">
        <f t="shared" si="671"/>
        <v>0</v>
      </c>
      <c r="W777" s="146">
        <f t="shared" si="671"/>
        <v>0</v>
      </c>
      <c r="X777" s="146">
        <f t="shared" si="671"/>
        <v>0</v>
      </c>
      <c r="Y777" s="146">
        <f t="shared" si="671"/>
        <v>0</v>
      </c>
      <c r="Z777" s="146">
        <f t="shared" si="671"/>
        <v>0</v>
      </c>
      <c r="AA777" s="146">
        <f t="shared" si="671"/>
        <v>0</v>
      </c>
      <c r="AB777" s="146">
        <f t="shared" si="671"/>
        <v>0</v>
      </c>
      <c r="AC777" s="146">
        <f t="shared" si="671"/>
        <v>0</v>
      </c>
      <c r="AD777" s="146">
        <f t="shared" si="671"/>
        <v>0</v>
      </c>
      <c r="AE777" s="146">
        <f t="shared" si="671"/>
        <v>0</v>
      </c>
      <c r="AF777" s="146">
        <f t="shared" si="671"/>
        <v>0</v>
      </c>
      <c r="AG777" s="146">
        <f t="shared" si="671"/>
        <v>0</v>
      </c>
      <c r="AH777" s="146">
        <f t="shared" si="671"/>
        <v>0</v>
      </c>
      <c r="AI777" s="146">
        <f t="shared" si="671"/>
        <v>0</v>
      </c>
      <c r="AJ777" s="146">
        <f t="shared" si="671"/>
        <v>0</v>
      </c>
      <c r="AK777" s="146">
        <f t="shared" si="671"/>
        <v>0</v>
      </c>
      <c r="AL777" s="146">
        <f t="shared" si="671"/>
        <v>0</v>
      </c>
      <c r="AM777" s="146">
        <f t="shared" si="671"/>
        <v>0</v>
      </c>
      <c r="AN777" s="146">
        <f t="shared" si="671"/>
        <v>0</v>
      </c>
      <c r="AO777" s="146">
        <f t="shared" si="671"/>
        <v>0</v>
      </c>
      <c r="AP777" s="146">
        <f t="shared" si="671"/>
        <v>0</v>
      </c>
      <c r="AQ777" s="146">
        <f t="shared" si="671"/>
        <v>0</v>
      </c>
      <c r="AR777" s="146">
        <f t="shared" si="671"/>
        <v>0</v>
      </c>
      <c r="AS777" s="146">
        <f t="shared" si="671"/>
        <v>0</v>
      </c>
      <c r="AT777" s="146">
        <f t="shared" si="671"/>
        <v>0</v>
      </c>
      <c r="AU777" s="146"/>
      <c r="AV777" s="146">
        <f t="shared" si="671"/>
        <v>0</v>
      </c>
      <c r="AW777" s="146">
        <f t="shared" si="671"/>
        <v>0</v>
      </c>
      <c r="AX777" s="146">
        <f t="shared" si="671"/>
        <v>0</v>
      </c>
      <c r="AY777" s="146">
        <f t="shared" si="671"/>
        <v>0</v>
      </c>
      <c r="AZ777" s="146">
        <f t="shared" si="671"/>
        <v>0</v>
      </c>
      <c r="BA777" s="146">
        <f t="shared" si="671"/>
        <v>0</v>
      </c>
      <c r="BB777" s="146"/>
      <c r="BC777" s="226"/>
    </row>
    <row r="778" spans="1:55" ht="15.6">
      <c r="A778" s="275"/>
      <c r="B778" s="296"/>
      <c r="C778" s="296"/>
      <c r="D778" s="225" t="s">
        <v>269</v>
      </c>
      <c r="E778" s="146">
        <f t="shared" si="672"/>
        <v>0</v>
      </c>
      <c r="F778" s="146">
        <f t="shared" si="641"/>
        <v>0</v>
      </c>
      <c r="G778" s="150"/>
      <c r="H778" s="146">
        <f t="shared" si="671"/>
        <v>0</v>
      </c>
      <c r="I778" s="146">
        <f t="shared" si="671"/>
        <v>0</v>
      </c>
      <c r="J778" s="146">
        <f t="shared" si="671"/>
        <v>0</v>
      </c>
      <c r="K778" s="146">
        <f t="shared" si="671"/>
        <v>0</v>
      </c>
      <c r="L778" s="146">
        <f t="shared" si="671"/>
        <v>0</v>
      </c>
      <c r="M778" s="146">
        <f t="shared" si="671"/>
        <v>0</v>
      </c>
      <c r="N778" s="146">
        <f t="shared" si="671"/>
        <v>0</v>
      </c>
      <c r="O778" s="146">
        <f t="shared" si="671"/>
        <v>0</v>
      </c>
      <c r="P778" s="146">
        <f t="shared" si="671"/>
        <v>0</v>
      </c>
      <c r="Q778" s="146">
        <f t="shared" si="671"/>
        <v>0</v>
      </c>
      <c r="R778" s="146">
        <f t="shared" si="671"/>
        <v>0</v>
      </c>
      <c r="S778" s="146">
        <f t="shared" si="671"/>
        <v>0</v>
      </c>
      <c r="T778" s="146">
        <f t="shared" si="671"/>
        <v>0</v>
      </c>
      <c r="U778" s="146">
        <f t="shared" si="671"/>
        <v>0</v>
      </c>
      <c r="V778" s="146">
        <f t="shared" si="671"/>
        <v>0</v>
      </c>
      <c r="W778" s="146">
        <f t="shared" si="671"/>
        <v>0</v>
      </c>
      <c r="X778" s="146">
        <f t="shared" si="671"/>
        <v>0</v>
      </c>
      <c r="Y778" s="146">
        <f t="shared" si="671"/>
        <v>0</v>
      </c>
      <c r="Z778" s="146">
        <f t="shared" si="671"/>
        <v>0</v>
      </c>
      <c r="AA778" s="146">
        <f t="shared" si="671"/>
        <v>0</v>
      </c>
      <c r="AB778" s="146">
        <f t="shared" si="671"/>
        <v>0</v>
      </c>
      <c r="AC778" s="146">
        <f t="shared" si="671"/>
        <v>0</v>
      </c>
      <c r="AD778" s="146">
        <f t="shared" si="671"/>
        <v>0</v>
      </c>
      <c r="AE778" s="146">
        <f t="shared" si="671"/>
        <v>0</v>
      </c>
      <c r="AF778" s="146">
        <f t="shared" si="671"/>
        <v>0</v>
      </c>
      <c r="AG778" s="146">
        <f t="shared" si="671"/>
        <v>0</v>
      </c>
      <c r="AH778" s="146">
        <f t="shared" si="671"/>
        <v>0</v>
      </c>
      <c r="AI778" s="146">
        <f t="shared" si="671"/>
        <v>0</v>
      </c>
      <c r="AJ778" s="146">
        <f t="shared" si="671"/>
        <v>0</v>
      </c>
      <c r="AK778" s="146">
        <f t="shared" si="671"/>
        <v>0</v>
      </c>
      <c r="AL778" s="146">
        <f t="shared" si="671"/>
        <v>0</v>
      </c>
      <c r="AM778" s="146">
        <f t="shared" si="671"/>
        <v>0</v>
      </c>
      <c r="AN778" s="146">
        <f t="shared" si="671"/>
        <v>0</v>
      </c>
      <c r="AO778" s="146">
        <f t="shared" si="671"/>
        <v>0</v>
      </c>
      <c r="AP778" s="146">
        <f t="shared" si="671"/>
        <v>0</v>
      </c>
      <c r="AQ778" s="146">
        <f t="shared" si="671"/>
        <v>0</v>
      </c>
      <c r="AR778" s="146">
        <f t="shared" si="671"/>
        <v>0</v>
      </c>
      <c r="AS778" s="146">
        <f t="shared" si="671"/>
        <v>0</v>
      </c>
      <c r="AT778" s="146">
        <f t="shared" si="671"/>
        <v>0</v>
      </c>
      <c r="AU778" s="146"/>
      <c r="AV778" s="146">
        <f t="shared" si="671"/>
        <v>0</v>
      </c>
      <c r="AW778" s="146">
        <f t="shared" si="671"/>
        <v>0</v>
      </c>
      <c r="AX778" s="146">
        <f t="shared" si="671"/>
        <v>0</v>
      </c>
      <c r="AY778" s="146">
        <f t="shared" si="671"/>
        <v>0</v>
      </c>
      <c r="AZ778" s="146">
        <f t="shared" si="671"/>
        <v>0</v>
      </c>
      <c r="BA778" s="146">
        <f t="shared" si="671"/>
        <v>0</v>
      </c>
      <c r="BB778" s="146"/>
      <c r="BC778" s="226"/>
    </row>
    <row r="779" spans="1:55" ht="31.2">
      <c r="A779" s="275"/>
      <c r="B779" s="296"/>
      <c r="C779" s="296"/>
      <c r="D779" s="226" t="s">
        <v>43</v>
      </c>
      <c r="E779" s="146">
        <f t="shared" si="672"/>
        <v>0</v>
      </c>
      <c r="F779" s="146">
        <f t="shared" si="672"/>
        <v>0</v>
      </c>
      <c r="G779" s="150"/>
      <c r="H779" s="146">
        <f>H772</f>
        <v>0</v>
      </c>
      <c r="I779" s="146">
        <f t="shared" si="671"/>
        <v>0</v>
      </c>
      <c r="J779" s="146">
        <f t="shared" si="671"/>
        <v>0</v>
      </c>
      <c r="K779" s="146">
        <f t="shared" si="671"/>
        <v>0</v>
      </c>
      <c r="L779" s="146">
        <f t="shared" si="671"/>
        <v>0</v>
      </c>
      <c r="M779" s="146">
        <f t="shared" si="671"/>
        <v>0</v>
      </c>
      <c r="N779" s="146">
        <f t="shared" si="671"/>
        <v>0</v>
      </c>
      <c r="O779" s="146">
        <f t="shared" si="671"/>
        <v>0</v>
      </c>
      <c r="P779" s="146">
        <f t="shared" si="671"/>
        <v>0</v>
      </c>
      <c r="Q779" s="146">
        <f t="shared" si="671"/>
        <v>0</v>
      </c>
      <c r="R779" s="146">
        <f t="shared" si="671"/>
        <v>0</v>
      </c>
      <c r="S779" s="146">
        <f t="shared" si="671"/>
        <v>0</v>
      </c>
      <c r="T779" s="146">
        <f t="shared" si="671"/>
        <v>0</v>
      </c>
      <c r="U779" s="146">
        <f t="shared" si="671"/>
        <v>0</v>
      </c>
      <c r="V779" s="146">
        <f t="shared" si="671"/>
        <v>0</v>
      </c>
      <c r="W779" s="146">
        <f t="shared" si="671"/>
        <v>0</v>
      </c>
      <c r="X779" s="146">
        <f t="shared" si="671"/>
        <v>0</v>
      </c>
      <c r="Y779" s="146">
        <f t="shared" si="671"/>
        <v>0</v>
      </c>
      <c r="Z779" s="146">
        <f t="shared" si="671"/>
        <v>0</v>
      </c>
      <c r="AA779" s="146">
        <f t="shared" si="671"/>
        <v>0</v>
      </c>
      <c r="AB779" s="146">
        <f t="shared" si="671"/>
        <v>0</v>
      </c>
      <c r="AC779" s="146">
        <f t="shared" si="671"/>
        <v>0</v>
      </c>
      <c r="AD779" s="146">
        <f t="shared" si="671"/>
        <v>0</v>
      </c>
      <c r="AE779" s="146">
        <f t="shared" si="671"/>
        <v>0</v>
      </c>
      <c r="AF779" s="146">
        <f t="shared" si="671"/>
        <v>0</v>
      </c>
      <c r="AG779" s="146">
        <f t="shared" si="671"/>
        <v>0</v>
      </c>
      <c r="AH779" s="146">
        <f t="shared" si="671"/>
        <v>0</v>
      </c>
      <c r="AI779" s="146">
        <f t="shared" si="671"/>
        <v>0</v>
      </c>
      <c r="AJ779" s="146">
        <f t="shared" si="671"/>
        <v>0</v>
      </c>
      <c r="AK779" s="146">
        <f t="shared" si="671"/>
        <v>0</v>
      </c>
      <c r="AL779" s="146">
        <f t="shared" si="671"/>
        <v>0</v>
      </c>
      <c r="AM779" s="146">
        <f t="shared" si="671"/>
        <v>0</v>
      </c>
      <c r="AN779" s="146">
        <f t="shared" si="671"/>
        <v>0</v>
      </c>
      <c r="AO779" s="146">
        <f t="shared" si="671"/>
        <v>0</v>
      </c>
      <c r="AP779" s="146">
        <f t="shared" si="671"/>
        <v>0</v>
      </c>
      <c r="AQ779" s="146">
        <f t="shared" si="671"/>
        <v>0</v>
      </c>
      <c r="AR779" s="146">
        <f t="shared" si="671"/>
        <v>0</v>
      </c>
      <c r="AS779" s="146">
        <f t="shared" si="671"/>
        <v>0</v>
      </c>
      <c r="AT779" s="146">
        <f t="shared" si="671"/>
        <v>0</v>
      </c>
      <c r="AU779" s="146"/>
      <c r="AV779" s="146">
        <f t="shared" si="671"/>
        <v>0</v>
      </c>
      <c r="AW779" s="146">
        <f t="shared" si="671"/>
        <v>0</v>
      </c>
      <c r="AX779" s="146">
        <f t="shared" si="671"/>
        <v>0</v>
      </c>
      <c r="AY779" s="146">
        <f t="shared" si="671"/>
        <v>0</v>
      </c>
      <c r="AZ779" s="146">
        <f t="shared" si="671"/>
        <v>0</v>
      </c>
      <c r="BA779" s="146">
        <f t="shared" si="671"/>
        <v>0</v>
      </c>
      <c r="BB779" s="146"/>
      <c r="BC779" s="226"/>
    </row>
    <row r="780" spans="1:55" ht="15.6">
      <c r="A780" s="310" t="s">
        <v>504</v>
      </c>
      <c r="B780" s="311"/>
      <c r="C780" s="311"/>
      <c r="D780" s="311"/>
      <c r="E780" s="311"/>
      <c r="F780" s="311"/>
      <c r="G780" s="311"/>
      <c r="H780" s="311"/>
      <c r="I780" s="311"/>
      <c r="J780" s="311"/>
      <c r="K780" s="311"/>
      <c r="L780" s="311"/>
      <c r="M780" s="311"/>
      <c r="N780" s="311"/>
      <c r="O780" s="311"/>
      <c r="P780" s="311"/>
      <c r="Q780" s="311"/>
      <c r="R780" s="311"/>
      <c r="S780" s="311"/>
      <c r="T780" s="311"/>
      <c r="U780" s="311"/>
      <c r="V780" s="311"/>
      <c r="W780" s="311"/>
      <c r="X780" s="311"/>
      <c r="Y780" s="311"/>
      <c r="Z780" s="311"/>
      <c r="AA780" s="311"/>
      <c r="AB780" s="311"/>
      <c r="AC780" s="311"/>
      <c r="AD780" s="311"/>
      <c r="AE780" s="311"/>
      <c r="AF780" s="311"/>
      <c r="AG780" s="311"/>
      <c r="AH780" s="311"/>
      <c r="AI780" s="311"/>
      <c r="AJ780" s="311"/>
      <c r="AK780" s="311"/>
      <c r="AL780" s="311"/>
      <c r="AM780" s="311"/>
      <c r="AN780" s="311"/>
      <c r="AO780" s="311"/>
      <c r="AP780" s="311"/>
      <c r="AQ780" s="311"/>
      <c r="AR780" s="311"/>
      <c r="AS780" s="311"/>
      <c r="AT780" s="311"/>
      <c r="AU780" s="311"/>
      <c r="AV780" s="311"/>
      <c r="AW780" s="311"/>
      <c r="AX780" s="311"/>
      <c r="AY780" s="311"/>
      <c r="AZ780" s="311"/>
      <c r="BA780" s="311"/>
      <c r="BB780" s="311"/>
      <c r="BC780" s="311"/>
    </row>
    <row r="781" spans="1:55" ht="15.6">
      <c r="A781" s="275" t="s">
        <v>505</v>
      </c>
      <c r="B781" s="276" t="s">
        <v>506</v>
      </c>
      <c r="C781" s="276" t="s">
        <v>299</v>
      </c>
      <c r="D781" s="153" t="s">
        <v>41</v>
      </c>
      <c r="E781" s="146">
        <f t="shared" ref="E781:F796" si="673">H781+K781+N781+Q781+T781+W781+Z781+AE781+AJ781+AO781+AT781+AY781</f>
        <v>37578.925000000003</v>
      </c>
      <c r="F781" s="146">
        <f t="shared" si="673"/>
        <v>36665.05371</v>
      </c>
      <c r="G781" s="167">
        <f t="shared" ref="G781:G798" si="674">F781*100/E781</f>
        <v>97.568128172905418</v>
      </c>
      <c r="H781" s="146">
        <f>H782+H783+H784+H786+H787</f>
        <v>1184.2949699999999</v>
      </c>
      <c r="I781" s="146">
        <f t="shared" ref="I781" si="675">I782+I783+I784+I786+I787</f>
        <v>1184.2949699999999</v>
      </c>
      <c r="J781" s="146"/>
      <c r="K781" s="146">
        <f t="shared" ref="K781:L781" si="676">K782+K783+K784+K786+K787</f>
        <v>5602.7990200000004</v>
      </c>
      <c r="L781" s="146">
        <f t="shared" si="676"/>
        <v>5602.7990200000004</v>
      </c>
      <c r="M781" s="146"/>
      <c r="N781" s="146">
        <f t="shared" ref="N781:O781" si="677">N782+N783+N784+N786+N787</f>
        <v>3695.6756099999998</v>
      </c>
      <c r="O781" s="146">
        <f t="shared" si="677"/>
        <v>3695.6756099999998</v>
      </c>
      <c r="P781" s="146"/>
      <c r="Q781" s="146">
        <f t="shared" ref="Q781:R781" si="678">Q782+Q783+Q784+Q786+Q787</f>
        <v>3062.3475600000002</v>
      </c>
      <c r="R781" s="146">
        <f t="shared" si="678"/>
        <v>3062.3475600000002</v>
      </c>
      <c r="S781" s="146"/>
      <c r="T781" s="146">
        <f t="shared" ref="T781:U781" si="679">T782+T783+T784+T786+T787</f>
        <v>2951.92659</v>
      </c>
      <c r="U781" s="146">
        <f t="shared" si="679"/>
        <v>2951.92659</v>
      </c>
      <c r="V781" s="146"/>
      <c r="W781" s="146">
        <f t="shared" ref="W781:X781" si="680">W782+W783+W784+W786+W787</f>
        <v>3332.90101</v>
      </c>
      <c r="X781" s="146">
        <f t="shared" si="680"/>
        <v>3332.90101</v>
      </c>
      <c r="Y781" s="146"/>
      <c r="Z781" s="146">
        <f t="shared" ref="Z781:AC781" si="681">Z782+Z783+Z784+Z786+Z787</f>
        <v>3363.4203699999998</v>
      </c>
      <c r="AA781" s="146">
        <f t="shared" si="681"/>
        <v>3363.4203699999998</v>
      </c>
      <c r="AB781" s="146">
        <f t="shared" si="681"/>
        <v>0</v>
      </c>
      <c r="AC781" s="146">
        <f t="shared" si="681"/>
        <v>0</v>
      </c>
      <c r="AD781" s="146"/>
      <c r="AE781" s="146">
        <f t="shared" ref="AE781:AH781" si="682">AE782+AE783+AE784+AE786+AE787</f>
        <v>2391.8583800000001</v>
      </c>
      <c r="AF781" s="146">
        <f t="shared" si="682"/>
        <v>2391.8583800000001</v>
      </c>
      <c r="AG781" s="146">
        <f t="shared" si="682"/>
        <v>0</v>
      </c>
      <c r="AH781" s="146">
        <f t="shared" si="682"/>
        <v>0</v>
      </c>
      <c r="AI781" s="146"/>
      <c r="AJ781" s="146">
        <f t="shared" ref="AJ781:AM781" si="683">AJ782+AJ783+AJ784+AJ786+AJ787</f>
        <v>2851.3753900000002</v>
      </c>
      <c r="AK781" s="146">
        <f t="shared" si="683"/>
        <v>2851.3753900000002</v>
      </c>
      <c r="AL781" s="146">
        <f t="shared" si="683"/>
        <v>0</v>
      </c>
      <c r="AM781" s="146">
        <f t="shared" si="683"/>
        <v>0</v>
      </c>
      <c r="AN781" s="146"/>
      <c r="AO781" s="146">
        <f t="shared" ref="AO781:AR781" si="684">AO782+AO783+AO784+AO786+AO787</f>
        <v>2324.0148100000001</v>
      </c>
      <c r="AP781" s="146">
        <f t="shared" si="684"/>
        <v>2324.0148100000001</v>
      </c>
      <c r="AQ781" s="146">
        <f t="shared" si="684"/>
        <v>0</v>
      </c>
      <c r="AR781" s="146">
        <f t="shared" si="684"/>
        <v>0</v>
      </c>
      <c r="AS781" s="146"/>
      <c r="AT781" s="146">
        <f t="shared" ref="AT781:AW781" si="685">AT782+AT783+AT784+AT786+AT787</f>
        <v>2353.9841299999998</v>
      </c>
      <c r="AU781" s="146">
        <f t="shared" si="685"/>
        <v>2353.9841299999998</v>
      </c>
      <c r="AV781" s="146">
        <f t="shared" si="685"/>
        <v>0</v>
      </c>
      <c r="AW781" s="146">
        <f t="shared" si="685"/>
        <v>0</v>
      </c>
      <c r="AX781" s="146"/>
      <c r="AY781" s="146">
        <f t="shared" ref="AY781:AZ781" si="686">AY782+AY783+AY784+AY786+AY787</f>
        <v>4464.3271599999998</v>
      </c>
      <c r="AZ781" s="146">
        <f t="shared" si="686"/>
        <v>3550.4558699999998</v>
      </c>
      <c r="BA781" s="150"/>
      <c r="BB781" s="281" t="s">
        <v>431</v>
      </c>
      <c r="BC781" s="226"/>
    </row>
    <row r="782" spans="1:55" ht="31.2">
      <c r="A782" s="275"/>
      <c r="B782" s="276"/>
      <c r="C782" s="276"/>
      <c r="D782" s="151" t="s">
        <v>37</v>
      </c>
      <c r="E782" s="146">
        <f t="shared" si="673"/>
        <v>0</v>
      </c>
      <c r="F782" s="146">
        <f t="shared" si="673"/>
        <v>0</v>
      </c>
      <c r="G782" s="167"/>
      <c r="H782" s="146"/>
      <c r="I782" s="146"/>
      <c r="J782" s="150"/>
      <c r="K782" s="146"/>
      <c r="L782" s="146"/>
      <c r="M782" s="150"/>
      <c r="N782" s="146"/>
      <c r="O782" s="146"/>
      <c r="P782" s="150"/>
      <c r="Q782" s="146"/>
      <c r="R782" s="146"/>
      <c r="S782" s="150"/>
      <c r="T782" s="146"/>
      <c r="U782" s="146"/>
      <c r="V782" s="150"/>
      <c r="W782" s="146"/>
      <c r="X782" s="146"/>
      <c r="Y782" s="150"/>
      <c r="Z782" s="146"/>
      <c r="AA782" s="146"/>
      <c r="AB782" s="150"/>
      <c r="AC782" s="150"/>
      <c r="AD782" s="150"/>
      <c r="AE782" s="146"/>
      <c r="AF782" s="146"/>
      <c r="AG782" s="150"/>
      <c r="AH782" s="150"/>
      <c r="AI782" s="150"/>
      <c r="AJ782" s="146"/>
      <c r="AK782" s="146"/>
      <c r="AL782" s="150"/>
      <c r="AM782" s="150"/>
      <c r="AN782" s="150"/>
      <c r="AO782" s="146"/>
      <c r="AP782" s="146"/>
      <c r="AQ782" s="150"/>
      <c r="AR782" s="150"/>
      <c r="AS782" s="150"/>
      <c r="AT782" s="146"/>
      <c r="AU782" s="146"/>
      <c r="AV782" s="150"/>
      <c r="AW782" s="150"/>
      <c r="AX782" s="150"/>
      <c r="AY782" s="150"/>
      <c r="AZ782" s="150"/>
      <c r="BA782" s="150"/>
      <c r="BB782" s="282"/>
      <c r="BC782" s="226"/>
    </row>
    <row r="783" spans="1:55" ht="31.2">
      <c r="A783" s="275"/>
      <c r="B783" s="276"/>
      <c r="C783" s="276"/>
      <c r="D783" s="176" t="s">
        <v>2</v>
      </c>
      <c r="E783" s="146">
        <f t="shared" si="673"/>
        <v>0</v>
      </c>
      <c r="F783" s="146">
        <f t="shared" si="673"/>
        <v>0</v>
      </c>
      <c r="G783" s="167"/>
      <c r="H783" s="146"/>
      <c r="I783" s="146"/>
      <c r="J783" s="150"/>
      <c r="K783" s="146"/>
      <c r="L783" s="146"/>
      <c r="M783" s="150"/>
      <c r="N783" s="146"/>
      <c r="O783" s="146"/>
      <c r="P783" s="150"/>
      <c r="Q783" s="146"/>
      <c r="R783" s="146"/>
      <c r="S783" s="150"/>
      <c r="T783" s="146"/>
      <c r="U783" s="146"/>
      <c r="V783" s="150"/>
      <c r="W783" s="146"/>
      <c r="X783" s="146"/>
      <c r="Y783" s="150"/>
      <c r="Z783" s="146"/>
      <c r="AA783" s="146"/>
      <c r="AB783" s="150"/>
      <c r="AC783" s="150"/>
      <c r="AD783" s="150"/>
      <c r="AE783" s="146"/>
      <c r="AF783" s="146"/>
      <c r="AG783" s="150"/>
      <c r="AH783" s="150"/>
      <c r="AI783" s="150"/>
      <c r="AJ783" s="146"/>
      <c r="AK783" s="146"/>
      <c r="AL783" s="150"/>
      <c r="AM783" s="150"/>
      <c r="AN783" s="150"/>
      <c r="AO783" s="146"/>
      <c r="AP783" s="146"/>
      <c r="AQ783" s="150"/>
      <c r="AR783" s="150"/>
      <c r="AS783" s="150"/>
      <c r="AT783" s="146"/>
      <c r="AU783" s="146"/>
      <c r="AV783" s="150"/>
      <c r="AW783" s="150"/>
      <c r="AX783" s="150"/>
      <c r="AY783" s="150"/>
      <c r="AZ783" s="150"/>
      <c r="BA783" s="150"/>
      <c r="BB783" s="282"/>
      <c r="BC783" s="226"/>
    </row>
    <row r="784" spans="1:55" ht="15.6">
      <c r="A784" s="275"/>
      <c r="B784" s="276"/>
      <c r="C784" s="276"/>
      <c r="D784" s="225" t="s">
        <v>268</v>
      </c>
      <c r="E784" s="146">
        <f>H784+K784+N784+Q784+T784+W784+Z784+AE784+AJ784+AO784+AT784+AY784</f>
        <v>37578.925000000003</v>
      </c>
      <c r="F784" s="146">
        <f t="shared" si="673"/>
        <v>36665.05371</v>
      </c>
      <c r="G784" s="167">
        <f t="shared" si="674"/>
        <v>97.568128172905418</v>
      </c>
      <c r="H784" s="146">
        <v>1184.2949699999999</v>
      </c>
      <c r="I784" s="146">
        <v>1184.2949699999999</v>
      </c>
      <c r="J784" s="150"/>
      <c r="K784" s="146">
        <v>5602.7990200000004</v>
      </c>
      <c r="L784" s="146">
        <v>5602.7990200000004</v>
      </c>
      <c r="M784" s="150"/>
      <c r="N784" s="146">
        <v>3695.6756099999998</v>
      </c>
      <c r="O784" s="146">
        <v>3695.6756099999998</v>
      </c>
      <c r="P784" s="150"/>
      <c r="Q784" s="146">
        <v>3062.3475600000002</v>
      </c>
      <c r="R784" s="146">
        <v>3062.3475600000002</v>
      </c>
      <c r="S784" s="150"/>
      <c r="T784" s="146">
        <v>2951.92659</v>
      </c>
      <c r="U784" s="146">
        <f>T784</f>
        <v>2951.92659</v>
      </c>
      <c r="V784" s="150"/>
      <c r="W784" s="146">
        <v>3332.90101</v>
      </c>
      <c r="X784" s="146">
        <v>3332.90101</v>
      </c>
      <c r="Y784" s="150"/>
      <c r="Z784" s="146">
        <v>3363.4203699999998</v>
      </c>
      <c r="AA784" s="146">
        <v>3363.4203699999998</v>
      </c>
      <c r="AB784" s="150"/>
      <c r="AC784" s="150"/>
      <c r="AD784" s="150"/>
      <c r="AE784" s="146">
        <v>2391.8583800000001</v>
      </c>
      <c r="AF784" s="146">
        <v>2391.8583800000001</v>
      </c>
      <c r="AG784" s="150"/>
      <c r="AH784" s="150"/>
      <c r="AI784" s="150"/>
      <c r="AJ784" s="146">
        <v>2851.3753900000002</v>
      </c>
      <c r="AK784" s="146">
        <v>2851.3753900000002</v>
      </c>
      <c r="AL784" s="150"/>
      <c r="AM784" s="150"/>
      <c r="AN784" s="150"/>
      <c r="AO784" s="146">
        <v>2324.0148100000001</v>
      </c>
      <c r="AP784" s="146">
        <v>2324.0148100000001</v>
      </c>
      <c r="AQ784" s="150"/>
      <c r="AR784" s="150"/>
      <c r="AS784" s="150"/>
      <c r="AT784" s="146">
        <v>2353.9841299999998</v>
      </c>
      <c r="AU784" s="146">
        <v>2353.9841299999998</v>
      </c>
      <c r="AV784" s="150"/>
      <c r="AW784" s="150"/>
      <c r="AX784" s="150"/>
      <c r="AY784" s="146">
        <v>4464.3271599999998</v>
      </c>
      <c r="AZ784" s="167">
        <v>3550.4558699999998</v>
      </c>
      <c r="BA784" s="150"/>
      <c r="BB784" s="282"/>
      <c r="BC784" s="226"/>
    </row>
    <row r="785" spans="1:55" ht="78">
      <c r="A785" s="275"/>
      <c r="B785" s="276"/>
      <c r="C785" s="276"/>
      <c r="D785" s="225" t="s">
        <v>274</v>
      </c>
      <c r="E785" s="146">
        <f t="shared" ref="E785:E790" si="687">H785+K785+N785+Q785+T785+W785+Z785+AE785+AJ785+AO785+AT785+AY785</f>
        <v>0</v>
      </c>
      <c r="F785" s="146">
        <f t="shared" si="673"/>
        <v>0</v>
      </c>
      <c r="G785" s="167"/>
      <c r="H785" s="146"/>
      <c r="I785" s="146"/>
      <c r="J785" s="150"/>
      <c r="K785" s="146"/>
      <c r="L785" s="146"/>
      <c r="M785" s="150"/>
      <c r="N785" s="146"/>
      <c r="O785" s="146"/>
      <c r="P785" s="150"/>
      <c r="Q785" s="146"/>
      <c r="R785" s="146"/>
      <c r="S785" s="150"/>
      <c r="T785" s="146"/>
      <c r="U785" s="146"/>
      <c r="V785" s="150"/>
      <c r="W785" s="146"/>
      <c r="X785" s="146"/>
      <c r="Y785" s="150"/>
      <c r="Z785" s="146"/>
      <c r="AA785" s="146"/>
      <c r="AB785" s="150"/>
      <c r="AC785" s="150"/>
      <c r="AD785" s="150"/>
      <c r="AE785" s="146"/>
      <c r="AF785" s="146"/>
      <c r="AG785" s="150"/>
      <c r="AH785" s="150"/>
      <c r="AI785" s="150"/>
      <c r="AJ785" s="146"/>
      <c r="AK785" s="146"/>
      <c r="AL785" s="150"/>
      <c r="AM785" s="150"/>
      <c r="AN785" s="150"/>
      <c r="AO785" s="146"/>
      <c r="AP785" s="146"/>
      <c r="AQ785" s="150"/>
      <c r="AR785" s="150"/>
      <c r="AS785" s="150"/>
      <c r="AT785" s="146"/>
      <c r="AU785" s="146"/>
      <c r="AV785" s="150"/>
      <c r="AW785" s="150"/>
      <c r="AX785" s="150"/>
      <c r="AY785" s="150"/>
      <c r="AZ785" s="150"/>
      <c r="BA785" s="150"/>
      <c r="BB785" s="282"/>
      <c r="BC785" s="226"/>
    </row>
    <row r="786" spans="1:55" ht="15.6">
      <c r="A786" s="275"/>
      <c r="B786" s="276"/>
      <c r="C786" s="276"/>
      <c r="D786" s="225" t="s">
        <v>269</v>
      </c>
      <c r="E786" s="146">
        <f t="shared" si="687"/>
        <v>0</v>
      </c>
      <c r="F786" s="146">
        <f t="shared" si="673"/>
        <v>0</v>
      </c>
      <c r="G786" s="167"/>
      <c r="H786" s="146"/>
      <c r="I786" s="146"/>
      <c r="J786" s="150"/>
      <c r="K786" s="146"/>
      <c r="L786" s="146"/>
      <c r="M786" s="150"/>
      <c r="N786" s="146"/>
      <c r="O786" s="146"/>
      <c r="P786" s="150"/>
      <c r="Q786" s="146"/>
      <c r="R786" s="146"/>
      <c r="S786" s="150"/>
      <c r="T786" s="146"/>
      <c r="U786" s="146"/>
      <c r="V786" s="150"/>
      <c r="W786" s="146"/>
      <c r="X786" s="146"/>
      <c r="Y786" s="150"/>
      <c r="Z786" s="146"/>
      <c r="AA786" s="146"/>
      <c r="AB786" s="150"/>
      <c r="AC786" s="150"/>
      <c r="AD786" s="150"/>
      <c r="AE786" s="146"/>
      <c r="AF786" s="146"/>
      <c r="AG786" s="150"/>
      <c r="AH786" s="150"/>
      <c r="AI786" s="150"/>
      <c r="AJ786" s="146"/>
      <c r="AK786" s="146"/>
      <c r="AL786" s="150"/>
      <c r="AM786" s="150"/>
      <c r="AN786" s="150"/>
      <c r="AO786" s="146"/>
      <c r="AP786" s="146"/>
      <c r="AQ786" s="150"/>
      <c r="AR786" s="150"/>
      <c r="AS786" s="150"/>
      <c r="AT786" s="146"/>
      <c r="AU786" s="146"/>
      <c r="AV786" s="150"/>
      <c r="AW786" s="150"/>
      <c r="AX786" s="150"/>
      <c r="AY786" s="150"/>
      <c r="AZ786" s="150"/>
      <c r="BA786" s="150"/>
      <c r="BB786" s="282"/>
      <c r="BC786" s="226"/>
    </row>
    <row r="787" spans="1:55" ht="31.2">
      <c r="A787" s="275"/>
      <c r="B787" s="276"/>
      <c r="C787" s="276"/>
      <c r="D787" s="226" t="s">
        <v>43</v>
      </c>
      <c r="E787" s="146">
        <f t="shared" si="687"/>
        <v>0</v>
      </c>
      <c r="F787" s="146">
        <f t="shared" si="673"/>
        <v>0</v>
      </c>
      <c r="G787" s="167"/>
      <c r="H787" s="146"/>
      <c r="I787" s="146"/>
      <c r="J787" s="150"/>
      <c r="K787" s="146"/>
      <c r="L787" s="146"/>
      <c r="M787" s="150"/>
      <c r="N787" s="146"/>
      <c r="O787" s="146"/>
      <c r="P787" s="150"/>
      <c r="Q787" s="146"/>
      <c r="R787" s="146"/>
      <c r="S787" s="150"/>
      <c r="T787" s="146"/>
      <c r="U787" s="146"/>
      <c r="V787" s="150"/>
      <c r="W787" s="146"/>
      <c r="X787" s="146"/>
      <c r="Y787" s="150"/>
      <c r="Z787" s="146"/>
      <c r="AA787" s="146"/>
      <c r="AB787" s="150"/>
      <c r="AC787" s="150"/>
      <c r="AD787" s="150"/>
      <c r="AE787" s="146"/>
      <c r="AF787" s="146"/>
      <c r="AG787" s="150"/>
      <c r="AH787" s="150"/>
      <c r="AI787" s="150"/>
      <c r="AJ787" s="146"/>
      <c r="AK787" s="146"/>
      <c r="AL787" s="150"/>
      <c r="AM787" s="150"/>
      <c r="AN787" s="150"/>
      <c r="AO787" s="146"/>
      <c r="AP787" s="146"/>
      <c r="AQ787" s="150"/>
      <c r="AR787" s="150"/>
      <c r="AS787" s="150"/>
      <c r="AT787" s="146"/>
      <c r="AU787" s="146"/>
      <c r="AV787" s="150"/>
      <c r="AW787" s="150"/>
      <c r="AX787" s="150"/>
      <c r="AY787" s="150"/>
      <c r="AZ787" s="150"/>
      <c r="BA787" s="150"/>
      <c r="BB787" s="283"/>
      <c r="BC787" s="226"/>
    </row>
    <row r="788" spans="1:55" ht="15.6">
      <c r="A788" s="275" t="s">
        <v>507</v>
      </c>
      <c r="B788" s="296"/>
      <c r="C788" s="296"/>
      <c r="D788" s="153" t="s">
        <v>41</v>
      </c>
      <c r="E788" s="146">
        <f t="shared" si="687"/>
        <v>37578.925000000003</v>
      </c>
      <c r="F788" s="146">
        <f t="shared" si="673"/>
        <v>37532.737860000001</v>
      </c>
      <c r="G788" s="167">
        <f t="shared" si="674"/>
        <v>99.877092971658982</v>
      </c>
      <c r="H788" s="146">
        <f>H789+H790+H791+H793+H794</f>
        <v>1184.2949699999999</v>
      </c>
      <c r="I788" s="146">
        <f t="shared" ref="I788" si="688">I789+I790+I791+I793+I794</f>
        <v>1184.2949699999999</v>
      </c>
      <c r="J788" s="146"/>
      <c r="K788" s="146">
        <f t="shared" ref="K788:L788" si="689">K789+K790+K791+K793+K794</f>
        <v>5602.7990200000004</v>
      </c>
      <c r="L788" s="146">
        <f t="shared" si="689"/>
        <v>5602.7990200000004</v>
      </c>
      <c r="M788" s="146"/>
      <c r="N788" s="146">
        <f t="shared" ref="N788:O788" si="690">N789+N790+N791+N793+N794</f>
        <v>3695.6756099999998</v>
      </c>
      <c r="O788" s="146">
        <f t="shared" si="690"/>
        <v>3695.6756099999998</v>
      </c>
      <c r="P788" s="146"/>
      <c r="Q788" s="146">
        <f t="shared" ref="Q788:R788" si="691">Q789+Q790+Q791+Q793+Q794</f>
        <v>3062.3475600000002</v>
      </c>
      <c r="R788" s="146">
        <f t="shared" si="691"/>
        <v>3062.3475600000002</v>
      </c>
      <c r="S788" s="146"/>
      <c r="T788" s="146">
        <f t="shared" ref="T788:U788" si="692">T789+T790+T791+T793+T794</f>
        <v>2951.92659</v>
      </c>
      <c r="U788" s="146">
        <f t="shared" si="692"/>
        <v>2951.92659</v>
      </c>
      <c r="V788" s="146"/>
      <c r="W788" s="146">
        <f t="shared" ref="W788:X788" si="693">W789+W790+W791+W793+W794</f>
        <v>3332.90101</v>
      </c>
      <c r="X788" s="146">
        <f t="shared" si="693"/>
        <v>3332.90101</v>
      </c>
      <c r="Y788" s="146"/>
      <c r="Z788" s="146">
        <f t="shared" ref="Z788:AC788" si="694">Z789+Z790+Z791+Z793+Z794</f>
        <v>3363.4203699999998</v>
      </c>
      <c r="AA788" s="146">
        <f t="shared" si="694"/>
        <v>3363.4203699999998</v>
      </c>
      <c r="AB788" s="146">
        <f t="shared" si="694"/>
        <v>0</v>
      </c>
      <c r="AC788" s="146">
        <f t="shared" si="694"/>
        <v>0</v>
      </c>
      <c r="AD788" s="146"/>
      <c r="AE788" s="146">
        <f t="shared" ref="AE788:AH788" si="695">AE789+AE790+AE791+AE793+AE794</f>
        <v>2391.8583800000001</v>
      </c>
      <c r="AF788" s="146">
        <f t="shared" si="695"/>
        <v>2391.8583800000001</v>
      </c>
      <c r="AG788" s="146">
        <f t="shared" si="695"/>
        <v>0</v>
      </c>
      <c r="AH788" s="146">
        <f t="shared" si="695"/>
        <v>0</v>
      </c>
      <c r="AI788" s="146"/>
      <c r="AJ788" s="146">
        <f t="shared" ref="AJ788:AM788" si="696">AJ789+AJ790+AJ791+AJ793+AJ794</f>
        <v>2851.3753900000002</v>
      </c>
      <c r="AK788" s="146">
        <f t="shared" si="696"/>
        <v>2851.3753900000002</v>
      </c>
      <c r="AL788" s="146">
        <f t="shared" si="696"/>
        <v>0</v>
      </c>
      <c r="AM788" s="146">
        <f t="shared" si="696"/>
        <v>0</v>
      </c>
      <c r="AN788" s="146"/>
      <c r="AO788" s="146">
        <f t="shared" ref="AO788:AR788" si="697">AO789+AO790+AO791+AO793+AO794</f>
        <v>2324.0148100000001</v>
      </c>
      <c r="AP788" s="146">
        <f t="shared" si="697"/>
        <v>2324.0148100000001</v>
      </c>
      <c r="AQ788" s="146">
        <f t="shared" si="697"/>
        <v>0</v>
      </c>
      <c r="AR788" s="146">
        <f t="shared" si="697"/>
        <v>0</v>
      </c>
      <c r="AS788" s="146"/>
      <c r="AT788" s="146">
        <f t="shared" ref="AT788:AW788" si="698">AT789+AT790+AT791+AT793+AT794</f>
        <v>2353.9841299999998</v>
      </c>
      <c r="AU788" s="146">
        <f t="shared" si="698"/>
        <v>2353.9841299999998</v>
      </c>
      <c r="AV788" s="146">
        <f t="shared" si="698"/>
        <v>0</v>
      </c>
      <c r="AW788" s="146">
        <f t="shared" si="698"/>
        <v>0</v>
      </c>
      <c r="AX788" s="146"/>
      <c r="AY788" s="146">
        <f t="shared" ref="AY788:AZ788" si="699">AY789+AY790+AY791+AY793+AY794</f>
        <v>4464.3271599999998</v>
      </c>
      <c r="AZ788" s="146">
        <f t="shared" si="699"/>
        <v>4418.1400199999998</v>
      </c>
      <c r="BA788" s="150"/>
      <c r="BB788" s="150"/>
      <c r="BC788" s="226"/>
    </row>
    <row r="789" spans="1:55" ht="31.2">
      <c r="A789" s="275"/>
      <c r="B789" s="296"/>
      <c r="C789" s="296"/>
      <c r="D789" s="151" t="s">
        <v>37</v>
      </c>
      <c r="E789" s="146">
        <f t="shared" si="687"/>
        <v>0</v>
      </c>
      <c r="F789" s="146">
        <f t="shared" si="673"/>
        <v>0</v>
      </c>
      <c r="G789" s="167"/>
      <c r="H789" s="146">
        <f>H782</f>
        <v>0</v>
      </c>
      <c r="I789" s="146">
        <f t="shared" ref="I789:BA789" si="700">I782</f>
        <v>0</v>
      </c>
      <c r="J789" s="146">
        <f t="shared" si="700"/>
        <v>0</v>
      </c>
      <c r="K789" s="146">
        <f t="shared" si="700"/>
        <v>0</v>
      </c>
      <c r="L789" s="146">
        <f t="shared" si="700"/>
        <v>0</v>
      </c>
      <c r="M789" s="146">
        <f t="shared" si="700"/>
        <v>0</v>
      </c>
      <c r="N789" s="146">
        <f t="shared" si="700"/>
        <v>0</v>
      </c>
      <c r="O789" s="146">
        <f t="shared" si="700"/>
        <v>0</v>
      </c>
      <c r="P789" s="146">
        <f t="shared" si="700"/>
        <v>0</v>
      </c>
      <c r="Q789" s="146">
        <f t="shared" si="700"/>
        <v>0</v>
      </c>
      <c r="R789" s="146">
        <f t="shared" si="700"/>
        <v>0</v>
      </c>
      <c r="S789" s="146">
        <f t="shared" si="700"/>
        <v>0</v>
      </c>
      <c r="T789" s="146">
        <f t="shared" si="700"/>
        <v>0</v>
      </c>
      <c r="U789" s="146">
        <f t="shared" si="700"/>
        <v>0</v>
      </c>
      <c r="V789" s="146">
        <f t="shared" si="700"/>
        <v>0</v>
      </c>
      <c r="W789" s="146">
        <f t="shared" si="700"/>
        <v>0</v>
      </c>
      <c r="X789" s="146">
        <f t="shared" si="700"/>
        <v>0</v>
      </c>
      <c r="Y789" s="146">
        <f t="shared" si="700"/>
        <v>0</v>
      </c>
      <c r="Z789" s="146">
        <f t="shared" si="700"/>
        <v>0</v>
      </c>
      <c r="AA789" s="146">
        <f t="shared" si="700"/>
        <v>0</v>
      </c>
      <c r="AB789" s="146">
        <f t="shared" si="700"/>
        <v>0</v>
      </c>
      <c r="AC789" s="146">
        <f t="shared" si="700"/>
        <v>0</v>
      </c>
      <c r="AD789" s="146">
        <f t="shared" si="700"/>
        <v>0</v>
      </c>
      <c r="AE789" s="146">
        <f t="shared" si="700"/>
        <v>0</v>
      </c>
      <c r="AF789" s="146">
        <f t="shared" si="700"/>
        <v>0</v>
      </c>
      <c r="AG789" s="146">
        <f t="shared" si="700"/>
        <v>0</v>
      </c>
      <c r="AH789" s="146">
        <f t="shared" si="700"/>
        <v>0</v>
      </c>
      <c r="AI789" s="146">
        <f t="shared" si="700"/>
        <v>0</v>
      </c>
      <c r="AJ789" s="146">
        <f t="shared" si="700"/>
        <v>0</v>
      </c>
      <c r="AK789" s="146">
        <f t="shared" si="700"/>
        <v>0</v>
      </c>
      <c r="AL789" s="146">
        <f t="shared" si="700"/>
        <v>0</v>
      </c>
      <c r="AM789" s="146">
        <f t="shared" si="700"/>
        <v>0</v>
      </c>
      <c r="AN789" s="146">
        <f t="shared" si="700"/>
        <v>0</v>
      </c>
      <c r="AO789" s="146">
        <f t="shared" si="700"/>
        <v>0</v>
      </c>
      <c r="AP789" s="146">
        <f t="shared" si="700"/>
        <v>0</v>
      </c>
      <c r="AQ789" s="146">
        <f t="shared" si="700"/>
        <v>0</v>
      </c>
      <c r="AR789" s="146">
        <f t="shared" si="700"/>
        <v>0</v>
      </c>
      <c r="AS789" s="146">
        <f t="shared" si="700"/>
        <v>0</v>
      </c>
      <c r="AT789" s="146">
        <f t="shared" si="700"/>
        <v>0</v>
      </c>
      <c r="AU789" s="146">
        <f t="shared" si="700"/>
        <v>0</v>
      </c>
      <c r="AV789" s="146">
        <f t="shared" si="700"/>
        <v>0</v>
      </c>
      <c r="AW789" s="146">
        <f t="shared" si="700"/>
        <v>0</v>
      </c>
      <c r="AX789" s="146">
        <f t="shared" si="700"/>
        <v>0</v>
      </c>
      <c r="AY789" s="146">
        <f t="shared" si="700"/>
        <v>0</v>
      </c>
      <c r="AZ789" s="146">
        <f t="shared" si="700"/>
        <v>0</v>
      </c>
      <c r="BA789" s="146">
        <f t="shared" si="700"/>
        <v>0</v>
      </c>
      <c r="BB789" s="146"/>
      <c r="BC789" s="226"/>
    </row>
    <row r="790" spans="1:55" ht="31.2">
      <c r="A790" s="275"/>
      <c r="B790" s="296"/>
      <c r="C790" s="296"/>
      <c r="D790" s="176" t="s">
        <v>2</v>
      </c>
      <c r="E790" s="146">
        <f t="shared" si="687"/>
        <v>0</v>
      </c>
      <c r="F790" s="146">
        <f t="shared" si="673"/>
        <v>0</v>
      </c>
      <c r="G790" s="167"/>
      <c r="H790" s="146">
        <f t="shared" ref="H790:BA794" si="701">H783</f>
        <v>0</v>
      </c>
      <c r="I790" s="146">
        <f t="shared" si="701"/>
        <v>0</v>
      </c>
      <c r="J790" s="146">
        <f t="shared" si="701"/>
        <v>0</v>
      </c>
      <c r="K790" s="146">
        <f t="shared" si="701"/>
        <v>0</v>
      </c>
      <c r="L790" s="146">
        <f t="shared" si="701"/>
        <v>0</v>
      </c>
      <c r="M790" s="146">
        <f t="shared" si="701"/>
        <v>0</v>
      </c>
      <c r="N790" s="146">
        <f t="shared" si="701"/>
        <v>0</v>
      </c>
      <c r="O790" s="146">
        <f t="shared" si="701"/>
        <v>0</v>
      </c>
      <c r="P790" s="146">
        <f t="shared" si="701"/>
        <v>0</v>
      </c>
      <c r="Q790" s="146">
        <f t="shared" si="701"/>
        <v>0</v>
      </c>
      <c r="R790" s="146">
        <f t="shared" si="701"/>
        <v>0</v>
      </c>
      <c r="S790" s="146">
        <f t="shared" si="701"/>
        <v>0</v>
      </c>
      <c r="T790" s="146">
        <f t="shared" si="701"/>
        <v>0</v>
      </c>
      <c r="U790" s="146">
        <f t="shared" si="701"/>
        <v>0</v>
      </c>
      <c r="V790" s="146">
        <f t="shared" si="701"/>
        <v>0</v>
      </c>
      <c r="W790" s="146">
        <f t="shared" si="701"/>
        <v>0</v>
      </c>
      <c r="X790" s="146">
        <f t="shared" si="701"/>
        <v>0</v>
      </c>
      <c r="Y790" s="146">
        <f t="shared" si="701"/>
        <v>0</v>
      </c>
      <c r="Z790" s="146">
        <f t="shared" si="701"/>
        <v>0</v>
      </c>
      <c r="AA790" s="146">
        <f t="shared" si="701"/>
        <v>0</v>
      </c>
      <c r="AB790" s="146">
        <f t="shared" si="701"/>
        <v>0</v>
      </c>
      <c r="AC790" s="146">
        <f t="shared" si="701"/>
        <v>0</v>
      </c>
      <c r="AD790" s="146">
        <f t="shared" si="701"/>
        <v>0</v>
      </c>
      <c r="AE790" s="146">
        <f t="shared" si="701"/>
        <v>0</v>
      </c>
      <c r="AF790" s="146">
        <f t="shared" si="701"/>
        <v>0</v>
      </c>
      <c r="AG790" s="146">
        <f t="shared" si="701"/>
        <v>0</v>
      </c>
      <c r="AH790" s="146">
        <f t="shared" si="701"/>
        <v>0</v>
      </c>
      <c r="AI790" s="146">
        <f t="shared" si="701"/>
        <v>0</v>
      </c>
      <c r="AJ790" s="146">
        <f t="shared" si="701"/>
        <v>0</v>
      </c>
      <c r="AK790" s="146">
        <f t="shared" si="701"/>
        <v>0</v>
      </c>
      <c r="AL790" s="146">
        <f t="shared" si="701"/>
        <v>0</v>
      </c>
      <c r="AM790" s="146">
        <f t="shared" si="701"/>
        <v>0</v>
      </c>
      <c r="AN790" s="146">
        <f t="shared" si="701"/>
        <v>0</v>
      </c>
      <c r="AO790" s="146">
        <f t="shared" si="701"/>
        <v>0</v>
      </c>
      <c r="AP790" s="146">
        <f t="shared" si="701"/>
        <v>0</v>
      </c>
      <c r="AQ790" s="146">
        <f t="shared" si="701"/>
        <v>0</v>
      </c>
      <c r="AR790" s="146">
        <f t="shared" si="701"/>
        <v>0</v>
      </c>
      <c r="AS790" s="146">
        <f t="shared" si="701"/>
        <v>0</v>
      </c>
      <c r="AT790" s="146">
        <f t="shared" si="701"/>
        <v>0</v>
      </c>
      <c r="AU790" s="146">
        <f t="shared" si="701"/>
        <v>0</v>
      </c>
      <c r="AV790" s="146">
        <f t="shared" si="701"/>
        <v>0</v>
      </c>
      <c r="AW790" s="146">
        <f t="shared" si="701"/>
        <v>0</v>
      </c>
      <c r="AX790" s="146">
        <f t="shared" si="701"/>
        <v>0</v>
      </c>
      <c r="AY790" s="146">
        <f t="shared" si="701"/>
        <v>0</v>
      </c>
      <c r="AZ790" s="146">
        <f t="shared" si="701"/>
        <v>0</v>
      </c>
      <c r="BA790" s="146">
        <f t="shared" si="701"/>
        <v>0</v>
      </c>
      <c r="BB790" s="146"/>
      <c r="BC790" s="226"/>
    </row>
    <row r="791" spans="1:55" ht="15.6">
      <c r="A791" s="275"/>
      <c r="B791" s="296"/>
      <c r="C791" s="296"/>
      <c r="D791" s="225" t="s">
        <v>268</v>
      </c>
      <c r="E791" s="146">
        <f>H791+K791+N791+Q791+T791+W791+Z791+AE791+AJ791+AO791+AT791+AY791</f>
        <v>37578.925000000003</v>
      </c>
      <c r="F791" s="146">
        <f t="shared" si="673"/>
        <v>37532.737860000001</v>
      </c>
      <c r="G791" s="167">
        <f t="shared" si="674"/>
        <v>99.877092971658982</v>
      </c>
      <c r="H791" s="146">
        <f t="shared" si="701"/>
        <v>1184.2949699999999</v>
      </c>
      <c r="I791" s="146">
        <f t="shared" si="701"/>
        <v>1184.2949699999999</v>
      </c>
      <c r="J791" s="146">
        <f t="shared" si="701"/>
        <v>0</v>
      </c>
      <c r="K791" s="146">
        <f t="shared" si="701"/>
        <v>5602.7990200000004</v>
      </c>
      <c r="L791" s="146">
        <f t="shared" si="701"/>
        <v>5602.7990200000004</v>
      </c>
      <c r="M791" s="146">
        <f t="shared" si="701"/>
        <v>0</v>
      </c>
      <c r="N791" s="146">
        <f t="shared" si="701"/>
        <v>3695.6756099999998</v>
      </c>
      <c r="O791" s="146">
        <f t="shared" si="701"/>
        <v>3695.6756099999998</v>
      </c>
      <c r="P791" s="146">
        <f t="shared" si="701"/>
        <v>0</v>
      </c>
      <c r="Q791" s="146">
        <f t="shared" si="701"/>
        <v>3062.3475600000002</v>
      </c>
      <c r="R791" s="146">
        <f t="shared" si="701"/>
        <v>3062.3475600000002</v>
      </c>
      <c r="S791" s="146">
        <f t="shared" si="701"/>
        <v>0</v>
      </c>
      <c r="T791" s="146">
        <f t="shared" si="701"/>
        <v>2951.92659</v>
      </c>
      <c r="U791" s="146">
        <f t="shared" si="701"/>
        <v>2951.92659</v>
      </c>
      <c r="V791" s="146">
        <f t="shared" si="701"/>
        <v>0</v>
      </c>
      <c r="W791" s="146">
        <f t="shared" si="701"/>
        <v>3332.90101</v>
      </c>
      <c r="X791" s="146">
        <f t="shared" si="701"/>
        <v>3332.90101</v>
      </c>
      <c r="Y791" s="146">
        <f t="shared" si="701"/>
        <v>0</v>
      </c>
      <c r="Z791" s="146">
        <f t="shared" si="701"/>
        <v>3363.4203699999998</v>
      </c>
      <c r="AA791" s="146">
        <f t="shared" si="701"/>
        <v>3363.4203699999998</v>
      </c>
      <c r="AB791" s="146">
        <f t="shared" si="701"/>
        <v>0</v>
      </c>
      <c r="AC791" s="146">
        <f t="shared" si="701"/>
        <v>0</v>
      </c>
      <c r="AD791" s="146">
        <f t="shared" si="701"/>
        <v>0</v>
      </c>
      <c r="AE791" s="146">
        <f t="shared" si="701"/>
        <v>2391.8583800000001</v>
      </c>
      <c r="AF791" s="146">
        <f t="shared" si="701"/>
        <v>2391.8583800000001</v>
      </c>
      <c r="AG791" s="146">
        <f t="shared" si="701"/>
        <v>0</v>
      </c>
      <c r="AH791" s="146">
        <f t="shared" si="701"/>
        <v>0</v>
      </c>
      <c r="AI791" s="146">
        <f t="shared" si="701"/>
        <v>0</v>
      </c>
      <c r="AJ791" s="146">
        <f t="shared" si="701"/>
        <v>2851.3753900000002</v>
      </c>
      <c r="AK791" s="146">
        <f t="shared" si="701"/>
        <v>2851.3753900000002</v>
      </c>
      <c r="AL791" s="146">
        <f t="shared" si="701"/>
        <v>0</v>
      </c>
      <c r="AM791" s="146">
        <f t="shared" si="701"/>
        <v>0</v>
      </c>
      <c r="AN791" s="146">
        <f t="shared" si="701"/>
        <v>0</v>
      </c>
      <c r="AO791" s="146">
        <f t="shared" si="701"/>
        <v>2324.0148100000001</v>
      </c>
      <c r="AP791" s="146">
        <f t="shared" si="701"/>
        <v>2324.0148100000001</v>
      </c>
      <c r="AQ791" s="146">
        <f t="shared" si="701"/>
        <v>0</v>
      </c>
      <c r="AR791" s="146">
        <f t="shared" si="701"/>
        <v>0</v>
      </c>
      <c r="AS791" s="146">
        <f t="shared" si="701"/>
        <v>0</v>
      </c>
      <c r="AT791" s="146">
        <f t="shared" si="701"/>
        <v>2353.9841299999998</v>
      </c>
      <c r="AU791" s="146">
        <f t="shared" si="701"/>
        <v>2353.9841299999998</v>
      </c>
      <c r="AV791" s="146">
        <f t="shared" si="701"/>
        <v>0</v>
      </c>
      <c r="AW791" s="146">
        <f t="shared" si="701"/>
        <v>0</v>
      </c>
      <c r="AX791" s="146">
        <f t="shared" si="701"/>
        <v>0</v>
      </c>
      <c r="AY791" s="146">
        <f t="shared" si="701"/>
        <v>4464.3271599999998</v>
      </c>
      <c r="AZ791" s="146">
        <v>4418.1400199999998</v>
      </c>
      <c r="BA791" s="146">
        <f t="shared" si="701"/>
        <v>0</v>
      </c>
      <c r="BB791" s="146"/>
      <c r="BC791" s="226"/>
    </row>
    <row r="792" spans="1:55" ht="78">
      <c r="A792" s="275"/>
      <c r="B792" s="296"/>
      <c r="C792" s="296"/>
      <c r="D792" s="225" t="s">
        <v>274</v>
      </c>
      <c r="E792" s="146">
        <f t="shared" ref="E792:F801" si="702">H792+K792+N792+Q792+T792+W792+Z792+AE792+AJ792+AO792+AT792+AY792</f>
        <v>0</v>
      </c>
      <c r="F792" s="146">
        <f t="shared" si="673"/>
        <v>0</v>
      </c>
      <c r="G792" s="167"/>
      <c r="H792" s="146">
        <f t="shared" si="701"/>
        <v>0</v>
      </c>
      <c r="I792" s="146">
        <f t="shared" si="701"/>
        <v>0</v>
      </c>
      <c r="J792" s="146">
        <f t="shared" si="701"/>
        <v>0</v>
      </c>
      <c r="K792" s="146">
        <f t="shared" si="701"/>
        <v>0</v>
      </c>
      <c r="L792" s="146">
        <f t="shared" si="701"/>
        <v>0</v>
      </c>
      <c r="M792" s="146">
        <f t="shared" si="701"/>
        <v>0</v>
      </c>
      <c r="N792" s="146">
        <f t="shared" si="701"/>
        <v>0</v>
      </c>
      <c r="O792" s="146">
        <f t="shared" si="701"/>
        <v>0</v>
      </c>
      <c r="P792" s="146">
        <f t="shared" si="701"/>
        <v>0</v>
      </c>
      <c r="Q792" s="146">
        <f t="shared" si="701"/>
        <v>0</v>
      </c>
      <c r="R792" s="146">
        <f t="shared" si="701"/>
        <v>0</v>
      </c>
      <c r="S792" s="146">
        <f t="shared" si="701"/>
        <v>0</v>
      </c>
      <c r="T792" s="146">
        <f t="shared" si="701"/>
        <v>0</v>
      </c>
      <c r="U792" s="146">
        <f t="shared" si="701"/>
        <v>0</v>
      </c>
      <c r="V792" s="146">
        <f t="shared" si="701"/>
        <v>0</v>
      </c>
      <c r="W792" s="146">
        <f t="shared" si="701"/>
        <v>0</v>
      </c>
      <c r="X792" s="146">
        <f t="shared" si="701"/>
        <v>0</v>
      </c>
      <c r="Y792" s="146">
        <f t="shared" si="701"/>
        <v>0</v>
      </c>
      <c r="Z792" s="146">
        <f t="shared" si="701"/>
        <v>0</v>
      </c>
      <c r="AA792" s="146">
        <f t="shared" si="701"/>
        <v>0</v>
      </c>
      <c r="AB792" s="146">
        <f t="shared" si="701"/>
        <v>0</v>
      </c>
      <c r="AC792" s="146">
        <f t="shared" si="701"/>
        <v>0</v>
      </c>
      <c r="AD792" s="146">
        <f t="shared" si="701"/>
        <v>0</v>
      </c>
      <c r="AE792" s="146">
        <f t="shared" si="701"/>
        <v>0</v>
      </c>
      <c r="AF792" s="146">
        <f t="shared" si="701"/>
        <v>0</v>
      </c>
      <c r="AG792" s="146">
        <f t="shared" si="701"/>
        <v>0</v>
      </c>
      <c r="AH792" s="146">
        <f t="shared" si="701"/>
        <v>0</v>
      </c>
      <c r="AI792" s="146">
        <f t="shared" si="701"/>
        <v>0</v>
      </c>
      <c r="AJ792" s="146">
        <f t="shared" si="701"/>
        <v>0</v>
      </c>
      <c r="AK792" s="146">
        <f t="shared" si="701"/>
        <v>0</v>
      </c>
      <c r="AL792" s="146">
        <f t="shared" si="701"/>
        <v>0</v>
      </c>
      <c r="AM792" s="146">
        <f t="shared" si="701"/>
        <v>0</v>
      </c>
      <c r="AN792" s="146">
        <f t="shared" si="701"/>
        <v>0</v>
      </c>
      <c r="AO792" s="146">
        <f t="shared" si="701"/>
        <v>0</v>
      </c>
      <c r="AP792" s="146">
        <f t="shared" si="701"/>
        <v>0</v>
      </c>
      <c r="AQ792" s="146">
        <f t="shared" si="701"/>
        <v>0</v>
      </c>
      <c r="AR792" s="146">
        <f t="shared" si="701"/>
        <v>0</v>
      </c>
      <c r="AS792" s="146">
        <f t="shared" si="701"/>
        <v>0</v>
      </c>
      <c r="AT792" s="146">
        <f t="shared" si="701"/>
        <v>0</v>
      </c>
      <c r="AU792" s="146"/>
      <c r="AV792" s="146">
        <f t="shared" si="701"/>
        <v>0</v>
      </c>
      <c r="AW792" s="146">
        <f t="shared" si="701"/>
        <v>0</v>
      </c>
      <c r="AX792" s="146">
        <f t="shared" si="701"/>
        <v>0</v>
      </c>
      <c r="AY792" s="146">
        <f t="shared" si="701"/>
        <v>0</v>
      </c>
      <c r="AZ792" s="146">
        <f t="shared" si="701"/>
        <v>0</v>
      </c>
      <c r="BA792" s="146">
        <f t="shared" si="701"/>
        <v>0</v>
      </c>
      <c r="BB792" s="146"/>
      <c r="BC792" s="226"/>
    </row>
    <row r="793" spans="1:55" ht="15.6">
      <c r="A793" s="275"/>
      <c r="B793" s="296"/>
      <c r="C793" s="296"/>
      <c r="D793" s="225" t="s">
        <v>269</v>
      </c>
      <c r="E793" s="146">
        <f t="shared" si="702"/>
        <v>0</v>
      </c>
      <c r="F793" s="146">
        <f t="shared" si="673"/>
        <v>0</v>
      </c>
      <c r="G793" s="167"/>
      <c r="H793" s="146">
        <f t="shared" si="701"/>
        <v>0</v>
      </c>
      <c r="I793" s="146">
        <f t="shared" si="701"/>
        <v>0</v>
      </c>
      <c r="J793" s="146">
        <f t="shared" si="701"/>
        <v>0</v>
      </c>
      <c r="K793" s="146">
        <f t="shared" si="701"/>
        <v>0</v>
      </c>
      <c r="L793" s="146">
        <f t="shared" si="701"/>
        <v>0</v>
      </c>
      <c r="M793" s="146">
        <f t="shared" si="701"/>
        <v>0</v>
      </c>
      <c r="N793" s="146">
        <f t="shared" si="701"/>
        <v>0</v>
      </c>
      <c r="O793" s="146">
        <f t="shared" si="701"/>
        <v>0</v>
      </c>
      <c r="P793" s="146">
        <f t="shared" si="701"/>
        <v>0</v>
      </c>
      <c r="Q793" s="146">
        <f t="shared" si="701"/>
        <v>0</v>
      </c>
      <c r="R793" s="146">
        <f t="shared" si="701"/>
        <v>0</v>
      </c>
      <c r="S793" s="146">
        <f t="shared" si="701"/>
        <v>0</v>
      </c>
      <c r="T793" s="146">
        <f t="shared" si="701"/>
        <v>0</v>
      </c>
      <c r="U793" s="146">
        <f t="shared" si="701"/>
        <v>0</v>
      </c>
      <c r="V793" s="146">
        <f t="shared" si="701"/>
        <v>0</v>
      </c>
      <c r="W793" s="146">
        <f t="shared" si="701"/>
        <v>0</v>
      </c>
      <c r="X793" s="146">
        <f t="shared" si="701"/>
        <v>0</v>
      </c>
      <c r="Y793" s="146">
        <f t="shared" si="701"/>
        <v>0</v>
      </c>
      <c r="Z793" s="146">
        <f t="shared" si="701"/>
        <v>0</v>
      </c>
      <c r="AA793" s="146">
        <f t="shared" si="701"/>
        <v>0</v>
      </c>
      <c r="AB793" s="146">
        <f t="shared" si="701"/>
        <v>0</v>
      </c>
      <c r="AC793" s="146">
        <f t="shared" si="701"/>
        <v>0</v>
      </c>
      <c r="AD793" s="146">
        <f t="shared" si="701"/>
        <v>0</v>
      </c>
      <c r="AE793" s="146">
        <f t="shared" si="701"/>
        <v>0</v>
      </c>
      <c r="AF793" s="146">
        <f t="shared" si="701"/>
        <v>0</v>
      </c>
      <c r="AG793" s="146">
        <f t="shared" si="701"/>
        <v>0</v>
      </c>
      <c r="AH793" s="146">
        <f t="shared" si="701"/>
        <v>0</v>
      </c>
      <c r="AI793" s="146">
        <f t="shared" si="701"/>
        <v>0</v>
      </c>
      <c r="AJ793" s="146">
        <f t="shared" si="701"/>
        <v>0</v>
      </c>
      <c r="AK793" s="146">
        <f t="shared" si="701"/>
        <v>0</v>
      </c>
      <c r="AL793" s="146">
        <f t="shared" si="701"/>
        <v>0</v>
      </c>
      <c r="AM793" s="146">
        <f t="shared" si="701"/>
        <v>0</v>
      </c>
      <c r="AN793" s="146">
        <f t="shared" si="701"/>
        <v>0</v>
      </c>
      <c r="AO793" s="146">
        <f t="shared" si="701"/>
        <v>0</v>
      </c>
      <c r="AP793" s="146">
        <f t="shared" si="701"/>
        <v>0</v>
      </c>
      <c r="AQ793" s="146">
        <f t="shared" si="701"/>
        <v>0</v>
      </c>
      <c r="AR793" s="146">
        <f t="shared" si="701"/>
        <v>0</v>
      </c>
      <c r="AS793" s="146">
        <f t="shared" si="701"/>
        <v>0</v>
      </c>
      <c r="AT793" s="146">
        <f t="shared" si="701"/>
        <v>0</v>
      </c>
      <c r="AU793" s="146"/>
      <c r="AV793" s="146">
        <f t="shared" si="701"/>
        <v>0</v>
      </c>
      <c r="AW793" s="146">
        <f t="shared" si="701"/>
        <v>0</v>
      </c>
      <c r="AX793" s="146">
        <f t="shared" si="701"/>
        <v>0</v>
      </c>
      <c r="AY793" s="146">
        <f t="shared" si="701"/>
        <v>0</v>
      </c>
      <c r="AZ793" s="146">
        <f t="shared" si="701"/>
        <v>0</v>
      </c>
      <c r="BA793" s="146">
        <f t="shared" si="701"/>
        <v>0</v>
      </c>
      <c r="BB793" s="146"/>
      <c r="BC793" s="226"/>
    </row>
    <row r="794" spans="1:55" ht="31.2">
      <c r="A794" s="275"/>
      <c r="B794" s="296"/>
      <c r="C794" s="296"/>
      <c r="D794" s="226" t="s">
        <v>43</v>
      </c>
      <c r="E794" s="146">
        <f t="shared" si="702"/>
        <v>0</v>
      </c>
      <c r="F794" s="146">
        <f t="shared" si="673"/>
        <v>0</v>
      </c>
      <c r="G794" s="167"/>
      <c r="H794" s="146">
        <f t="shared" si="701"/>
        <v>0</v>
      </c>
      <c r="I794" s="146">
        <f t="shared" si="701"/>
        <v>0</v>
      </c>
      <c r="J794" s="146">
        <f t="shared" si="701"/>
        <v>0</v>
      </c>
      <c r="K794" s="146">
        <f t="shared" si="701"/>
        <v>0</v>
      </c>
      <c r="L794" s="146">
        <f t="shared" si="701"/>
        <v>0</v>
      </c>
      <c r="M794" s="146">
        <f t="shared" si="701"/>
        <v>0</v>
      </c>
      <c r="N794" s="146">
        <f t="shared" si="701"/>
        <v>0</v>
      </c>
      <c r="O794" s="146">
        <f t="shared" si="701"/>
        <v>0</v>
      </c>
      <c r="P794" s="146">
        <f t="shared" si="701"/>
        <v>0</v>
      </c>
      <c r="Q794" s="146">
        <f t="shared" si="701"/>
        <v>0</v>
      </c>
      <c r="R794" s="146">
        <f t="shared" si="701"/>
        <v>0</v>
      </c>
      <c r="S794" s="146">
        <f t="shared" si="701"/>
        <v>0</v>
      </c>
      <c r="T794" s="146">
        <f t="shared" si="701"/>
        <v>0</v>
      </c>
      <c r="U794" s="146">
        <f t="shared" si="701"/>
        <v>0</v>
      </c>
      <c r="V794" s="146">
        <f t="shared" si="701"/>
        <v>0</v>
      </c>
      <c r="W794" s="146">
        <f t="shared" si="701"/>
        <v>0</v>
      </c>
      <c r="X794" s="146">
        <f t="shared" si="701"/>
        <v>0</v>
      </c>
      <c r="Y794" s="146">
        <f t="shared" si="701"/>
        <v>0</v>
      </c>
      <c r="Z794" s="146">
        <f t="shared" si="701"/>
        <v>0</v>
      </c>
      <c r="AA794" s="146">
        <f t="shared" si="701"/>
        <v>0</v>
      </c>
      <c r="AB794" s="146">
        <f t="shared" si="701"/>
        <v>0</v>
      </c>
      <c r="AC794" s="146">
        <f t="shared" si="701"/>
        <v>0</v>
      </c>
      <c r="AD794" s="146">
        <f t="shared" si="701"/>
        <v>0</v>
      </c>
      <c r="AE794" s="146">
        <f t="shared" si="701"/>
        <v>0</v>
      </c>
      <c r="AF794" s="146">
        <f t="shared" si="701"/>
        <v>0</v>
      </c>
      <c r="AG794" s="146">
        <f t="shared" si="701"/>
        <v>0</v>
      </c>
      <c r="AH794" s="146">
        <f t="shared" si="701"/>
        <v>0</v>
      </c>
      <c r="AI794" s="146">
        <f t="shared" si="701"/>
        <v>0</v>
      </c>
      <c r="AJ794" s="146">
        <f t="shared" si="701"/>
        <v>0</v>
      </c>
      <c r="AK794" s="146">
        <f t="shared" si="701"/>
        <v>0</v>
      </c>
      <c r="AL794" s="146">
        <f t="shared" si="701"/>
        <v>0</v>
      </c>
      <c r="AM794" s="146">
        <f t="shared" si="701"/>
        <v>0</v>
      </c>
      <c r="AN794" s="146">
        <f t="shared" si="701"/>
        <v>0</v>
      </c>
      <c r="AO794" s="146">
        <f t="shared" si="701"/>
        <v>0</v>
      </c>
      <c r="AP794" s="146">
        <f t="shared" si="701"/>
        <v>0</v>
      </c>
      <c r="AQ794" s="146">
        <f t="shared" si="701"/>
        <v>0</v>
      </c>
      <c r="AR794" s="146">
        <f t="shared" si="701"/>
        <v>0</v>
      </c>
      <c r="AS794" s="146">
        <f t="shared" si="701"/>
        <v>0</v>
      </c>
      <c r="AT794" s="146">
        <f t="shared" si="701"/>
        <v>0</v>
      </c>
      <c r="AU794" s="146"/>
      <c r="AV794" s="146">
        <f t="shared" si="701"/>
        <v>0</v>
      </c>
      <c r="AW794" s="146">
        <f t="shared" si="701"/>
        <v>0</v>
      </c>
      <c r="AX794" s="146">
        <f t="shared" si="701"/>
        <v>0</v>
      </c>
      <c r="AY794" s="146">
        <f t="shared" si="701"/>
        <v>0</v>
      </c>
      <c r="AZ794" s="146">
        <f t="shared" si="701"/>
        <v>0</v>
      </c>
      <c r="BA794" s="146">
        <f t="shared" si="701"/>
        <v>0</v>
      </c>
      <c r="BB794" s="146"/>
      <c r="BC794" s="226"/>
    </row>
    <row r="795" spans="1:55" ht="15.6">
      <c r="A795" s="275" t="s">
        <v>508</v>
      </c>
      <c r="B795" s="296"/>
      <c r="C795" s="296"/>
      <c r="D795" s="153" t="s">
        <v>41</v>
      </c>
      <c r="E795" s="146">
        <f t="shared" si="702"/>
        <v>37578.925000000003</v>
      </c>
      <c r="F795" s="146">
        <f t="shared" si="673"/>
        <v>37532.737860000001</v>
      </c>
      <c r="G795" s="167">
        <f t="shared" si="674"/>
        <v>99.877092971658982</v>
      </c>
      <c r="H795" s="146">
        <f>H796+H797+H798+H800+H801</f>
        <v>1184.2949699999999</v>
      </c>
      <c r="I795" s="146">
        <f t="shared" ref="I795" si="703">I796+I797+I798+I800+I801</f>
        <v>1184.2949699999999</v>
      </c>
      <c r="J795" s="146"/>
      <c r="K795" s="146">
        <f t="shared" ref="K795:L795" si="704">K796+K797+K798+K800+K801</f>
        <v>5602.7990200000004</v>
      </c>
      <c r="L795" s="146">
        <f t="shared" si="704"/>
        <v>5602.7990200000004</v>
      </c>
      <c r="M795" s="146"/>
      <c r="N795" s="146">
        <f t="shared" ref="N795:O795" si="705">N796+N797+N798+N800+N801</f>
        <v>3695.6756099999998</v>
      </c>
      <c r="O795" s="146">
        <f t="shared" si="705"/>
        <v>3695.6756099999998</v>
      </c>
      <c r="P795" s="146"/>
      <c r="Q795" s="146">
        <f t="shared" ref="Q795:R795" si="706">Q796+Q797+Q798+Q800+Q801</f>
        <v>3062.3475600000002</v>
      </c>
      <c r="R795" s="146">
        <f t="shared" si="706"/>
        <v>3062.3475600000002</v>
      </c>
      <c r="S795" s="146"/>
      <c r="T795" s="146">
        <f t="shared" ref="T795:U795" si="707">T796+T797+T798+T800+T801</f>
        <v>2951.92659</v>
      </c>
      <c r="U795" s="146">
        <f t="shared" si="707"/>
        <v>2951.92659</v>
      </c>
      <c r="V795" s="146"/>
      <c r="W795" s="146">
        <f t="shared" ref="W795:X795" si="708">W796+W797+W798+W800+W801</f>
        <v>3332.90101</v>
      </c>
      <c r="X795" s="146">
        <f t="shared" si="708"/>
        <v>3332.90101</v>
      </c>
      <c r="Y795" s="146"/>
      <c r="Z795" s="146">
        <f t="shared" ref="Z795:AC795" si="709">Z796+Z797+Z798+Z800+Z801</f>
        <v>3363.4203699999998</v>
      </c>
      <c r="AA795" s="146">
        <f t="shared" si="709"/>
        <v>3363.4203699999998</v>
      </c>
      <c r="AB795" s="146">
        <f t="shared" si="709"/>
        <v>0</v>
      </c>
      <c r="AC795" s="146">
        <f t="shared" si="709"/>
        <v>0</v>
      </c>
      <c r="AD795" s="146"/>
      <c r="AE795" s="146">
        <f t="shared" ref="AE795:AH795" si="710">AE796+AE797+AE798+AE800+AE801</f>
        <v>2391.8583800000001</v>
      </c>
      <c r="AF795" s="146">
        <f t="shared" si="710"/>
        <v>2391.8583800000001</v>
      </c>
      <c r="AG795" s="146">
        <f t="shared" si="710"/>
        <v>0</v>
      </c>
      <c r="AH795" s="146">
        <f t="shared" si="710"/>
        <v>0</v>
      </c>
      <c r="AI795" s="146"/>
      <c r="AJ795" s="146">
        <f t="shared" ref="AJ795:AM795" si="711">AJ796+AJ797+AJ798+AJ800+AJ801</f>
        <v>2851.3753900000002</v>
      </c>
      <c r="AK795" s="146">
        <f t="shared" si="711"/>
        <v>2851.3753900000002</v>
      </c>
      <c r="AL795" s="146">
        <f t="shared" si="711"/>
        <v>0</v>
      </c>
      <c r="AM795" s="146">
        <f t="shared" si="711"/>
        <v>0</v>
      </c>
      <c r="AN795" s="146"/>
      <c r="AO795" s="146">
        <f t="shared" ref="AO795:AR795" si="712">AO796+AO797+AO798+AO800+AO801</f>
        <v>2324.0148100000001</v>
      </c>
      <c r="AP795" s="146">
        <f t="shared" si="712"/>
        <v>2324.0148100000001</v>
      </c>
      <c r="AQ795" s="146">
        <f t="shared" si="712"/>
        <v>0</v>
      </c>
      <c r="AR795" s="146">
        <f t="shared" si="712"/>
        <v>0</v>
      </c>
      <c r="AS795" s="146"/>
      <c r="AT795" s="146">
        <f t="shared" ref="AT795:AW795" si="713">AT796+AT797+AT798+AT800+AT801</f>
        <v>2353.9841299999998</v>
      </c>
      <c r="AU795" s="146">
        <f t="shared" si="713"/>
        <v>2353.9841299999998</v>
      </c>
      <c r="AV795" s="146">
        <f t="shared" si="713"/>
        <v>0</v>
      </c>
      <c r="AW795" s="146">
        <f t="shared" si="713"/>
        <v>0</v>
      </c>
      <c r="AX795" s="146"/>
      <c r="AY795" s="146">
        <f t="shared" ref="AY795:AZ795" si="714">AY796+AY797+AY798+AY800+AY801</f>
        <v>4464.3271599999998</v>
      </c>
      <c r="AZ795" s="146">
        <f t="shared" si="714"/>
        <v>4418.1400199999998</v>
      </c>
      <c r="BA795" s="150"/>
      <c r="BB795" s="150"/>
      <c r="BC795" s="226"/>
    </row>
    <row r="796" spans="1:55" ht="31.2">
      <c r="A796" s="275"/>
      <c r="B796" s="296"/>
      <c r="C796" s="296"/>
      <c r="D796" s="151" t="s">
        <v>37</v>
      </c>
      <c r="E796" s="146">
        <f t="shared" si="702"/>
        <v>0</v>
      </c>
      <c r="F796" s="146">
        <f t="shared" si="673"/>
        <v>0</v>
      </c>
      <c r="G796" s="167"/>
      <c r="H796" s="146">
        <f>H789</f>
        <v>0</v>
      </c>
      <c r="I796" s="146">
        <f t="shared" ref="I796:BA796" si="715">I789</f>
        <v>0</v>
      </c>
      <c r="J796" s="146">
        <f t="shared" si="715"/>
        <v>0</v>
      </c>
      <c r="K796" s="146">
        <f t="shared" si="715"/>
        <v>0</v>
      </c>
      <c r="L796" s="146">
        <f t="shared" si="715"/>
        <v>0</v>
      </c>
      <c r="M796" s="146">
        <f t="shared" si="715"/>
        <v>0</v>
      </c>
      <c r="N796" s="146">
        <f t="shared" si="715"/>
        <v>0</v>
      </c>
      <c r="O796" s="146">
        <f t="shared" si="715"/>
        <v>0</v>
      </c>
      <c r="P796" s="146">
        <f t="shared" si="715"/>
        <v>0</v>
      </c>
      <c r="Q796" s="146">
        <f t="shared" si="715"/>
        <v>0</v>
      </c>
      <c r="R796" s="146">
        <f t="shared" si="715"/>
        <v>0</v>
      </c>
      <c r="S796" s="146">
        <f t="shared" si="715"/>
        <v>0</v>
      </c>
      <c r="T796" s="146">
        <f t="shared" si="715"/>
        <v>0</v>
      </c>
      <c r="U796" s="146">
        <f t="shared" si="715"/>
        <v>0</v>
      </c>
      <c r="V796" s="146">
        <f t="shared" si="715"/>
        <v>0</v>
      </c>
      <c r="W796" s="146">
        <f t="shared" si="715"/>
        <v>0</v>
      </c>
      <c r="X796" s="146">
        <f t="shared" si="715"/>
        <v>0</v>
      </c>
      <c r="Y796" s="146">
        <f t="shared" si="715"/>
        <v>0</v>
      </c>
      <c r="Z796" s="146">
        <f t="shared" si="715"/>
        <v>0</v>
      </c>
      <c r="AA796" s="146">
        <f t="shared" si="715"/>
        <v>0</v>
      </c>
      <c r="AB796" s="146">
        <f t="shared" si="715"/>
        <v>0</v>
      </c>
      <c r="AC796" s="146">
        <f t="shared" si="715"/>
        <v>0</v>
      </c>
      <c r="AD796" s="146">
        <f t="shared" si="715"/>
        <v>0</v>
      </c>
      <c r="AE796" s="146">
        <f t="shared" si="715"/>
        <v>0</v>
      </c>
      <c r="AF796" s="146">
        <f t="shared" si="715"/>
        <v>0</v>
      </c>
      <c r="AG796" s="146">
        <f t="shared" si="715"/>
        <v>0</v>
      </c>
      <c r="AH796" s="146">
        <f t="shared" si="715"/>
        <v>0</v>
      </c>
      <c r="AI796" s="146">
        <f t="shared" si="715"/>
        <v>0</v>
      </c>
      <c r="AJ796" s="146">
        <f t="shared" si="715"/>
        <v>0</v>
      </c>
      <c r="AK796" s="146">
        <f t="shared" si="715"/>
        <v>0</v>
      </c>
      <c r="AL796" s="146">
        <f t="shared" si="715"/>
        <v>0</v>
      </c>
      <c r="AM796" s="146">
        <f t="shared" si="715"/>
        <v>0</v>
      </c>
      <c r="AN796" s="146">
        <f t="shared" si="715"/>
        <v>0</v>
      </c>
      <c r="AO796" s="146">
        <f t="shared" si="715"/>
        <v>0</v>
      </c>
      <c r="AP796" s="146">
        <f t="shared" si="715"/>
        <v>0</v>
      </c>
      <c r="AQ796" s="146">
        <f t="shared" si="715"/>
        <v>0</v>
      </c>
      <c r="AR796" s="146">
        <f t="shared" si="715"/>
        <v>0</v>
      </c>
      <c r="AS796" s="146">
        <f t="shared" si="715"/>
        <v>0</v>
      </c>
      <c r="AT796" s="146">
        <f t="shared" si="715"/>
        <v>0</v>
      </c>
      <c r="AU796" s="146">
        <f t="shared" si="715"/>
        <v>0</v>
      </c>
      <c r="AV796" s="146">
        <f t="shared" si="715"/>
        <v>0</v>
      </c>
      <c r="AW796" s="146">
        <f t="shared" si="715"/>
        <v>0</v>
      </c>
      <c r="AX796" s="146">
        <f t="shared" si="715"/>
        <v>0</v>
      </c>
      <c r="AY796" s="146">
        <f t="shared" si="715"/>
        <v>0</v>
      </c>
      <c r="AZ796" s="146">
        <f t="shared" si="715"/>
        <v>0</v>
      </c>
      <c r="BA796" s="146">
        <f t="shared" si="715"/>
        <v>0</v>
      </c>
      <c r="BB796" s="146"/>
      <c r="BC796" s="226"/>
    </row>
    <row r="797" spans="1:55" ht="31.2">
      <c r="A797" s="275"/>
      <c r="B797" s="296"/>
      <c r="C797" s="296"/>
      <c r="D797" s="176" t="s">
        <v>2</v>
      </c>
      <c r="E797" s="146">
        <f t="shared" si="702"/>
        <v>0</v>
      </c>
      <c r="F797" s="146">
        <f t="shared" si="702"/>
        <v>0</v>
      </c>
      <c r="G797" s="167"/>
      <c r="H797" s="146">
        <f t="shared" ref="H797:BA801" si="716">H790</f>
        <v>0</v>
      </c>
      <c r="I797" s="146">
        <f t="shared" si="716"/>
        <v>0</v>
      </c>
      <c r="J797" s="146">
        <f t="shared" si="716"/>
        <v>0</v>
      </c>
      <c r="K797" s="146">
        <f t="shared" si="716"/>
        <v>0</v>
      </c>
      <c r="L797" s="146">
        <f t="shared" si="716"/>
        <v>0</v>
      </c>
      <c r="M797" s="146">
        <f t="shared" si="716"/>
        <v>0</v>
      </c>
      <c r="N797" s="146">
        <f t="shared" si="716"/>
        <v>0</v>
      </c>
      <c r="O797" s="146">
        <f t="shared" si="716"/>
        <v>0</v>
      </c>
      <c r="P797" s="146">
        <f t="shared" si="716"/>
        <v>0</v>
      </c>
      <c r="Q797" s="146">
        <f t="shared" si="716"/>
        <v>0</v>
      </c>
      <c r="R797" s="146">
        <f t="shared" si="716"/>
        <v>0</v>
      </c>
      <c r="S797" s="146">
        <f t="shared" si="716"/>
        <v>0</v>
      </c>
      <c r="T797" s="146">
        <f t="shared" si="716"/>
        <v>0</v>
      </c>
      <c r="U797" s="146">
        <f t="shared" si="716"/>
        <v>0</v>
      </c>
      <c r="V797" s="146">
        <f t="shared" si="716"/>
        <v>0</v>
      </c>
      <c r="W797" s="146">
        <f t="shared" si="716"/>
        <v>0</v>
      </c>
      <c r="X797" s="146">
        <f t="shared" si="716"/>
        <v>0</v>
      </c>
      <c r="Y797" s="146">
        <f t="shared" si="716"/>
        <v>0</v>
      </c>
      <c r="Z797" s="146">
        <f t="shared" si="716"/>
        <v>0</v>
      </c>
      <c r="AA797" s="146">
        <f t="shared" si="716"/>
        <v>0</v>
      </c>
      <c r="AB797" s="146">
        <f t="shared" si="716"/>
        <v>0</v>
      </c>
      <c r="AC797" s="146">
        <f t="shared" si="716"/>
        <v>0</v>
      </c>
      <c r="AD797" s="146">
        <f t="shared" si="716"/>
        <v>0</v>
      </c>
      <c r="AE797" s="146">
        <f t="shared" si="716"/>
        <v>0</v>
      </c>
      <c r="AF797" s="146">
        <f t="shared" si="716"/>
        <v>0</v>
      </c>
      <c r="AG797" s="146">
        <f t="shared" si="716"/>
        <v>0</v>
      </c>
      <c r="AH797" s="146">
        <f t="shared" si="716"/>
        <v>0</v>
      </c>
      <c r="AI797" s="146">
        <f t="shared" si="716"/>
        <v>0</v>
      </c>
      <c r="AJ797" s="146">
        <f t="shared" si="716"/>
        <v>0</v>
      </c>
      <c r="AK797" s="146">
        <f t="shared" si="716"/>
        <v>0</v>
      </c>
      <c r="AL797" s="146">
        <f t="shared" si="716"/>
        <v>0</v>
      </c>
      <c r="AM797" s="146">
        <f t="shared" si="716"/>
        <v>0</v>
      </c>
      <c r="AN797" s="146">
        <f t="shared" si="716"/>
        <v>0</v>
      </c>
      <c r="AO797" s="146">
        <f t="shared" si="716"/>
        <v>0</v>
      </c>
      <c r="AP797" s="146">
        <f t="shared" si="716"/>
        <v>0</v>
      </c>
      <c r="AQ797" s="146">
        <f t="shared" si="716"/>
        <v>0</v>
      </c>
      <c r="AR797" s="146">
        <f t="shared" si="716"/>
        <v>0</v>
      </c>
      <c r="AS797" s="146">
        <f t="shared" si="716"/>
        <v>0</v>
      </c>
      <c r="AT797" s="146">
        <f t="shared" si="716"/>
        <v>0</v>
      </c>
      <c r="AU797" s="146">
        <f t="shared" si="716"/>
        <v>0</v>
      </c>
      <c r="AV797" s="146">
        <f t="shared" si="716"/>
        <v>0</v>
      </c>
      <c r="AW797" s="146">
        <f t="shared" si="716"/>
        <v>0</v>
      </c>
      <c r="AX797" s="146">
        <f t="shared" si="716"/>
        <v>0</v>
      </c>
      <c r="AY797" s="146">
        <f t="shared" si="716"/>
        <v>0</v>
      </c>
      <c r="AZ797" s="146">
        <f t="shared" si="716"/>
        <v>0</v>
      </c>
      <c r="BA797" s="146">
        <f t="shared" si="716"/>
        <v>0</v>
      </c>
      <c r="BB797" s="146"/>
      <c r="BC797" s="226"/>
    </row>
    <row r="798" spans="1:55" ht="15.6">
      <c r="A798" s="275"/>
      <c r="B798" s="296"/>
      <c r="C798" s="296"/>
      <c r="D798" s="225" t="s">
        <v>268</v>
      </c>
      <c r="E798" s="146">
        <f>H798+K798+N798+Q798+T798+W798+Z798+AE798+AJ798+AO798+AT798+AY798</f>
        <v>37578.925000000003</v>
      </c>
      <c r="F798" s="146">
        <f t="shared" si="702"/>
        <v>37532.737860000001</v>
      </c>
      <c r="G798" s="167">
        <f t="shared" si="674"/>
        <v>99.877092971658982</v>
      </c>
      <c r="H798" s="146">
        <f t="shared" si="716"/>
        <v>1184.2949699999999</v>
      </c>
      <c r="I798" s="146">
        <f t="shared" si="716"/>
        <v>1184.2949699999999</v>
      </c>
      <c r="J798" s="146">
        <f t="shared" si="716"/>
        <v>0</v>
      </c>
      <c r="K798" s="146">
        <f t="shared" si="716"/>
        <v>5602.7990200000004</v>
      </c>
      <c r="L798" s="146">
        <f t="shared" si="716"/>
        <v>5602.7990200000004</v>
      </c>
      <c r="M798" s="146">
        <f t="shared" si="716"/>
        <v>0</v>
      </c>
      <c r="N798" s="146">
        <f t="shared" si="716"/>
        <v>3695.6756099999998</v>
      </c>
      <c r="O798" s="146">
        <f t="shared" si="716"/>
        <v>3695.6756099999998</v>
      </c>
      <c r="P798" s="146">
        <f t="shared" si="716"/>
        <v>0</v>
      </c>
      <c r="Q798" s="146">
        <f t="shared" si="716"/>
        <v>3062.3475600000002</v>
      </c>
      <c r="R798" s="146">
        <f t="shared" si="716"/>
        <v>3062.3475600000002</v>
      </c>
      <c r="S798" s="146">
        <f t="shared" si="716"/>
        <v>0</v>
      </c>
      <c r="T798" s="146">
        <f t="shared" si="716"/>
        <v>2951.92659</v>
      </c>
      <c r="U798" s="146">
        <f t="shared" si="716"/>
        <v>2951.92659</v>
      </c>
      <c r="V798" s="146">
        <f t="shared" si="716"/>
        <v>0</v>
      </c>
      <c r="W798" s="146">
        <f t="shared" si="716"/>
        <v>3332.90101</v>
      </c>
      <c r="X798" s="146">
        <f t="shared" si="716"/>
        <v>3332.90101</v>
      </c>
      <c r="Y798" s="146">
        <f t="shared" si="716"/>
        <v>0</v>
      </c>
      <c r="Z798" s="146">
        <f t="shared" si="716"/>
        <v>3363.4203699999998</v>
      </c>
      <c r="AA798" s="146">
        <f t="shared" si="716"/>
        <v>3363.4203699999998</v>
      </c>
      <c r="AB798" s="146">
        <f t="shared" si="716"/>
        <v>0</v>
      </c>
      <c r="AC798" s="146">
        <f t="shared" si="716"/>
        <v>0</v>
      </c>
      <c r="AD798" s="146">
        <f t="shared" si="716"/>
        <v>0</v>
      </c>
      <c r="AE798" s="146">
        <f t="shared" si="716"/>
        <v>2391.8583800000001</v>
      </c>
      <c r="AF798" s="146">
        <f t="shared" si="716"/>
        <v>2391.8583800000001</v>
      </c>
      <c r="AG798" s="146">
        <f t="shared" si="716"/>
        <v>0</v>
      </c>
      <c r="AH798" s="146">
        <f t="shared" si="716"/>
        <v>0</v>
      </c>
      <c r="AI798" s="146">
        <f t="shared" si="716"/>
        <v>0</v>
      </c>
      <c r="AJ798" s="146">
        <f t="shared" si="716"/>
        <v>2851.3753900000002</v>
      </c>
      <c r="AK798" s="146">
        <f t="shared" si="716"/>
        <v>2851.3753900000002</v>
      </c>
      <c r="AL798" s="146">
        <f t="shared" si="716"/>
        <v>0</v>
      </c>
      <c r="AM798" s="146">
        <f t="shared" si="716"/>
        <v>0</v>
      </c>
      <c r="AN798" s="146">
        <f t="shared" si="716"/>
        <v>0</v>
      </c>
      <c r="AO798" s="146">
        <f t="shared" si="716"/>
        <v>2324.0148100000001</v>
      </c>
      <c r="AP798" s="146">
        <f t="shared" si="716"/>
        <v>2324.0148100000001</v>
      </c>
      <c r="AQ798" s="146">
        <f t="shared" si="716"/>
        <v>0</v>
      </c>
      <c r="AR798" s="146">
        <f t="shared" si="716"/>
        <v>0</v>
      </c>
      <c r="AS798" s="146">
        <f t="shared" si="716"/>
        <v>0</v>
      </c>
      <c r="AT798" s="146">
        <f t="shared" si="716"/>
        <v>2353.9841299999998</v>
      </c>
      <c r="AU798" s="146">
        <f t="shared" si="716"/>
        <v>2353.9841299999998</v>
      </c>
      <c r="AV798" s="146">
        <f t="shared" si="716"/>
        <v>0</v>
      </c>
      <c r="AW798" s="146">
        <f t="shared" si="716"/>
        <v>0</v>
      </c>
      <c r="AX798" s="146">
        <f t="shared" si="716"/>
        <v>0</v>
      </c>
      <c r="AY798" s="146">
        <f t="shared" si="716"/>
        <v>4464.3271599999998</v>
      </c>
      <c r="AZ798" s="146">
        <f t="shared" si="716"/>
        <v>4418.1400199999998</v>
      </c>
      <c r="BA798" s="146">
        <f t="shared" si="716"/>
        <v>0</v>
      </c>
      <c r="BB798" s="146"/>
      <c r="BC798" s="226"/>
    </row>
    <row r="799" spans="1:55" ht="78">
      <c r="A799" s="275"/>
      <c r="B799" s="296"/>
      <c r="C799" s="296"/>
      <c r="D799" s="225" t="s">
        <v>274</v>
      </c>
      <c r="E799" s="146">
        <f t="shared" ref="E799:E801" si="717">H799+K799+N799+Q799+T799+W799+Z799+AE799+AJ799+AO799+AT799+AY799</f>
        <v>0</v>
      </c>
      <c r="F799" s="146">
        <f t="shared" si="702"/>
        <v>0</v>
      </c>
      <c r="G799" s="167"/>
      <c r="H799" s="146">
        <f t="shared" si="716"/>
        <v>0</v>
      </c>
      <c r="I799" s="146">
        <f t="shared" si="716"/>
        <v>0</v>
      </c>
      <c r="J799" s="146">
        <f t="shared" si="716"/>
        <v>0</v>
      </c>
      <c r="K799" s="146">
        <f t="shared" si="716"/>
        <v>0</v>
      </c>
      <c r="L799" s="146">
        <f t="shared" si="716"/>
        <v>0</v>
      </c>
      <c r="M799" s="146">
        <f t="shared" si="716"/>
        <v>0</v>
      </c>
      <c r="N799" s="146">
        <f t="shared" si="716"/>
        <v>0</v>
      </c>
      <c r="O799" s="146">
        <f t="shared" si="716"/>
        <v>0</v>
      </c>
      <c r="P799" s="146">
        <f t="shared" si="716"/>
        <v>0</v>
      </c>
      <c r="Q799" s="146">
        <f t="shared" si="716"/>
        <v>0</v>
      </c>
      <c r="R799" s="146">
        <f t="shared" si="716"/>
        <v>0</v>
      </c>
      <c r="S799" s="146">
        <f t="shared" si="716"/>
        <v>0</v>
      </c>
      <c r="T799" s="146">
        <f t="shared" si="716"/>
        <v>0</v>
      </c>
      <c r="U799" s="146">
        <f t="shared" si="716"/>
        <v>0</v>
      </c>
      <c r="V799" s="146">
        <f t="shared" si="716"/>
        <v>0</v>
      </c>
      <c r="W799" s="146">
        <f t="shared" si="716"/>
        <v>0</v>
      </c>
      <c r="X799" s="146">
        <f t="shared" si="716"/>
        <v>0</v>
      </c>
      <c r="Y799" s="146">
        <f t="shared" si="716"/>
        <v>0</v>
      </c>
      <c r="Z799" s="146">
        <f t="shared" si="716"/>
        <v>0</v>
      </c>
      <c r="AA799" s="146">
        <f t="shared" si="716"/>
        <v>0</v>
      </c>
      <c r="AB799" s="146">
        <f t="shared" si="716"/>
        <v>0</v>
      </c>
      <c r="AC799" s="146">
        <f t="shared" si="716"/>
        <v>0</v>
      </c>
      <c r="AD799" s="146">
        <f t="shared" si="716"/>
        <v>0</v>
      </c>
      <c r="AE799" s="146">
        <f t="shared" si="716"/>
        <v>0</v>
      </c>
      <c r="AF799" s="146">
        <f t="shared" si="716"/>
        <v>0</v>
      </c>
      <c r="AG799" s="146">
        <f t="shared" si="716"/>
        <v>0</v>
      </c>
      <c r="AH799" s="146">
        <f t="shared" si="716"/>
        <v>0</v>
      </c>
      <c r="AI799" s="146">
        <f t="shared" si="716"/>
        <v>0</v>
      </c>
      <c r="AJ799" s="146">
        <f t="shared" si="716"/>
        <v>0</v>
      </c>
      <c r="AK799" s="146">
        <f t="shared" si="716"/>
        <v>0</v>
      </c>
      <c r="AL799" s="146">
        <f t="shared" si="716"/>
        <v>0</v>
      </c>
      <c r="AM799" s="146">
        <f t="shared" si="716"/>
        <v>0</v>
      </c>
      <c r="AN799" s="146">
        <f t="shared" si="716"/>
        <v>0</v>
      </c>
      <c r="AO799" s="146">
        <f t="shared" si="716"/>
        <v>0</v>
      </c>
      <c r="AP799" s="146">
        <f t="shared" si="716"/>
        <v>0</v>
      </c>
      <c r="AQ799" s="146">
        <f t="shared" si="716"/>
        <v>0</v>
      </c>
      <c r="AR799" s="146">
        <f t="shared" si="716"/>
        <v>0</v>
      </c>
      <c r="AS799" s="146">
        <f t="shared" si="716"/>
        <v>0</v>
      </c>
      <c r="AT799" s="146">
        <f t="shared" si="716"/>
        <v>0</v>
      </c>
      <c r="AU799" s="146"/>
      <c r="AV799" s="146">
        <f t="shared" si="716"/>
        <v>0</v>
      </c>
      <c r="AW799" s="146">
        <f t="shared" si="716"/>
        <v>0</v>
      </c>
      <c r="AX799" s="146">
        <f t="shared" si="716"/>
        <v>0</v>
      </c>
      <c r="AY799" s="146">
        <f t="shared" si="716"/>
        <v>0</v>
      </c>
      <c r="AZ799" s="146">
        <f t="shared" si="716"/>
        <v>0</v>
      </c>
      <c r="BA799" s="146">
        <f t="shared" si="716"/>
        <v>0</v>
      </c>
      <c r="BB799" s="146"/>
      <c r="BC799" s="226"/>
    </row>
    <row r="800" spans="1:55" ht="15.6">
      <c r="A800" s="275"/>
      <c r="B800" s="296"/>
      <c r="C800" s="296"/>
      <c r="D800" s="225" t="s">
        <v>269</v>
      </c>
      <c r="E800" s="146">
        <f t="shared" si="717"/>
        <v>0</v>
      </c>
      <c r="F800" s="146">
        <f t="shared" si="702"/>
        <v>0</v>
      </c>
      <c r="G800" s="150"/>
      <c r="H800" s="146">
        <f t="shared" si="716"/>
        <v>0</v>
      </c>
      <c r="I800" s="146">
        <f t="shared" si="716"/>
        <v>0</v>
      </c>
      <c r="J800" s="146">
        <f t="shared" si="716"/>
        <v>0</v>
      </c>
      <c r="K800" s="146">
        <f t="shared" si="716"/>
        <v>0</v>
      </c>
      <c r="L800" s="146">
        <f t="shared" si="716"/>
        <v>0</v>
      </c>
      <c r="M800" s="146">
        <f t="shared" si="716"/>
        <v>0</v>
      </c>
      <c r="N800" s="146">
        <f t="shared" si="716"/>
        <v>0</v>
      </c>
      <c r="O800" s="146">
        <f t="shared" si="716"/>
        <v>0</v>
      </c>
      <c r="P800" s="146">
        <f t="shared" si="716"/>
        <v>0</v>
      </c>
      <c r="Q800" s="146">
        <f t="shared" si="716"/>
        <v>0</v>
      </c>
      <c r="R800" s="146">
        <f t="shared" si="716"/>
        <v>0</v>
      </c>
      <c r="S800" s="146">
        <f t="shared" si="716"/>
        <v>0</v>
      </c>
      <c r="T800" s="146">
        <f t="shared" si="716"/>
        <v>0</v>
      </c>
      <c r="U800" s="146">
        <f t="shared" si="716"/>
        <v>0</v>
      </c>
      <c r="V800" s="146">
        <f t="shared" si="716"/>
        <v>0</v>
      </c>
      <c r="W800" s="146">
        <f t="shared" si="716"/>
        <v>0</v>
      </c>
      <c r="X800" s="146">
        <f t="shared" si="716"/>
        <v>0</v>
      </c>
      <c r="Y800" s="146">
        <f t="shared" si="716"/>
        <v>0</v>
      </c>
      <c r="Z800" s="146">
        <f t="shared" si="716"/>
        <v>0</v>
      </c>
      <c r="AA800" s="146">
        <f t="shared" si="716"/>
        <v>0</v>
      </c>
      <c r="AB800" s="146">
        <f t="shared" si="716"/>
        <v>0</v>
      </c>
      <c r="AC800" s="146">
        <f t="shared" si="716"/>
        <v>0</v>
      </c>
      <c r="AD800" s="146">
        <f t="shared" si="716"/>
        <v>0</v>
      </c>
      <c r="AE800" s="146">
        <f t="shared" si="716"/>
        <v>0</v>
      </c>
      <c r="AF800" s="146">
        <f t="shared" si="716"/>
        <v>0</v>
      </c>
      <c r="AG800" s="146">
        <f t="shared" si="716"/>
        <v>0</v>
      </c>
      <c r="AH800" s="146">
        <f t="shared" si="716"/>
        <v>0</v>
      </c>
      <c r="AI800" s="146">
        <f t="shared" si="716"/>
        <v>0</v>
      </c>
      <c r="AJ800" s="146">
        <f t="shared" si="716"/>
        <v>0</v>
      </c>
      <c r="AK800" s="146">
        <f t="shared" si="716"/>
        <v>0</v>
      </c>
      <c r="AL800" s="146">
        <f t="shared" si="716"/>
        <v>0</v>
      </c>
      <c r="AM800" s="146">
        <f t="shared" si="716"/>
        <v>0</v>
      </c>
      <c r="AN800" s="146">
        <f t="shared" si="716"/>
        <v>0</v>
      </c>
      <c r="AO800" s="146">
        <f t="shared" si="716"/>
        <v>0</v>
      </c>
      <c r="AP800" s="146">
        <f t="shared" si="716"/>
        <v>0</v>
      </c>
      <c r="AQ800" s="146">
        <f t="shared" si="716"/>
        <v>0</v>
      </c>
      <c r="AR800" s="146">
        <f t="shared" si="716"/>
        <v>0</v>
      </c>
      <c r="AS800" s="146">
        <f t="shared" si="716"/>
        <v>0</v>
      </c>
      <c r="AT800" s="146">
        <f t="shared" si="716"/>
        <v>0</v>
      </c>
      <c r="AU800" s="146"/>
      <c r="AV800" s="146">
        <f t="shared" si="716"/>
        <v>0</v>
      </c>
      <c r="AW800" s="146">
        <f t="shared" si="716"/>
        <v>0</v>
      </c>
      <c r="AX800" s="146">
        <f t="shared" si="716"/>
        <v>0</v>
      </c>
      <c r="AY800" s="146">
        <f t="shared" si="716"/>
        <v>0</v>
      </c>
      <c r="AZ800" s="146">
        <f t="shared" si="716"/>
        <v>0</v>
      </c>
      <c r="BA800" s="146">
        <f t="shared" si="716"/>
        <v>0</v>
      </c>
      <c r="BB800" s="146"/>
      <c r="BC800" s="226"/>
    </row>
    <row r="801" spans="1:55" ht="31.2">
      <c r="A801" s="275"/>
      <c r="B801" s="296"/>
      <c r="C801" s="296"/>
      <c r="D801" s="226" t="s">
        <v>43</v>
      </c>
      <c r="E801" s="146">
        <f t="shared" si="717"/>
        <v>0</v>
      </c>
      <c r="F801" s="146">
        <f t="shared" si="702"/>
        <v>0</v>
      </c>
      <c r="G801" s="150"/>
      <c r="H801" s="146">
        <f>H794</f>
        <v>0</v>
      </c>
      <c r="I801" s="146">
        <f t="shared" si="716"/>
        <v>0</v>
      </c>
      <c r="J801" s="146">
        <f t="shared" si="716"/>
        <v>0</v>
      </c>
      <c r="K801" s="146">
        <f t="shared" si="716"/>
        <v>0</v>
      </c>
      <c r="L801" s="146">
        <f t="shared" si="716"/>
        <v>0</v>
      </c>
      <c r="M801" s="146">
        <f t="shared" si="716"/>
        <v>0</v>
      </c>
      <c r="N801" s="146">
        <f t="shared" si="716"/>
        <v>0</v>
      </c>
      <c r="O801" s="146">
        <f t="shared" si="716"/>
        <v>0</v>
      </c>
      <c r="P801" s="146">
        <f t="shared" si="716"/>
        <v>0</v>
      </c>
      <c r="Q801" s="146">
        <f t="shared" si="716"/>
        <v>0</v>
      </c>
      <c r="R801" s="146">
        <f t="shared" si="716"/>
        <v>0</v>
      </c>
      <c r="S801" s="146">
        <f t="shared" si="716"/>
        <v>0</v>
      </c>
      <c r="T801" s="146">
        <f t="shared" si="716"/>
        <v>0</v>
      </c>
      <c r="U801" s="146">
        <f t="shared" si="716"/>
        <v>0</v>
      </c>
      <c r="V801" s="146">
        <f t="shared" si="716"/>
        <v>0</v>
      </c>
      <c r="W801" s="146">
        <f t="shared" si="716"/>
        <v>0</v>
      </c>
      <c r="X801" s="146">
        <f t="shared" si="716"/>
        <v>0</v>
      </c>
      <c r="Y801" s="146">
        <f t="shared" si="716"/>
        <v>0</v>
      </c>
      <c r="Z801" s="146">
        <f t="shared" si="716"/>
        <v>0</v>
      </c>
      <c r="AA801" s="146">
        <f t="shared" si="716"/>
        <v>0</v>
      </c>
      <c r="AB801" s="146">
        <f t="shared" si="716"/>
        <v>0</v>
      </c>
      <c r="AC801" s="146">
        <f t="shared" si="716"/>
        <v>0</v>
      </c>
      <c r="AD801" s="146">
        <f t="shared" si="716"/>
        <v>0</v>
      </c>
      <c r="AE801" s="146">
        <f t="shared" si="716"/>
        <v>0</v>
      </c>
      <c r="AF801" s="146">
        <f t="shared" si="716"/>
        <v>0</v>
      </c>
      <c r="AG801" s="146">
        <f t="shared" si="716"/>
        <v>0</v>
      </c>
      <c r="AH801" s="146">
        <f t="shared" si="716"/>
        <v>0</v>
      </c>
      <c r="AI801" s="146">
        <f t="shared" si="716"/>
        <v>0</v>
      </c>
      <c r="AJ801" s="146">
        <f t="shared" si="716"/>
        <v>0</v>
      </c>
      <c r="AK801" s="146">
        <f t="shared" si="716"/>
        <v>0</v>
      </c>
      <c r="AL801" s="146">
        <f t="shared" si="716"/>
        <v>0</v>
      </c>
      <c r="AM801" s="146">
        <f t="shared" si="716"/>
        <v>0</v>
      </c>
      <c r="AN801" s="146">
        <f t="shared" si="716"/>
        <v>0</v>
      </c>
      <c r="AO801" s="146">
        <f t="shared" si="716"/>
        <v>0</v>
      </c>
      <c r="AP801" s="146">
        <f t="shared" si="716"/>
        <v>0</v>
      </c>
      <c r="AQ801" s="146">
        <f t="shared" si="716"/>
        <v>0</v>
      </c>
      <c r="AR801" s="146">
        <f t="shared" si="716"/>
        <v>0</v>
      </c>
      <c r="AS801" s="146">
        <f t="shared" si="716"/>
        <v>0</v>
      </c>
      <c r="AT801" s="146">
        <f t="shared" si="716"/>
        <v>0</v>
      </c>
      <c r="AU801" s="146"/>
      <c r="AV801" s="146">
        <f t="shared" si="716"/>
        <v>0</v>
      </c>
      <c r="AW801" s="146">
        <f t="shared" si="716"/>
        <v>0</v>
      </c>
      <c r="AX801" s="146">
        <f t="shared" si="716"/>
        <v>0</v>
      </c>
      <c r="AY801" s="146">
        <f t="shared" si="716"/>
        <v>0</v>
      </c>
      <c r="AZ801" s="146">
        <f t="shared" si="716"/>
        <v>0</v>
      </c>
      <c r="BA801" s="146">
        <f t="shared" si="716"/>
        <v>0</v>
      </c>
      <c r="BB801" s="146"/>
      <c r="BC801" s="226"/>
    </row>
    <row r="802" spans="1:55">
      <c r="A802" s="107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21"/>
      <c r="AV802" s="121"/>
      <c r="AW802" s="121"/>
      <c r="AX802" s="121"/>
      <c r="AY802" s="121"/>
      <c r="AZ802" s="121"/>
      <c r="BA802" s="121"/>
      <c r="BB802" s="121"/>
      <c r="BC802" s="121"/>
    </row>
    <row r="803" spans="1:55" ht="42.75" customHeight="1">
      <c r="A803" s="294" t="s">
        <v>534</v>
      </c>
      <c r="B803" s="294"/>
      <c r="C803" s="294"/>
      <c r="D803" s="294"/>
      <c r="E803" s="294"/>
      <c r="F803" s="294"/>
      <c r="G803" s="294"/>
      <c r="H803" s="294"/>
      <c r="I803" s="294"/>
      <c r="J803" s="294"/>
      <c r="K803" s="294"/>
      <c r="L803" s="294"/>
      <c r="M803" s="294"/>
      <c r="N803" s="294"/>
      <c r="O803" s="294"/>
      <c r="P803" s="294"/>
      <c r="Q803" s="294"/>
      <c r="R803" s="294"/>
      <c r="S803" s="294"/>
      <c r="T803" s="294"/>
      <c r="U803" s="294"/>
      <c r="V803" s="294"/>
      <c r="W803" s="294"/>
      <c r="X803" s="294"/>
      <c r="Y803" s="294"/>
      <c r="Z803" s="294"/>
      <c r="AA803" s="294"/>
      <c r="AB803" s="294"/>
      <c r="AC803" s="294"/>
      <c r="AD803" s="294"/>
      <c r="AE803" s="294"/>
      <c r="AF803" s="294"/>
      <c r="AG803" s="294"/>
      <c r="AH803" s="294"/>
      <c r="AI803" s="294"/>
      <c r="AJ803" s="294"/>
      <c r="AK803" s="294"/>
      <c r="AL803" s="294"/>
      <c r="AM803" s="294"/>
      <c r="AN803" s="294"/>
      <c r="AO803" s="294"/>
      <c r="AP803" s="294"/>
      <c r="AQ803" s="294"/>
      <c r="AR803" s="294"/>
      <c r="AS803" s="294"/>
      <c r="AT803" s="294"/>
      <c r="AU803" s="294"/>
      <c r="AV803" s="294"/>
      <c r="AW803" s="294"/>
      <c r="AX803" s="294"/>
      <c r="AY803" s="294"/>
      <c r="AZ803" s="122"/>
      <c r="BA803" s="122"/>
      <c r="BB803" s="122"/>
    </row>
    <row r="804" spans="1:55" ht="18">
      <c r="A804" s="228"/>
      <c r="B804" s="230"/>
      <c r="C804" s="228"/>
      <c r="D804" s="228"/>
      <c r="E804" s="228"/>
      <c r="F804" s="228"/>
      <c r="G804" s="228"/>
      <c r="H804" s="228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8"/>
      <c r="AA804" s="228"/>
      <c r="AB804" s="228"/>
      <c r="AC804" s="228"/>
      <c r="AD804" s="228"/>
      <c r="AE804" s="228"/>
      <c r="AF804" s="228"/>
      <c r="AG804" s="228"/>
      <c r="AH804" s="228"/>
      <c r="AI804" s="228"/>
      <c r="AJ804" s="228"/>
      <c r="AK804" s="228"/>
      <c r="AL804" s="228"/>
      <c r="AM804" s="228"/>
      <c r="AN804" s="228"/>
      <c r="AO804" s="228"/>
      <c r="AP804" s="228"/>
      <c r="AQ804" s="228"/>
      <c r="AR804" s="228"/>
      <c r="AS804" s="228"/>
      <c r="AT804" s="228"/>
      <c r="AU804" s="228"/>
      <c r="AV804" s="228"/>
      <c r="AW804" s="228"/>
      <c r="AX804" s="228"/>
      <c r="AY804" s="228"/>
      <c r="AZ804" s="122"/>
      <c r="BA804" s="122"/>
      <c r="BB804" s="122"/>
    </row>
    <row r="805" spans="1:55" ht="18">
      <c r="A805" s="159" t="s">
        <v>324</v>
      </c>
      <c r="B805" s="159"/>
      <c r="C805" s="159"/>
      <c r="D805" s="159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  <c r="AN805" s="158"/>
      <c r="AO805" s="158"/>
      <c r="AP805" s="158"/>
      <c r="AQ805" s="158"/>
      <c r="AR805" s="158"/>
      <c r="AS805" s="158"/>
      <c r="AT805" s="158"/>
      <c r="AU805" s="158"/>
      <c r="AV805" s="158"/>
      <c r="AW805" s="158"/>
      <c r="AX805" s="158"/>
      <c r="AY805" s="158"/>
      <c r="AZ805" s="117"/>
      <c r="BA805" s="117"/>
      <c r="BB805" s="117"/>
      <c r="BC805" s="117"/>
    </row>
    <row r="806" spans="1:55" ht="18">
      <c r="A806" s="125"/>
      <c r="B806" s="123" t="s">
        <v>323</v>
      </c>
      <c r="C806" s="123"/>
      <c r="D806" s="126"/>
      <c r="E806" s="127"/>
      <c r="F806" s="127"/>
      <c r="G806" s="127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  <c r="AE806" s="124"/>
      <c r="AF806" s="124"/>
      <c r="AG806" s="124"/>
      <c r="AH806" s="124"/>
      <c r="AI806" s="124"/>
      <c r="AJ806" s="124"/>
      <c r="AK806" s="124"/>
      <c r="AL806" s="124"/>
      <c r="AM806" s="124"/>
      <c r="AN806" s="124"/>
      <c r="AO806" s="123"/>
      <c r="AP806" s="123"/>
      <c r="AQ806" s="123"/>
      <c r="AR806" s="123"/>
      <c r="AS806" s="123"/>
      <c r="AT806" s="124"/>
      <c r="AU806" s="124"/>
      <c r="AV806" s="124"/>
      <c r="AW806" s="124"/>
      <c r="AX806" s="124"/>
      <c r="AY806" s="128"/>
      <c r="AZ806" s="101"/>
      <c r="BA806" s="101"/>
      <c r="BB806" s="101"/>
    </row>
    <row r="807" spans="1:55" ht="18">
      <c r="A807" s="125"/>
      <c r="B807" s="123"/>
      <c r="C807" s="123"/>
      <c r="D807" s="126"/>
      <c r="E807" s="127"/>
      <c r="F807" s="127"/>
      <c r="G807" s="127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  <c r="AE807" s="124"/>
      <c r="AF807" s="124"/>
      <c r="AG807" s="124"/>
      <c r="AH807" s="124"/>
      <c r="AI807" s="124"/>
      <c r="AJ807" s="124"/>
      <c r="AK807" s="124"/>
      <c r="AL807" s="124"/>
      <c r="AM807" s="124"/>
      <c r="AN807" s="124"/>
      <c r="AO807" s="123"/>
      <c r="AP807" s="123"/>
      <c r="AQ807" s="123"/>
      <c r="AR807" s="123"/>
      <c r="AS807" s="123"/>
      <c r="AT807" s="124"/>
      <c r="AU807" s="124"/>
      <c r="AV807" s="124"/>
      <c r="AW807" s="124"/>
      <c r="AX807" s="124"/>
      <c r="AY807" s="128"/>
      <c r="AZ807" s="101"/>
      <c r="BA807" s="101"/>
      <c r="BB807" s="101"/>
    </row>
    <row r="808" spans="1:55" ht="18">
      <c r="A808" s="125"/>
      <c r="B808" s="123"/>
      <c r="C808" s="123"/>
      <c r="D808" s="126"/>
      <c r="E808" s="127"/>
      <c r="F808" s="127"/>
      <c r="G808" s="127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  <c r="AD808" s="124"/>
      <c r="AE808" s="124"/>
      <c r="AF808" s="124"/>
      <c r="AG808" s="124"/>
      <c r="AH808" s="124"/>
      <c r="AI808" s="124"/>
      <c r="AJ808" s="124"/>
      <c r="AK808" s="124"/>
      <c r="AL808" s="124"/>
      <c r="AM808" s="124"/>
      <c r="AN808" s="124"/>
      <c r="AO808" s="123"/>
      <c r="AP808" s="123"/>
      <c r="AQ808" s="123"/>
      <c r="AR808" s="123"/>
      <c r="AS808" s="123"/>
      <c r="AT808" s="124"/>
      <c r="AU808" s="124"/>
      <c r="AV808" s="124"/>
      <c r="AW808" s="124"/>
      <c r="AX808" s="124"/>
      <c r="AY808" s="128"/>
      <c r="AZ808" s="101"/>
      <c r="BA808" s="101"/>
      <c r="BB808" s="101"/>
    </row>
    <row r="809" spans="1:55" ht="18">
      <c r="A809" s="125"/>
      <c r="B809" s="123"/>
      <c r="C809" s="123"/>
      <c r="D809" s="126"/>
      <c r="E809" s="127"/>
      <c r="F809" s="127"/>
      <c r="G809" s="127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24"/>
      <c r="AF809" s="124"/>
      <c r="AG809" s="124"/>
      <c r="AH809" s="124"/>
      <c r="AI809" s="124"/>
      <c r="AJ809" s="124"/>
      <c r="AK809" s="124"/>
      <c r="AL809" s="124"/>
      <c r="AM809" s="124"/>
      <c r="AN809" s="124"/>
      <c r="AO809" s="123"/>
      <c r="AP809" s="123"/>
      <c r="AQ809" s="123"/>
      <c r="AR809" s="123"/>
      <c r="AS809" s="123"/>
      <c r="AT809" s="124"/>
      <c r="AU809" s="124"/>
      <c r="AV809" s="124"/>
      <c r="AW809" s="124"/>
      <c r="AX809" s="124"/>
      <c r="AY809" s="128"/>
      <c r="AZ809" s="101"/>
      <c r="BA809" s="101"/>
      <c r="BB809" s="101"/>
    </row>
    <row r="810" spans="1:55" ht="18">
      <c r="A810" s="294"/>
      <c r="B810" s="294"/>
      <c r="C810" s="294"/>
      <c r="D810" s="295"/>
      <c r="E810" s="295"/>
      <c r="F810" s="295"/>
      <c r="G810" s="295"/>
      <c r="H810" s="295"/>
      <c r="I810" s="295"/>
      <c r="J810" s="295"/>
      <c r="K810" s="295"/>
      <c r="L810" s="295"/>
      <c r="M810" s="295"/>
      <c r="N810" s="295"/>
      <c r="O810" s="295"/>
      <c r="P810" s="295"/>
      <c r="Q810" s="295"/>
      <c r="R810" s="295"/>
      <c r="S810" s="295"/>
      <c r="T810" s="295"/>
      <c r="U810" s="295"/>
      <c r="V810" s="228"/>
      <c r="W810" s="228"/>
      <c r="X810" s="228"/>
      <c r="Y810" s="228"/>
      <c r="Z810" s="228"/>
      <c r="AA810" s="228"/>
      <c r="AB810" s="228"/>
      <c r="AC810" s="228"/>
      <c r="AD810" s="228"/>
      <c r="AE810" s="228"/>
      <c r="AF810" s="228"/>
      <c r="AG810" s="228"/>
      <c r="AH810" s="228"/>
      <c r="AI810" s="228"/>
      <c r="AJ810" s="228"/>
      <c r="AK810" s="228"/>
      <c r="AL810" s="228"/>
      <c r="AM810" s="228"/>
      <c r="AN810" s="228"/>
      <c r="AO810" s="228"/>
      <c r="AP810" s="228"/>
      <c r="AQ810" s="228"/>
      <c r="AR810" s="228"/>
      <c r="AS810" s="228"/>
      <c r="AT810" s="228"/>
      <c r="AU810" s="228"/>
      <c r="AV810" s="228"/>
      <c r="AW810" s="228"/>
      <c r="AX810" s="228"/>
      <c r="AY810" s="228"/>
      <c r="AZ810" s="122"/>
      <c r="BA810" s="122"/>
      <c r="BB810" s="122"/>
    </row>
    <row r="813" spans="1:55" ht="18">
      <c r="A813" s="158"/>
      <c r="B813" s="123"/>
      <c r="C813" s="123"/>
      <c r="D813" s="126"/>
      <c r="E813" s="127"/>
      <c r="F813" s="127"/>
      <c r="G813" s="127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  <c r="AE813" s="124"/>
      <c r="AF813" s="124"/>
      <c r="AG813" s="124"/>
      <c r="AH813" s="124"/>
      <c r="AI813" s="124"/>
      <c r="AJ813" s="124"/>
      <c r="AK813" s="124"/>
      <c r="AL813" s="124"/>
      <c r="AM813" s="124"/>
      <c r="AN813" s="124"/>
      <c r="AO813" s="123"/>
      <c r="AP813" s="123"/>
      <c r="AQ813" s="123"/>
      <c r="AR813" s="123"/>
      <c r="AS813" s="123"/>
      <c r="AT813" s="124"/>
      <c r="AU813" s="124"/>
      <c r="AV813" s="124"/>
      <c r="AW813" s="124"/>
      <c r="AX813" s="124"/>
      <c r="AY813" s="128"/>
      <c r="AZ813" s="101"/>
      <c r="BA813" s="101"/>
      <c r="BB813" s="101"/>
    </row>
    <row r="814" spans="1:55">
      <c r="A814" s="110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T814" s="111"/>
      <c r="AU814" s="111"/>
      <c r="AV814" s="111"/>
      <c r="AW814" s="111"/>
      <c r="AX814" s="111"/>
      <c r="AY814" s="101"/>
      <c r="AZ814" s="101"/>
      <c r="BA814" s="101"/>
      <c r="BB814" s="101"/>
    </row>
    <row r="815" spans="1:55">
      <c r="A815" s="110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T815" s="111"/>
      <c r="AU815" s="111"/>
      <c r="AV815" s="111"/>
      <c r="AW815" s="111"/>
      <c r="AX815" s="111"/>
      <c r="AY815" s="101"/>
      <c r="AZ815" s="101"/>
      <c r="BA815" s="101"/>
      <c r="BB815" s="101"/>
    </row>
    <row r="816" spans="1:55">
      <c r="A816" s="110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T816" s="111"/>
      <c r="AU816" s="111"/>
      <c r="AV816" s="111"/>
      <c r="AW816" s="111"/>
      <c r="AX816" s="111"/>
      <c r="AY816" s="101"/>
      <c r="AZ816" s="101"/>
      <c r="BA816" s="101"/>
      <c r="BB816" s="101"/>
    </row>
    <row r="817" spans="1:54">
      <c r="A817" s="110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T817" s="111"/>
      <c r="AU817" s="111"/>
      <c r="AV817" s="111"/>
      <c r="AW817" s="111"/>
      <c r="AX817" s="111"/>
      <c r="AY817" s="101"/>
      <c r="AZ817" s="101"/>
      <c r="BA817" s="101"/>
      <c r="BB817" s="101"/>
    </row>
    <row r="818" spans="1:54">
      <c r="A818" s="112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T818" s="111"/>
      <c r="AU818" s="111"/>
      <c r="AV818" s="111"/>
      <c r="AW818" s="111"/>
      <c r="AX818" s="111"/>
      <c r="AY818" s="101"/>
      <c r="AZ818" s="101"/>
      <c r="BA818" s="101"/>
      <c r="BB818" s="101"/>
    </row>
    <row r="819" spans="1:54">
      <c r="A819" s="110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T819" s="111"/>
      <c r="AU819" s="111"/>
      <c r="AV819" s="111"/>
      <c r="AW819" s="111"/>
      <c r="AX819" s="111"/>
      <c r="AY819" s="101"/>
      <c r="AZ819" s="101"/>
      <c r="BA819" s="101"/>
      <c r="BB819" s="101"/>
    </row>
    <row r="820" spans="1:54">
      <c r="A820" s="110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T820" s="111"/>
      <c r="AU820" s="111"/>
      <c r="AV820" s="111"/>
      <c r="AW820" s="111"/>
      <c r="AX820" s="111"/>
      <c r="AY820" s="101"/>
      <c r="AZ820" s="101"/>
      <c r="BA820" s="101"/>
      <c r="BB820" s="101"/>
    </row>
    <row r="821" spans="1:54">
      <c r="A821" s="110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T821" s="111"/>
      <c r="AU821" s="111"/>
      <c r="AV821" s="111"/>
      <c r="AW821" s="111"/>
      <c r="AX821" s="111"/>
      <c r="AY821" s="101"/>
      <c r="AZ821" s="101"/>
      <c r="BA821" s="101"/>
      <c r="BB821" s="101"/>
    </row>
    <row r="822" spans="1:54">
      <c r="A822" s="110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T822" s="111"/>
      <c r="AU822" s="111"/>
      <c r="AV822" s="111"/>
      <c r="AW822" s="111"/>
      <c r="AX822" s="111"/>
      <c r="AY822" s="101"/>
      <c r="AZ822" s="101"/>
      <c r="BA822" s="101"/>
      <c r="BB822" s="101"/>
    </row>
    <row r="823" spans="1:54">
      <c r="A823" s="110"/>
    </row>
    <row r="824" spans="1:54">
      <c r="A824" s="112"/>
    </row>
    <row r="825" spans="1:54">
      <c r="A825" s="110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T825" s="115"/>
      <c r="AU825" s="115"/>
      <c r="AV825" s="115"/>
      <c r="AW825" s="115"/>
      <c r="AX825" s="115"/>
    </row>
    <row r="826" spans="1:54">
      <c r="A826" s="110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T826" s="115"/>
      <c r="AU826" s="115"/>
      <c r="AV826" s="115"/>
      <c r="AW826" s="115"/>
      <c r="AX826" s="115"/>
    </row>
    <row r="827" spans="1:54">
      <c r="A827" s="110"/>
      <c r="T827" s="115"/>
      <c r="U827" s="115"/>
      <c r="V827" s="115"/>
      <c r="W827" s="115"/>
      <c r="X827" s="115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  <c r="AL827" s="115"/>
      <c r="AM827" s="115"/>
      <c r="AN827" s="115"/>
      <c r="AT827" s="115"/>
      <c r="AU827" s="115"/>
      <c r="AV827" s="115"/>
      <c r="AW827" s="115"/>
      <c r="AX827" s="115"/>
    </row>
    <row r="828" spans="1:54">
      <c r="A828" s="110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T828" s="115"/>
      <c r="AU828" s="115"/>
      <c r="AV828" s="115"/>
      <c r="AW828" s="115"/>
      <c r="AX828" s="115"/>
    </row>
    <row r="829" spans="1:54">
      <c r="A829" s="110"/>
    </row>
  </sheetData>
  <mergeCells count="379">
    <mergeCell ref="A788:C794"/>
    <mergeCell ref="A795:C801"/>
    <mergeCell ref="A803:AY803"/>
    <mergeCell ref="A810:U810"/>
    <mergeCell ref="A780:BC780"/>
    <mergeCell ref="A781:A787"/>
    <mergeCell ref="B781:B787"/>
    <mergeCell ref="C781:C787"/>
    <mergeCell ref="BB781:BB787"/>
    <mergeCell ref="A759:A765"/>
    <mergeCell ref="B759:B765"/>
    <mergeCell ref="C759:C765"/>
    <mergeCell ref="BB759:BB765"/>
    <mergeCell ref="A766:C772"/>
    <mergeCell ref="A773:C779"/>
    <mergeCell ref="A745:A751"/>
    <mergeCell ref="B745:B751"/>
    <mergeCell ref="C745:C751"/>
    <mergeCell ref="BB745:BB751"/>
    <mergeCell ref="A752:A758"/>
    <mergeCell ref="B752:B758"/>
    <mergeCell ref="C752:C758"/>
    <mergeCell ref="BB752:BB758"/>
    <mergeCell ref="A731:A737"/>
    <mergeCell ref="B731:B737"/>
    <mergeCell ref="C731:C737"/>
    <mergeCell ref="BB731:BB737"/>
    <mergeCell ref="A738:A744"/>
    <mergeCell ref="B738:B744"/>
    <mergeCell ref="C738:C744"/>
    <mergeCell ref="BB738:BB744"/>
    <mergeCell ref="A721:BC721"/>
    <mergeCell ref="A722:BC722"/>
    <mergeCell ref="A723:BC723"/>
    <mergeCell ref="A724:A730"/>
    <mergeCell ref="B724:B730"/>
    <mergeCell ref="C724:C730"/>
    <mergeCell ref="BB724:BB730"/>
    <mergeCell ref="A700:A706"/>
    <mergeCell ref="B700:B706"/>
    <mergeCell ref="C700:C706"/>
    <mergeCell ref="A707:C713"/>
    <mergeCell ref="A714:C720"/>
    <mergeCell ref="BC714:BC720"/>
    <mergeCell ref="A685:BC685"/>
    <mergeCell ref="A686:A692"/>
    <mergeCell ref="B686:B692"/>
    <mergeCell ref="C686:C692"/>
    <mergeCell ref="BB686:BB692"/>
    <mergeCell ref="A693:A699"/>
    <mergeCell ref="B693:B699"/>
    <mergeCell ref="C693:C699"/>
    <mergeCell ref="A663:A669"/>
    <mergeCell ref="B663:B669"/>
    <mergeCell ref="C663:C669"/>
    <mergeCell ref="A670:C676"/>
    <mergeCell ref="A677:C683"/>
    <mergeCell ref="A684:BC684"/>
    <mergeCell ref="A649:A655"/>
    <mergeCell ref="B649:B655"/>
    <mergeCell ref="C649:C655"/>
    <mergeCell ref="A656:A662"/>
    <mergeCell ref="B656:B662"/>
    <mergeCell ref="C656:C662"/>
    <mergeCell ref="A635:A641"/>
    <mergeCell ref="B635:B641"/>
    <mergeCell ref="C635:C641"/>
    <mergeCell ref="A642:A648"/>
    <mergeCell ref="B642:B648"/>
    <mergeCell ref="C642:C648"/>
    <mergeCell ref="A621:A627"/>
    <mergeCell ref="B621:B627"/>
    <mergeCell ref="C621:C627"/>
    <mergeCell ref="A628:A634"/>
    <mergeCell ref="B628:B634"/>
    <mergeCell ref="C628:C634"/>
    <mergeCell ref="A607:A613"/>
    <mergeCell ref="B607:B613"/>
    <mergeCell ref="C607:C613"/>
    <mergeCell ref="A614:A620"/>
    <mergeCell ref="B614:B620"/>
    <mergeCell ref="C614:C620"/>
    <mergeCell ref="A593:A599"/>
    <mergeCell ref="B593:B599"/>
    <mergeCell ref="C593:C599"/>
    <mergeCell ref="A600:A606"/>
    <mergeCell ref="B600:B606"/>
    <mergeCell ref="C600:C606"/>
    <mergeCell ref="A579:A585"/>
    <mergeCell ref="B579:B585"/>
    <mergeCell ref="C579:C585"/>
    <mergeCell ref="A586:A592"/>
    <mergeCell ref="B586:B592"/>
    <mergeCell ref="C586:C592"/>
    <mergeCell ref="A565:A571"/>
    <mergeCell ref="B565:B571"/>
    <mergeCell ref="C565:C571"/>
    <mergeCell ref="A572:A578"/>
    <mergeCell ref="B572:B578"/>
    <mergeCell ref="C572:C578"/>
    <mergeCell ref="A551:A557"/>
    <mergeCell ref="B551:B557"/>
    <mergeCell ref="C551:C557"/>
    <mergeCell ref="A558:A564"/>
    <mergeCell ref="B558:B564"/>
    <mergeCell ref="C558:C564"/>
    <mergeCell ref="A537:A543"/>
    <mergeCell ref="B537:B543"/>
    <mergeCell ref="C537:C543"/>
    <mergeCell ref="A544:A550"/>
    <mergeCell ref="B544:B550"/>
    <mergeCell ref="C544:C550"/>
    <mergeCell ref="A515:C521"/>
    <mergeCell ref="A522:BC522"/>
    <mergeCell ref="A523:A529"/>
    <mergeCell ref="B523:C529"/>
    <mergeCell ref="BB523:BB529"/>
    <mergeCell ref="A530:A536"/>
    <mergeCell ref="B530:B536"/>
    <mergeCell ref="C530:C536"/>
    <mergeCell ref="A501:A507"/>
    <mergeCell ref="B501:B507"/>
    <mergeCell ref="C501:C507"/>
    <mergeCell ref="A508:A514"/>
    <mergeCell ref="B508:B514"/>
    <mergeCell ref="C508:C514"/>
    <mergeCell ref="A487:A493"/>
    <mergeCell ref="B487:B493"/>
    <mergeCell ref="C487:C493"/>
    <mergeCell ref="A494:A500"/>
    <mergeCell ref="B494:B500"/>
    <mergeCell ref="C494:C500"/>
    <mergeCell ref="A473:A479"/>
    <mergeCell ref="B473:B479"/>
    <mergeCell ref="C473:C479"/>
    <mergeCell ref="A480:A486"/>
    <mergeCell ref="B480:B486"/>
    <mergeCell ref="C480:C486"/>
    <mergeCell ref="A459:A465"/>
    <mergeCell ref="B459:B465"/>
    <mergeCell ref="C459:C465"/>
    <mergeCell ref="A466:A472"/>
    <mergeCell ref="B466:B472"/>
    <mergeCell ref="C466:C472"/>
    <mergeCell ref="A438:C444"/>
    <mergeCell ref="A445:A451"/>
    <mergeCell ref="B445:B451"/>
    <mergeCell ref="C445:C451"/>
    <mergeCell ref="BB445:BB450"/>
    <mergeCell ref="A452:A458"/>
    <mergeCell ref="B452:B458"/>
    <mergeCell ref="C452:C458"/>
    <mergeCell ref="A424:A430"/>
    <mergeCell ref="B424:B430"/>
    <mergeCell ref="C424:C430"/>
    <mergeCell ref="A431:A437"/>
    <mergeCell ref="B431:B437"/>
    <mergeCell ref="C431:C437"/>
    <mergeCell ref="A410:A416"/>
    <mergeCell ref="B410:B416"/>
    <mergeCell ref="C410:C416"/>
    <mergeCell ref="A417:A423"/>
    <mergeCell ref="B417:B423"/>
    <mergeCell ref="C417:C423"/>
    <mergeCell ref="A396:A402"/>
    <mergeCell ref="B396:B402"/>
    <mergeCell ref="C396:C402"/>
    <mergeCell ref="A403:A409"/>
    <mergeCell ref="B403:B409"/>
    <mergeCell ref="C403:C409"/>
    <mergeCell ref="A382:A388"/>
    <mergeCell ref="B382:B388"/>
    <mergeCell ref="C382:C388"/>
    <mergeCell ref="A389:A395"/>
    <mergeCell ref="B389:B395"/>
    <mergeCell ref="C389:C395"/>
    <mergeCell ref="A368:A374"/>
    <mergeCell ref="B368:B374"/>
    <mergeCell ref="C368:C374"/>
    <mergeCell ref="A375:A381"/>
    <mergeCell ref="B375:B381"/>
    <mergeCell ref="C375:C381"/>
    <mergeCell ref="A354:A360"/>
    <mergeCell ref="B354:B360"/>
    <mergeCell ref="C354:C360"/>
    <mergeCell ref="A361:A367"/>
    <mergeCell ref="B361:B367"/>
    <mergeCell ref="C361:C367"/>
    <mergeCell ref="A340:A346"/>
    <mergeCell ref="B340:B346"/>
    <mergeCell ref="C340:C346"/>
    <mergeCell ref="A347:A353"/>
    <mergeCell ref="B347:B353"/>
    <mergeCell ref="C347:C353"/>
    <mergeCell ref="A326:A332"/>
    <mergeCell ref="B326:B332"/>
    <mergeCell ref="C326:C332"/>
    <mergeCell ref="A333:A339"/>
    <mergeCell ref="B333:B339"/>
    <mergeCell ref="C333:C339"/>
    <mergeCell ref="A312:A318"/>
    <mergeCell ref="B312:B318"/>
    <mergeCell ref="C312:C318"/>
    <mergeCell ref="A319:A325"/>
    <mergeCell ref="B319:B325"/>
    <mergeCell ref="C319:C325"/>
    <mergeCell ref="A298:A304"/>
    <mergeCell ref="B298:B304"/>
    <mergeCell ref="C298:C304"/>
    <mergeCell ref="A305:A311"/>
    <mergeCell ref="B305:B311"/>
    <mergeCell ref="C305:C311"/>
    <mergeCell ref="A284:A290"/>
    <mergeCell ref="B284:B290"/>
    <mergeCell ref="C284:C290"/>
    <mergeCell ref="A291:A297"/>
    <mergeCell ref="B291:B297"/>
    <mergeCell ref="C291:C297"/>
    <mergeCell ref="A270:A276"/>
    <mergeCell ref="B270:B276"/>
    <mergeCell ref="C270:C276"/>
    <mergeCell ref="A277:A283"/>
    <mergeCell ref="B277:B283"/>
    <mergeCell ref="C277:C283"/>
    <mergeCell ref="A256:A262"/>
    <mergeCell ref="B256:B262"/>
    <mergeCell ref="C256:C262"/>
    <mergeCell ref="A263:A269"/>
    <mergeCell ref="B263:B269"/>
    <mergeCell ref="C263:C269"/>
    <mergeCell ref="A242:A248"/>
    <mergeCell ref="B242:B248"/>
    <mergeCell ref="C242:C248"/>
    <mergeCell ref="A249:A255"/>
    <mergeCell ref="B249:B255"/>
    <mergeCell ref="C249:C255"/>
    <mergeCell ref="A228:A234"/>
    <mergeCell ref="B228:B234"/>
    <mergeCell ref="C228:C234"/>
    <mergeCell ref="A235:A241"/>
    <mergeCell ref="B235:B241"/>
    <mergeCell ref="C235:C241"/>
    <mergeCell ref="A214:A220"/>
    <mergeCell ref="B214:B220"/>
    <mergeCell ref="C214:C220"/>
    <mergeCell ref="A221:A227"/>
    <mergeCell ref="B221:B227"/>
    <mergeCell ref="C221:C227"/>
    <mergeCell ref="A200:A206"/>
    <mergeCell ref="B200:B206"/>
    <mergeCell ref="C200:C206"/>
    <mergeCell ref="A207:A213"/>
    <mergeCell ref="B207:B213"/>
    <mergeCell ref="C207:C213"/>
    <mergeCell ref="BB179:BB185"/>
    <mergeCell ref="A186:A192"/>
    <mergeCell ref="B186:B192"/>
    <mergeCell ref="C186:C192"/>
    <mergeCell ref="A193:A199"/>
    <mergeCell ref="B193:B199"/>
    <mergeCell ref="C193:C199"/>
    <mergeCell ref="A165:A171"/>
    <mergeCell ref="B165:B171"/>
    <mergeCell ref="C165:C171"/>
    <mergeCell ref="A172:C178"/>
    <mergeCell ref="A179:A185"/>
    <mergeCell ref="B179:B185"/>
    <mergeCell ref="C179:C185"/>
    <mergeCell ref="A151:A157"/>
    <mergeCell ref="B151:B157"/>
    <mergeCell ref="C151:C157"/>
    <mergeCell ref="A158:A164"/>
    <mergeCell ref="B158:B164"/>
    <mergeCell ref="C158:C164"/>
    <mergeCell ref="A137:A143"/>
    <mergeCell ref="B137:B143"/>
    <mergeCell ref="C137:C143"/>
    <mergeCell ref="A144:A150"/>
    <mergeCell ref="B144:B150"/>
    <mergeCell ref="C144:C150"/>
    <mergeCell ref="A123:A129"/>
    <mergeCell ref="B123:B129"/>
    <mergeCell ref="C123:C129"/>
    <mergeCell ref="A130:A136"/>
    <mergeCell ref="B130:B136"/>
    <mergeCell ref="C130:C136"/>
    <mergeCell ref="A109:A115"/>
    <mergeCell ref="B109:B115"/>
    <mergeCell ref="C109:C115"/>
    <mergeCell ref="A116:A122"/>
    <mergeCell ref="B116:B122"/>
    <mergeCell ref="C116:C122"/>
    <mergeCell ref="A95:A101"/>
    <mergeCell ref="B95:B101"/>
    <mergeCell ref="C95:C101"/>
    <mergeCell ref="A102:A108"/>
    <mergeCell ref="B102:B108"/>
    <mergeCell ref="C102:C108"/>
    <mergeCell ref="A81:A87"/>
    <mergeCell ref="B81:B87"/>
    <mergeCell ref="C81:C87"/>
    <mergeCell ref="A88:A94"/>
    <mergeCell ref="B88:B94"/>
    <mergeCell ref="C88:C94"/>
    <mergeCell ref="A67:A73"/>
    <mergeCell ref="B67:B73"/>
    <mergeCell ref="C67:C73"/>
    <mergeCell ref="A74:A80"/>
    <mergeCell ref="B74:B80"/>
    <mergeCell ref="C74:C80"/>
    <mergeCell ref="A53:A59"/>
    <mergeCell ref="B53:B59"/>
    <mergeCell ref="C53:C59"/>
    <mergeCell ref="F4:F5"/>
    <mergeCell ref="A3:A5"/>
    <mergeCell ref="B3:B5"/>
    <mergeCell ref="C3:C5"/>
    <mergeCell ref="BC53:BC59"/>
    <mergeCell ref="A60:A66"/>
    <mergeCell ref="B60:B66"/>
    <mergeCell ref="C60:C66"/>
    <mergeCell ref="BC60:BC66"/>
    <mergeCell ref="A39:A45"/>
    <mergeCell ref="B39:B45"/>
    <mergeCell ref="C39:C45"/>
    <mergeCell ref="BC39:BC45"/>
    <mergeCell ref="A46:A52"/>
    <mergeCell ref="B46:B52"/>
    <mergeCell ref="C46:C52"/>
    <mergeCell ref="A29:BC29"/>
    <mergeCell ref="A30:BC30"/>
    <mergeCell ref="A2:BC2"/>
    <mergeCell ref="BC466:BC472"/>
    <mergeCell ref="BC487:BC493"/>
    <mergeCell ref="BC693:BC699"/>
    <mergeCell ref="A31:BC31"/>
    <mergeCell ref="A32:A38"/>
    <mergeCell ref="B32:B38"/>
    <mergeCell ref="C32:C38"/>
    <mergeCell ref="BB32:BB38"/>
    <mergeCell ref="BC32:BC38"/>
    <mergeCell ref="AY4:BA4"/>
    <mergeCell ref="A7:C13"/>
    <mergeCell ref="A14:BC14"/>
    <mergeCell ref="A15:C21"/>
    <mergeCell ref="BC15:BC28"/>
    <mergeCell ref="A22:C28"/>
    <mergeCell ref="W4:Y4"/>
    <mergeCell ref="Z4:AD4"/>
    <mergeCell ref="AE4:AI4"/>
    <mergeCell ref="AJ4:AN4"/>
    <mergeCell ref="AO4:AS4"/>
    <mergeCell ref="AT4:AX4"/>
    <mergeCell ref="BB3:BB5"/>
    <mergeCell ref="BC3:BC5"/>
    <mergeCell ref="A1:BC1"/>
    <mergeCell ref="F3:G3"/>
    <mergeCell ref="BC459:BC463"/>
    <mergeCell ref="BC46:BC52"/>
    <mergeCell ref="BC81:BC87"/>
    <mergeCell ref="BC88:BC94"/>
    <mergeCell ref="BC102:BC108"/>
    <mergeCell ref="BC109:BC115"/>
    <mergeCell ref="BC123:BC129"/>
    <mergeCell ref="BC130:BC136"/>
    <mergeCell ref="BC137:BC143"/>
    <mergeCell ref="BC151:BC157"/>
    <mergeCell ref="BC403:BC409"/>
    <mergeCell ref="BC431:BC437"/>
    <mergeCell ref="BC424:BC430"/>
    <mergeCell ref="G4:G5"/>
    <mergeCell ref="H4:J4"/>
    <mergeCell ref="K4:M4"/>
    <mergeCell ref="N4:P4"/>
    <mergeCell ref="Q4:S4"/>
    <mergeCell ref="T4:V4"/>
    <mergeCell ref="D3:D5"/>
    <mergeCell ref="H3:BA3"/>
    <mergeCell ref="E3:E5"/>
  </mergeCells>
  <pageMargins left="0.7" right="0.7" top="0.75" bottom="0.75" header="0.3" footer="0.3"/>
  <pageSetup paperSize="9" scale="67" orientation="portrait" r:id="rId1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исполнение на 31.12.2016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2017-01-31T07:45:26Z</cp:lastPrinted>
  <dcterms:created xsi:type="dcterms:W3CDTF">2011-05-17T05:04:33Z</dcterms:created>
  <dcterms:modified xsi:type="dcterms:W3CDTF">2017-02-17T09:58:30Z</dcterms:modified>
</cp:coreProperties>
</file>