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8" yWindow="-48" windowWidth="15456" windowHeight="10980" tabRatio="794"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таб.3'!$D$1:$D$473</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таб.3'!$3:$6</definedName>
    <definedName name="_xlnm.Print_Area" localSheetId="2">'Выполнение работ'!$A$1:$Q$81</definedName>
    <definedName name="_xlnm.Print_Area" localSheetId="4">'Показатели таб.4'!$A$1:$AQ$51</definedName>
    <definedName name="_xlnm.Print_Area" localSheetId="5">'пояснения таб. 5'!$A$1:$C$30</definedName>
  </definedNames>
  <calcPr calcId="125725"/>
</workbook>
</file>

<file path=xl/calcChain.xml><?xml version="1.0" encoding="utf-8"?>
<calcChain xmlns="http://schemas.openxmlformats.org/spreadsheetml/2006/main">
  <c r="AK8" i="13"/>
  <c r="AK7"/>
  <c r="AH7"/>
  <c r="G354"/>
  <c r="G357"/>
  <c r="G361"/>
  <c r="AQ103"/>
  <c r="AQ110"/>
  <c r="AQ300"/>
  <c r="AQ354"/>
  <c r="AQ364"/>
  <c r="AQ361"/>
  <c r="AK361"/>
  <c r="AN364"/>
  <c r="AK364"/>
  <c r="Y51"/>
  <c r="V51"/>
  <c r="AB67"/>
  <c r="Y67"/>
  <c r="V67"/>
  <c r="AB102"/>
  <c r="Y131"/>
  <c r="Y133"/>
  <c r="Y301"/>
  <c r="Y302"/>
  <c r="V413"/>
  <c r="AG28"/>
  <c r="F40" i="5" l="1"/>
  <c r="F25"/>
  <c r="F21"/>
  <c r="E21"/>
  <c r="AQ16" l="1"/>
  <c r="AQ24" l="1"/>
  <c r="AQ20"/>
  <c r="AQ39"/>
  <c r="AQ40" l="1"/>
  <c r="G40" s="1"/>
  <c r="AQ30"/>
  <c r="G30" s="1"/>
  <c r="AQ21"/>
  <c r="G21" s="1"/>
  <c r="AO361" i="13"/>
  <c r="AO357"/>
  <c r="AM357"/>
  <c r="AL357"/>
  <c r="AP357"/>
  <c r="AQ18" i="5"/>
  <c r="AN18"/>
  <c r="AQ17"/>
  <c r="AQ13"/>
  <c r="AQ12"/>
  <c r="AQ11"/>
  <c r="AP37" i="13"/>
  <c r="AP257"/>
  <c r="F257" s="1"/>
  <c r="AO175"/>
  <c r="AP176"/>
  <c r="AO176"/>
  <c r="AO278"/>
  <c r="F277" l="1"/>
  <c r="E277"/>
  <c r="F276"/>
  <c r="E276"/>
  <c r="F275"/>
  <c r="E275"/>
  <c r="F274"/>
  <c r="E274"/>
  <c r="F273"/>
  <c r="E273"/>
  <c r="F272"/>
  <c r="E272"/>
  <c r="AP271"/>
  <c r="AO271"/>
  <c r="AM271"/>
  <c r="F271" s="1"/>
  <c r="AL271"/>
  <c r="E271" s="1"/>
  <c r="AN17" i="5" l="1"/>
  <c r="AN16"/>
  <c r="AN15"/>
  <c r="AN13"/>
  <c r="AN12"/>
  <c r="AN11"/>
  <c r="AK11"/>
  <c r="AN40" l="1"/>
  <c r="AK40"/>
  <c r="AH40"/>
  <c r="AE40"/>
  <c r="AB40"/>
  <c r="Y40"/>
  <c r="V40"/>
  <c r="S40"/>
  <c r="P40"/>
  <c r="M40"/>
  <c r="J40"/>
  <c r="AM21"/>
  <c r="AN21" s="1"/>
  <c r="AJ21"/>
  <c r="AK21" s="1"/>
  <c r="AH21"/>
  <c r="AN24"/>
  <c r="AK24"/>
  <c r="AH24"/>
  <c r="AE24"/>
  <c r="AN30" l="1"/>
  <c r="AK30"/>
  <c r="AH30"/>
  <c r="AL50" i="13"/>
  <c r="AL177"/>
  <c r="AP278"/>
  <c r="AM278"/>
  <c r="AP264"/>
  <c r="AO264"/>
  <c r="AM264"/>
  <c r="AO257"/>
  <c r="AP250"/>
  <c r="AO250"/>
  <c r="F264" l="1"/>
  <c r="F278"/>
  <c r="AP95"/>
  <c r="AO95"/>
  <c r="AK17" i="5"/>
  <c r="AK16"/>
  <c r="AK15"/>
  <c r="AK13"/>
  <c r="AK12"/>
  <c r="AM421" i="13"/>
  <c r="AL421"/>
  <c r="AG420"/>
  <c r="AG418" s="1"/>
  <c r="AF420"/>
  <c r="AF418" s="1"/>
  <c r="AJ421"/>
  <c r="AI421"/>
  <c r="AH154"/>
  <c r="AN133"/>
  <c r="AQ133"/>
  <c r="AK133"/>
  <c r="AH133"/>
  <c r="AM176"/>
  <c r="AL176"/>
  <c r="AJ176"/>
  <c r="AI176"/>
  <c r="AL278"/>
  <c r="E278" s="1"/>
  <c r="F284"/>
  <c r="E284"/>
  <c r="F283"/>
  <c r="E283"/>
  <c r="F282"/>
  <c r="E282"/>
  <c r="F281"/>
  <c r="E281"/>
  <c r="F280"/>
  <c r="E280"/>
  <c r="F279"/>
  <c r="E279"/>
  <c r="AL264"/>
  <c r="E264" s="1"/>
  <c r="F270"/>
  <c r="F269"/>
  <c r="F268"/>
  <c r="F267"/>
  <c r="F266"/>
  <c r="F265"/>
  <c r="E270"/>
  <c r="E269"/>
  <c r="E268"/>
  <c r="E267"/>
  <c r="E266"/>
  <c r="E265"/>
  <c r="AP103" l="1"/>
  <c r="AO103"/>
  <c r="AM103"/>
  <c r="AL103"/>
  <c r="AJ103"/>
  <c r="AK103" s="1"/>
  <c r="AI103"/>
  <c r="F263"/>
  <c r="E263"/>
  <c r="F262"/>
  <c r="E262"/>
  <c r="F261"/>
  <c r="E261"/>
  <c r="F260"/>
  <c r="E260"/>
  <c r="F259"/>
  <c r="E259"/>
  <c r="F258"/>
  <c r="E258"/>
  <c r="AL257"/>
  <c r="E257" s="1"/>
  <c r="F256"/>
  <c r="E256"/>
  <c r="F255"/>
  <c r="E255"/>
  <c r="F254"/>
  <c r="E254"/>
  <c r="F253"/>
  <c r="E253"/>
  <c r="F252"/>
  <c r="E252"/>
  <c r="F251"/>
  <c r="E251"/>
  <c r="AM250"/>
  <c r="F250" s="1"/>
  <c r="AL250"/>
  <c r="E250"/>
  <c r="AJ70"/>
  <c r="AI70"/>
  <c r="AJ69"/>
  <c r="AI69"/>
  <c r="AJ68"/>
  <c r="AJ67" s="1"/>
  <c r="AI68"/>
  <c r="AI67" s="1"/>
  <c r="AG70"/>
  <c r="AF70"/>
  <c r="AF407" s="1"/>
  <c r="AG69"/>
  <c r="AF69"/>
  <c r="AG68"/>
  <c r="AF68"/>
  <c r="AD70"/>
  <c r="AC70"/>
  <c r="AD69"/>
  <c r="AC69"/>
  <c r="AD68"/>
  <c r="AC68"/>
  <c r="AA70"/>
  <c r="Z70"/>
  <c r="AA69"/>
  <c r="Z69"/>
  <c r="AA68"/>
  <c r="Z68"/>
  <c r="X70"/>
  <c r="W70"/>
  <c r="X69"/>
  <c r="W69"/>
  <c r="X68"/>
  <c r="W68"/>
  <c r="U70"/>
  <c r="T70"/>
  <c r="U69"/>
  <c r="T69"/>
  <c r="U68"/>
  <c r="T68"/>
  <c r="R70"/>
  <c r="Q70"/>
  <c r="R69"/>
  <c r="Q69"/>
  <c r="R68"/>
  <c r="Q68"/>
  <c r="O70"/>
  <c r="N70"/>
  <c r="O69"/>
  <c r="N69"/>
  <c r="O68"/>
  <c r="N68"/>
  <c r="L70"/>
  <c r="K70"/>
  <c r="L69"/>
  <c r="K69"/>
  <c r="L68"/>
  <c r="K68"/>
  <c r="I69"/>
  <c r="I70"/>
  <c r="H70"/>
  <c r="H69"/>
  <c r="I68"/>
  <c r="H68"/>
  <c r="AP70"/>
  <c r="AO70"/>
  <c r="AQ70" s="1"/>
  <c r="AP69"/>
  <c r="AO69"/>
  <c r="AP68"/>
  <c r="AO68"/>
  <c r="AO67" s="1"/>
  <c r="AM70"/>
  <c r="AM407" s="1"/>
  <c r="AL70"/>
  <c r="AL407" s="1"/>
  <c r="AM69"/>
  <c r="AL69"/>
  <c r="AM68"/>
  <c r="AL68"/>
  <c r="AM95"/>
  <c r="F95" s="1"/>
  <c r="AL95"/>
  <c r="E95" s="1"/>
  <c r="F101"/>
  <c r="F100"/>
  <c r="F99"/>
  <c r="F98"/>
  <c r="F97"/>
  <c r="F96"/>
  <c r="E101"/>
  <c r="E100"/>
  <c r="E99"/>
  <c r="E98"/>
  <c r="E97"/>
  <c r="E96"/>
  <c r="AG166"/>
  <c r="F249"/>
  <c r="E249"/>
  <c r="F248"/>
  <c r="E248"/>
  <c r="F247"/>
  <c r="E247"/>
  <c r="AH246"/>
  <c r="F246"/>
  <c r="E246"/>
  <c r="F245"/>
  <c r="E245"/>
  <c r="F244"/>
  <c r="E244"/>
  <c r="AP243"/>
  <c r="AO243"/>
  <c r="AM243"/>
  <c r="AL243"/>
  <c r="AJ243"/>
  <c r="AI243"/>
  <c r="AG243"/>
  <c r="AF243"/>
  <c r="AD243"/>
  <c r="AC243"/>
  <c r="AA243"/>
  <c r="Z243"/>
  <c r="X243"/>
  <c r="W243"/>
  <c r="U243"/>
  <c r="T243"/>
  <c r="R243"/>
  <c r="Q243"/>
  <c r="O243"/>
  <c r="N243"/>
  <c r="L243"/>
  <c r="K243"/>
  <c r="I243"/>
  <c r="H243"/>
  <c r="E243" s="1"/>
  <c r="F243"/>
  <c r="F242"/>
  <c r="E242"/>
  <c r="F241"/>
  <c r="E241"/>
  <c r="F240"/>
  <c r="E240"/>
  <c r="AE239"/>
  <c r="F239"/>
  <c r="E239"/>
  <c r="F238"/>
  <c r="E238"/>
  <c r="F237"/>
  <c r="E237"/>
  <c r="AP236"/>
  <c r="AO236"/>
  <c r="AM236"/>
  <c r="AL236"/>
  <c r="AJ236"/>
  <c r="AI236"/>
  <c r="AG236"/>
  <c r="AF236"/>
  <c r="AD236"/>
  <c r="AC236"/>
  <c r="AA236"/>
  <c r="Z236"/>
  <c r="X236"/>
  <c r="W236"/>
  <c r="U236"/>
  <c r="T236"/>
  <c r="R236"/>
  <c r="Q236"/>
  <c r="O236"/>
  <c r="N236"/>
  <c r="L236"/>
  <c r="K236"/>
  <c r="I236"/>
  <c r="H236"/>
  <c r="E236" s="1"/>
  <c r="F235"/>
  <c r="E235"/>
  <c r="F234"/>
  <c r="E234"/>
  <c r="F233"/>
  <c r="E233"/>
  <c r="AK232"/>
  <c r="AB232"/>
  <c r="S232"/>
  <c r="M232"/>
  <c r="F232"/>
  <c r="E232"/>
  <c r="F231"/>
  <c r="E231"/>
  <c r="F230"/>
  <c r="E230"/>
  <c r="AP229"/>
  <c r="AO229"/>
  <c r="AM229"/>
  <c r="AL229"/>
  <c r="AJ229"/>
  <c r="AI229"/>
  <c r="AG229"/>
  <c r="AF229"/>
  <c r="AD229"/>
  <c r="AC229"/>
  <c r="AA229"/>
  <c r="Z229"/>
  <c r="X229"/>
  <c r="W229"/>
  <c r="U229"/>
  <c r="T229"/>
  <c r="R229"/>
  <c r="Q229"/>
  <c r="O229"/>
  <c r="N229"/>
  <c r="L229"/>
  <c r="K229"/>
  <c r="I229"/>
  <c r="F229" s="1"/>
  <c r="H229"/>
  <c r="AQ228"/>
  <c r="AN228"/>
  <c r="AK228"/>
  <c r="AH228"/>
  <c r="AE228"/>
  <c r="AB228"/>
  <c r="Y228"/>
  <c r="V228"/>
  <c r="S228"/>
  <c r="P228"/>
  <c r="M228"/>
  <c r="J228"/>
  <c r="F228"/>
  <c r="E228"/>
  <c r="AQ227"/>
  <c r="AN227"/>
  <c r="AK227"/>
  <c r="AH227"/>
  <c r="AE227"/>
  <c r="AB227"/>
  <c r="Y227"/>
  <c r="V227"/>
  <c r="S227"/>
  <c r="P227"/>
  <c r="M227"/>
  <c r="J227"/>
  <c r="F227"/>
  <c r="E227"/>
  <c r="AQ226"/>
  <c r="AN226"/>
  <c r="AK226"/>
  <c r="AH226"/>
  <c r="AE226"/>
  <c r="AB226"/>
  <c r="Y226"/>
  <c r="V226"/>
  <c r="S226"/>
  <c r="P226"/>
  <c r="M226"/>
  <c r="J226"/>
  <c r="F226"/>
  <c r="E226"/>
  <c r="AQ225"/>
  <c r="AN225"/>
  <c r="AK225"/>
  <c r="AH225"/>
  <c r="AE225"/>
  <c r="AB225"/>
  <c r="Y225"/>
  <c r="V225"/>
  <c r="S225"/>
  <c r="P225"/>
  <c r="M225"/>
  <c r="J225"/>
  <c r="F225"/>
  <c r="E225"/>
  <c r="AQ224"/>
  <c r="AN224"/>
  <c r="AK224"/>
  <c r="AH224"/>
  <c r="AE224"/>
  <c r="AB224"/>
  <c r="Y224"/>
  <c r="V224"/>
  <c r="S224"/>
  <c r="P224"/>
  <c r="M224"/>
  <c r="J224"/>
  <c r="F224"/>
  <c r="E224"/>
  <c r="AQ223"/>
  <c r="AN223"/>
  <c r="AK223"/>
  <c r="AH223"/>
  <c r="AE223"/>
  <c r="AB223"/>
  <c r="Y223"/>
  <c r="V223"/>
  <c r="S223"/>
  <c r="P223"/>
  <c r="M223"/>
  <c r="J223"/>
  <c r="F223"/>
  <c r="E223"/>
  <c r="AP222"/>
  <c r="AO222"/>
  <c r="AM222"/>
  <c r="AL222"/>
  <c r="AJ222"/>
  <c r="AI222"/>
  <c r="AG222"/>
  <c r="AF222"/>
  <c r="AD222"/>
  <c r="AC222"/>
  <c r="AA222"/>
  <c r="Z222"/>
  <c r="X222"/>
  <c r="W222"/>
  <c r="U222"/>
  <c r="T222"/>
  <c r="R222"/>
  <c r="Q222"/>
  <c r="O222"/>
  <c r="P222" s="1"/>
  <c r="N222"/>
  <c r="L222"/>
  <c r="K222"/>
  <c r="I222"/>
  <c r="J222" s="1"/>
  <c r="H222"/>
  <c r="AQ221"/>
  <c r="AN221"/>
  <c r="AK221"/>
  <c r="AH221"/>
  <c r="AE221"/>
  <c r="AB221"/>
  <c r="Y221"/>
  <c r="V221"/>
  <c r="S221"/>
  <c r="P221"/>
  <c r="M221"/>
  <c r="J221"/>
  <c r="F221"/>
  <c r="G221" s="1"/>
  <c r="E221"/>
  <c r="AQ220"/>
  <c r="AN220"/>
  <c r="AK220"/>
  <c r="AH220"/>
  <c r="AE220"/>
  <c r="AB220"/>
  <c r="Y220"/>
  <c r="V220"/>
  <c r="S220"/>
  <c r="P220"/>
  <c r="M220"/>
  <c r="J220"/>
  <c r="F220"/>
  <c r="E220"/>
  <c r="AQ219"/>
  <c r="AN219"/>
  <c r="AK219"/>
  <c r="AH219"/>
  <c r="AE219"/>
  <c r="AB219"/>
  <c r="Y219"/>
  <c r="V219"/>
  <c r="S219"/>
  <c r="P219"/>
  <c r="M219"/>
  <c r="J219"/>
  <c r="F219"/>
  <c r="G219" s="1"/>
  <c r="E219"/>
  <c r="AQ218"/>
  <c r="AN218"/>
  <c r="AK218"/>
  <c r="AH218"/>
  <c r="AE218"/>
  <c r="AB218"/>
  <c r="Y218"/>
  <c r="V218"/>
  <c r="S218"/>
  <c r="P218"/>
  <c r="M218"/>
  <c r="J218"/>
  <c r="F218"/>
  <c r="E218"/>
  <c r="AQ217"/>
  <c r="AN217"/>
  <c r="AK217"/>
  <c r="AH217"/>
  <c r="AE217"/>
  <c r="AB217"/>
  <c r="Y217"/>
  <c r="V217"/>
  <c r="S217"/>
  <c r="P217"/>
  <c r="M217"/>
  <c r="J217"/>
  <c r="F217"/>
  <c r="G217" s="1"/>
  <c r="E217"/>
  <c r="AQ216"/>
  <c r="AN216"/>
  <c r="AK216"/>
  <c r="AH216"/>
  <c r="AE216"/>
  <c r="AB216"/>
  <c r="Y216"/>
  <c r="V216"/>
  <c r="S216"/>
  <c r="P216"/>
  <c r="M216"/>
  <c r="J216"/>
  <c r="F216"/>
  <c r="E216"/>
  <c r="AP215"/>
  <c r="AQ215" s="1"/>
  <c r="AO215"/>
  <c r="AM215"/>
  <c r="AL215"/>
  <c r="AJ215"/>
  <c r="AK215" s="1"/>
  <c r="AI215"/>
  <c r="AG215"/>
  <c r="AF215"/>
  <c r="AD215"/>
  <c r="AE215" s="1"/>
  <c r="AC215"/>
  <c r="AA215"/>
  <c r="Z215"/>
  <c r="X215"/>
  <c r="Y215" s="1"/>
  <c r="W215"/>
  <c r="U215"/>
  <c r="T215"/>
  <c r="R215"/>
  <c r="S215" s="1"/>
  <c r="Q215"/>
  <c r="O215"/>
  <c r="N215"/>
  <c r="L215"/>
  <c r="M215" s="1"/>
  <c r="K215"/>
  <c r="I215"/>
  <c r="H215"/>
  <c r="E215" s="1"/>
  <c r="F215"/>
  <c r="AQ214"/>
  <c r="AN214"/>
  <c r="AK214"/>
  <c r="AH214"/>
  <c r="AE214"/>
  <c r="AB214"/>
  <c r="Y214"/>
  <c r="V214"/>
  <c r="S214"/>
  <c r="P214"/>
  <c r="M214"/>
  <c r="J214"/>
  <c r="F214"/>
  <c r="E214"/>
  <c r="AQ213"/>
  <c r="AN213"/>
  <c r="AK213"/>
  <c r="AH213"/>
  <c r="AE213"/>
  <c r="AB213"/>
  <c r="Y213"/>
  <c r="V213"/>
  <c r="S213"/>
  <c r="P213"/>
  <c r="M213"/>
  <c r="J213"/>
  <c r="F213"/>
  <c r="E213"/>
  <c r="AQ212"/>
  <c r="AN212"/>
  <c r="AK212"/>
  <c r="AH212"/>
  <c r="AE212"/>
  <c r="AB212"/>
  <c r="Y212"/>
  <c r="V212"/>
  <c r="S212"/>
  <c r="P212"/>
  <c r="M212"/>
  <c r="J212"/>
  <c r="F212"/>
  <c r="E212"/>
  <c r="AQ211"/>
  <c r="AN211"/>
  <c r="AK211"/>
  <c r="AH211"/>
  <c r="AE211"/>
  <c r="AB211"/>
  <c r="Y211"/>
  <c r="V211"/>
  <c r="S211"/>
  <c r="P211"/>
  <c r="M211"/>
  <c r="J211"/>
  <c r="F211"/>
  <c r="E211"/>
  <c r="AQ210"/>
  <c r="AN210"/>
  <c r="AK210"/>
  <c r="AH210"/>
  <c r="AE210"/>
  <c r="AB210"/>
  <c r="Y210"/>
  <c r="V210"/>
  <c r="S210"/>
  <c r="P210"/>
  <c r="M210"/>
  <c r="J210"/>
  <c r="F210"/>
  <c r="E210"/>
  <c r="AQ209"/>
  <c r="AN209"/>
  <c r="AK209"/>
  <c r="AH209"/>
  <c r="AE209"/>
  <c r="AB209"/>
  <c r="Y209"/>
  <c r="V209"/>
  <c r="S209"/>
  <c r="P209"/>
  <c r="M209"/>
  <c r="J209"/>
  <c r="F209"/>
  <c r="E209"/>
  <c r="AP208"/>
  <c r="AO208"/>
  <c r="AM208"/>
  <c r="AL208"/>
  <c r="AJ208"/>
  <c r="AI208"/>
  <c r="AG208"/>
  <c r="AF208"/>
  <c r="AD208"/>
  <c r="AC208"/>
  <c r="AA208"/>
  <c r="Z208"/>
  <c r="X208"/>
  <c r="W208"/>
  <c r="U208"/>
  <c r="T208"/>
  <c r="R208"/>
  <c r="Q208"/>
  <c r="O208"/>
  <c r="N208"/>
  <c r="L208"/>
  <c r="K208"/>
  <c r="I208"/>
  <c r="H208"/>
  <c r="AQ207"/>
  <c r="AN207"/>
  <c r="AK207"/>
  <c r="AH207"/>
  <c r="AE207"/>
  <c r="AB207"/>
  <c r="Y207"/>
  <c r="V207"/>
  <c r="S207"/>
  <c r="P207"/>
  <c r="M207"/>
  <c r="J207"/>
  <c r="F207"/>
  <c r="E207"/>
  <c r="AQ206"/>
  <c r="AN206"/>
  <c r="AK206"/>
  <c r="AH206"/>
  <c r="AE206"/>
  <c r="AB206"/>
  <c r="Y206"/>
  <c r="V206"/>
  <c r="S206"/>
  <c r="P206"/>
  <c r="M206"/>
  <c r="J206"/>
  <c r="F206"/>
  <c r="E206"/>
  <c r="AQ205"/>
  <c r="AN205"/>
  <c r="AK205"/>
  <c r="AH205"/>
  <c r="AE205"/>
  <c r="AB205"/>
  <c r="Y205"/>
  <c r="V205"/>
  <c r="S205"/>
  <c r="P205"/>
  <c r="M205"/>
  <c r="J205"/>
  <c r="F205"/>
  <c r="E205"/>
  <c r="AQ204"/>
  <c r="AN204"/>
  <c r="AK204"/>
  <c r="AH204"/>
  <c r="AE204"/>
  <c r="AB204"/>
  <c r="Y204"/>
  <c r="V204"/>
  <c r="S204"/>
  <c r="P204"/>
  <c r="M204"/>
  <c r="J204"/>
  <c r="F204"/>
  <c r="E204"/>
  <c r="AQ203"/>
  <c r="AN203"/>
  <c r="AK203"/>
  <c r="AH203"/>
  <c r="AE203"/>
  <c r="AB203"/>
  <c r="Y203"/>
  <c r="V203"/>
  <c r="S203"/>
  <c r="P203"/>
  <c r="M203"/>
  <c r="J203"/>
  <c r="F203"/>
  <c r="E203"/>
  <c r="AQ202"/>
  <c r="AN202"/>
  <c r="AK202"/>
  <c r="AH202"/>
  <c r="AE202"/>
  <c r="AB202"/>
  <c r="Y202"/>
  <c r="V202"/>
  <c r="S202"/>
  <c r="P202"/>
  <c r="M202"/>
  <c r="J202"/>
  <c r="F202"/>
  <c r="E202"/>
  <c r="AP201"/>
  <c r="AO201"/>
  <c r="AM201"/>
  <c r="AL201"/>
  <c r="AJ201"/>
  <c r="AI201"/>
  <c r="AG201"/>
  <c r="AF201"/>
  <c r="AD201"/>
  <c r="AC201"/>
  <c r="AA201"/>
  <c r="Z201"/>
  <c r="X201"/>
  <c r="W201"/>
  <c r="U201"/>
  <c r="T201"/>
  <c r="R201"/>
  <c r="Q201"/>
  <c r="O201"/>
  <c r="N201"/>
  <c r="L201"/>
  <c r="K201"/>
  <c r="I201"/>
  <c r="H201"/>
  <c r="AQ200"/>
  <c r="AN200"/>
  <c r="AK200"/>
  <c r="AH200"/>
  <c r="AE200"/>
  <c r="AB200"/>
  <c r="Y200"/>
  <c r="V200"/>
  <c r="S200"/>
  <c r="P200"/>
  <c r="M200"/>
  <c r="J200"/>
  <c r="F200"/>
  <c r="E200"/>
  <c r="AQ199"/>
  <c r="AN199"/>
  <c r="AK199"/>
  <c r="AH199"/>
  <c r="AE199"/>
  <c r="AB199"/>
  <c r="Y199"/>
  <c r="V199"/>
  <c r="S199"/>
  <c r="P199"/>
  <c r="M199"/>
  <c r="J199"/>
  <c r="F199"/>
  <c r="E199"/>
  <c r="AQ198"/>
  <c r="AN198"/>
  <c r="AK198"/>
  <c r="AH198"/>
  <c r="AE198"/>
  <c r="AB198"/>
  <c r="Y198"/>
  <c r="V198"/>
  <c r="S198"/>
  <c r="P198"/>
  <c r="M198"/>
  <c r="J198"/>
  <c r="F198"/>
  <c r="E198"/>
  <c r="AQ197"/>
  <c r="AN197"/>
  <c r="AK197"/>
  <c r="AH197"/>
  <c r="AE197"/>
  <c r="AB197"/>
  <c r="Y197"/>
  <c r="V197"/>
  <c r="S197"/>
  <c r="P197"/>
  <c r="M197"/>
  <c r="J197"/>
  <c r="F197"/>
  <c r="E197"/>
  <c r="AQ196"/>
  <c r="AN196"/>
  <c r="AK196"/>
  <c r="AH196"/>
  <c r="AE196"/>
  <c r="AB196"/>
  <c r="Y196"/>
  <c r="V196"/>
  <c r="S196"/>
  <c r="P196"/>
  <c r="M196"/>
  <c r="J196"/>
  <c r="F196"/>
  <c r="E196"/>
  <c r="AQ195"/>
  <c r="AN195"/>
  <c r="AK195"/>
  <c r="AH195"/>
  <c r="AE195"/>
  <c r="AB195"/>
  <c r="Y195"/>
  <c r="V195"/>
  <c r="S195"/>
  <c r="P195"/>
  <c r="M195"/>
  <c r="J195"/>
  <c r="F195"/>
  <c r="E195"/>
  <c r="AP194"/>
  <c r="AO194"/>
  <c r="AM194"/>
  <c r="AL194"/>
  <c r="AJ194"/>
  <c r="AI194"/>
  <c r="AG194"/>
  <c r="AF194"/>
  <c r="AD194"/>
  <c r="AC194"/>
  <c r="AA194"/>
  <c r="Z194"/>
  <c r="X194"/>
  <c r="W194"/>
  <c r="U194"/>
  <c r="T194"/>
  <c r="R194"/>
  <c r="Q194"/>
  <c r="O194"/>
  <c r="N194"/>
  <c r="L194"/>
  <c r="K194"/>
  <c r="I194"/>
  <c r="H194"/>
  <c r="E194" s="1"/>
  <c r="AP193"/>
  <c r="AP179" s="1"/>
  <c r="AO193"/>
  <c r="AO179" s="1"/>
  <c r="AM193"/>
  <c r="AM179" s="1"/>
  <c r="AL193"/>
  <c r="AL179" s="1"/>
  <c r="AK193"/>
  <c r="AH193"/>
  <c r="AE193"/>
  <c r="AB193"/>
  <c r="Y193"/>
  <c r="V193"/>
  <c r="S193"/>
  <c r="P193"/>
  <c r="M193"/>
  <c r="J193"/>
  <c r="F193"/>
  <c r="E193"/>
  <c r="AQ192"/>
  <c r="AN192"/>
  <c r="AK192"/>
  <c r="AH192"/>
  <c r="AE192"/>
  <c r="AB192"/>
  <c r="Y192"/>
  <c r="V192"/>
  <c r="S192"/>
  <c r="P192"/>
  <c r="M192"/>
  <c r="J192"/>
  <c r="F192"/>
  <c r="E192"/>
  <c r="AQ191"/>
  <c r="AN191"/>
  <c r="AK191"/>
  <c r="AH191"/>
  <c r="AE191"/>
  <c r="AB191"/>
  <c r="Y191"/>
  <c r="V191"/>
  <c r="S191"/>
  <c r="P191"/>
  <c r="M191"/>
  <c r="J191"/>
  <c r="F191"/>
  <c r="E191"/>
  <c r="AQ190"/>
  <c r="AN190"/>
  <c r="AK190"/>
  <c r="AH190"/>
  <c r="AE190"/>
  <c r="AB190"/>
  <c r="Y190"/>
  <c r="V190"/>
  <c r="S190"/>
  <c r="P190"/>
  <c r="M190"/>
  <c r="J190"/>
  <c r="F190"/>
  <c r="E190"/>
  <c r="AQ189"/>
  <c r="AN189"/>
  <c r="AK189"/>
  <c r="AH189"/>
  <c r="AE189"/>
  <c r="AB189"/>
  <c r="Y189"/>
  <c r="V189"/>
  <c r="S189"/>
  <c r="P189"/>
  <c r="M189"/>
  <c r="J189"/>
  <c r="F189"/>
  <c r="E189"/>
  <c r="AQ188"/>
  <c r="AN188"/>
  <c r="AK188"/>
  <c r="AH188"/>
  <c r="AE188"/>
  <c r="AB188"/>
  <c r="Y188"/>
  <c r="V188"/>
  <c r="S188"/>
  <c r="P188"/>
  <c r="M188"/>
  <c r="J188"/>
  <c r="F188"/>
  <c r="E188"/>
  <c r="AQ187"/>
  <c r="AN187"/>
  <c r="AJ187"/>
  <c r="AI187"/>
  <c r="AG187"/>
  <c r="AF187"/>
  <c r="AD187"/>
  <c r="AC187"/>
  <c r="AA187"/>
  <c r="Z187"/>
  <c r="X187"/>
  <c r="W187"/>
  <c r="U187"/>
  <c r="T187"/>
  <c r="R187"/>
  <c r="Q187"/>
  <c r="O187"/>
  <c r="N187"/>
  <c r="L187"/>
  <c r="K187"/>
  <c r="I187"/>
  <c r="F187" s="1"/>
  <c r="H187"/>
  <c r="AQ186"/>
  <c r="AN186"/>
  <c r="AK186"/>
  <c r="AH186"/>
  <c r="AE186"/>
  <c r="AB186"/>
  <c r="Y186"/>
  <c r="V186"/>
  <c r="S186"/>
  <c r="P186"/>
  <c r="M186"/>
  <c r="J186"/>
  <c r="F186"/>
  <c r="E186"/>
  <c r="AQ185"/>
  <c r="AN185"/>
  <c r="AK185"/>
  <c r="AH185"/>
  <c r="AE185"/>
  <c r="AB185"/>
  <c r="Y185"/>
  <c r="V185"/>
  <c r="S185"/>
  <c r="P185"/>
  <c r="M185"/>
  <c r="J185"/>
  <c r="F185"/>
  <c r="E185"/>
  <c r="AQ184"/>
  <c r="AN184"/>
  <c r="AK184"/>
  <c r="AH184"/>
  <c r="AE184"/>
  <c r="AB184"/>
  <c r="Y184"/>
  <c r="V184"/>
  <c r="S184"/>
  <c r="P184"/>
  <c r="M184"/>
  <c r="J184"/>
  <c r="F184"/>
  <c r="E184"/>
  <c r="AQ183"/>
  <c r="AN183"/>
  <c r="AK183"/>
  <c r="AH183"/>
  <c r="AE183"/>
  <c r="AB183"/>
  <c r="Y183"/>
  <c r="V183"/>
  <c r="S183"/>
  <c r="P183"/>
  <c r="M183"/>
  <c r="J183"/>
  <c r="F183"/>
  <c r="E183"/>
  <c r="AQ182"/>
  <c r="AN182"/>
  <c r="AK182"/>
  <c r="AH182"/>
  <c r="AE182"/>
  <c r="AB182"/>
  <c r="Y182"/>
  <c r="V182"/>
  <c r="S182"/>
  <c r="P182"/>
  <c r="M182"/>
  <c r="J182"/>
  <c r="F182"/>
  <c r="E182"/>
  <c r="AQ181"/>
  <c r="AN181"/>
  <c r="AK181"/>
  <c r="AH181"/>
  <c r="AE181"/>
  <c r="AB181"/>
  <c r="Y181"/>
  <c r="V181"/>
  <c r="S181"/>
  <c r="P181"/>
  <c r="M181"/>
  <c r="J181"/>
  <c r="F181"/>
  <c r="E181"/>
  <c r="AP180"/>
  <c r="AO180"/>
  <c r="AM180"/>
  <c r="AL180"/>
  <c r="AJ180"/>
  <c r="AI180"/>
  <c r="AG180"/>
  <c r="AF180"/>
  <c r="AD180"/>
  <c r="AC180"/>
  <c r="AA180"/>
  <c r="Z180"/>
  <c r="X180"/>
  <c r="W180"/>
  <c r="U180"/>
  <c r="T180"/>
  <c r="R180"/>
  <c r="Q180"/>
  <c r="O180"/>
  <c r="N180"/>
  <c r="L180"/>
  <c r="K180"/>
  <c r="I180"/>
  <c r="H180"/>
  <c r="AJ179"/>
  <c r="AI179"/>
  <c r="AG179"/>
  <c r="AF179"/>
  <c r="AD179"/>
  <c r="AC179"/>
  <c r="AA179"/>
  <c r="Z179"/>
  <c r="X179"/>
  <c r="W179"/>
  <c r="U179"/>
  <c r="T179"/>
  <c r="R179"/>
  <c r="Q179"/>
  <c r="O179"/>
  <c r="N179"/>
  <c r="L179"/>
  <c r="K179"/>
  <c r="I179"/>
  <c r="H179"/>
  <c r="AP178"/>
  <c r="AO178"/>
  <c r="AM178"/>
  <c r="AL178"/>
  <c r="AJ178"/>
  <c r="AI178"/>
  <c r="AG178"/>
  <c r="AF178"/>
  <c r="AD178"/>
  <c r="AC178"/>
  <c r="AA178"/>
  <c r="Z178"/>
  <c r="X178"/>
  <c r="W178"/>
  <c r="U178"/>
  <c r="T178"/>
  <c r="R178"/>
  <c r="Q178"/>
  <c r="O178"/>
  <c r="N178"/>
  <c r="L178"/>
  <c r="K178"/>
  <c r="I178"/>
  <c r="H178"/>
  <c r="E178"/>
  <c r="AP177"/>
  <c r="AO177"/>
  <c r="AM177"/>
  <c r="AJ177"/>
  <c r="AI177"/>
  <c r="AG177"/>
  <c r="AF177"/>
  <c r="AD177"/>
  <c r="AC177"/>
  <c r="AA177"/>
  <c r="Z177"/>
  <c r="X177"/>
  <c r="W177"/>
  <c r="U177"/>
  <c r="T177"/>
  <c r="R177"/>
  <c r="Q177"/>
  <c r="O177"/>
  <c r="N177"/>
  <c r="K177"/>
  <c r="I177"/>
  <c r="H177"/>
  <c r="AG176"/>
  <c r="AF176"/>
  <c r="AD176"/>
  <c r="AC176"/>
  <c r="AA176"/>
  <c r="Z176"/>
  <c r="X176"/>
  <c r="W176"/>
  <c r="U176"/>
  <c r="T176"/>
  <c r="R176"/>
  <c r="Q176"/>
  <c r="O176"/>
  <c r="N176"/>
  <c r="L176"/>
  <c r="K176"/>
  <c r="I176"/>
  <c r="F176" s="1"/>
  <c r="H176"/>
  <c r="AP175"/>
  <c r="AM175"/>
  <c r="AL175"/>
  <c r="AJ175"/>
  <c r="AI175"/>
  <c r="AG175"/>
  <c r="AF175"/>
  <c r="AD175"/>
  <c r="AC175"/>
  <c r="AA175"/>
  <c r="Z175"/>
  <c r="X175"/>
  <c r="W175"/>
  <c r="U175"/>
  <c r="T175"/>
  <c r="R175"/>
  <c r="Q175"/>
  <c r="O175"/>
  <c r="N175"/>
  <c r="L175"/>
  <c r="K175"/>
  <c r="I175"/>
  <c r="I104" s="1"/>
  <c r="H175"/>
  <c r="E175" s="1"/>
  <c r="AP174"/>
  <c r="AO174"/>
  <c r="AM174"/>
  <c r="AL174"/>
  <c r="AJ174"/>
  <c r="AI174"/>
  <c r="AG174"/>
  <c r="AF174"/>
  <c r="AD174"/>
  <c r="AC174"/>
  <c r="AA174"/>
  <c r="Z174"/>
  <c r="X174"/>
  <c r="W174"/>
  <c r="U174"/>
  <c r="T174"/>
  <c r="R174"/>
  <c r="Q174"/>
  <c r="O174"/>
  <c r="N174"/>
  <c r="L174"/>
  <c r="K174"/>
  <c r="I174"/>
  <c r="F174" s="1"/>
  <c r="H174"/>
  <c r="F172"/>
  <c r="E172"/>
  <c r="F171"/>
  <c r="E171"/>
  <c r="F170"/>
  <c r="E170"/>
  <c r="F169"/>
  <c r="E169"/>
  <c r="AH168"/>
  <c r="F168"/>
  <c r="E168"/>
  <c r="F167"/>
  <c r="F166" s="1"/>
  <c r="E167"/>
  <c r="AP166"/>
  <c r="AO166"/>
  <c r="AM166"/>
  <c r="AL166"/>
  <c r="AJ166"/>
  <c r="AI166"/>
  <c r="AF166"/>
  <c r="AD166"/>
  <c r="AC166"/>
  <c r="AA166"/>
  <c r="Z166"/>
  <c r="X166"/>
  <c r="W166"/>
  <c r="U166"/>
  <c r="T166"/>
  <c r="R166"/>
  <c r="Q166"/>
  <c r="O166"/>
  <c r="N166"/>
  <c r="L166"/>
  <c r="K166"/>
  <c r="I166"/>
  <c r="H166"/>
  <c r="F165"/>
  <c r="E165"/>
  <c r="F164"/>
  <c r="E164"/>
  <c r="F163"/>
  <c r="E163"/>
  <c r="F162"/>
  <c r="E162"/>
  <c r="AB161"/>
  <c r="F161"/>
  <c r="E161"/>
  <c r="F160"/>
  <c r="F159" s="1"/>
  <c r="E160"/>
  <c r="AP159"/>
  <c r="AO159"/>
  <c r="AM159"/>
  <c r="AL159"/>
  <c r="AJ159"/>
  <c r="AI159"/>
  <c r="AG159"/>
  <c r="AF159"/>
  <c r="AD159"/>
  <c r="AC159"/>
  <c r="AA159"/>
  <c r="Z159"/>
  <c r="X159"/>
  <c r="W159"/>
  <c r="U159"/>
  <c r="T159"/>
  <c r="R159"/>
  <c r="Q159"/>
  <c r="O159"/>
  <c r="N159"/>
  <c r="I159"/>
  <c r="H159"/>
  <c r="E159" s="1"/>
  <c r="F158"/>
  <c r="E158"/>
  <c r="F157"/>
  <c r="E157"/>
  <c r="F156"/>
  <c r="E156"/>
  <c r="F155"/>
  <c r="E155"/>
  <c r="S154"/>
  <c r="F154"/>
  <c r="E154"/>
  <c r="F153"/>
  <c r="F152" s="1"/>
  <c r="E153"/>
  <c r="AP152"/>
  <c r="AO152"/>
  <c r="AM152"/>
  <c r="AL152"/>
  <c r="AJ152"/>
  <c r="AI152"/>
  <c r="AG152"/>
  <c r="AF152"/>
  <c r="AD152"/>
  <c r="AC152"/>
  <c r="AA152"/>
  <c r="Z152"/>
  <c r="X152"/>
  <c r="W152"/>
  <c r="U152"/>
  <c r="T152"/>
  <c r="R152"/>
  <c r="Q152"/>
  <c r="O152"/>
  <c r="N152"/>
  <c r="L152"/>
  <c r="K152"/>
  <c r="I152"/>
  <c r="H152"/>
  <c r="F151"/>
  <c r="E151"/>
  <c r="F150"/>
  <c r="E150"/>
  <c r="F149"/>
  <c r="E149"/>
  <c r="F148"/>
  <c r="E148"/>
  <c r="M147"/>
  <c r="F147"/>
  <c r="E147"/>
  <c r="F146"/>
  <c r="E146"/>
  <c r="AP145"/>
  <c r="AO145"/>
  <c r="AM145"/>
  <c r="AL145"/>
  <c r="AJ145"/>
  <c r="AI145"/>
  <c r="AG145"/>
  <c r="AF145"/>
  <c r="AD145"/>
  <c r="AC145"/>
  <c r="AA145"/>
  <c r="Z145"/>
  <c r="X145"/>
  <c r="W145"/>
  <c r="U145"/>
  <c r="T145"/>
  <c r="R145"/>
  <c r="Q145"/>
  <c r="O145"/>
  <c r="N145"/>
  <c r="L145"/>
  <c r="K145"/>
  <c r="I145"/>
  <c r="H145"/>
  <c r="F144"/>
  <c r="E144"/>
  <c r="F143"/>
  <c r="E143"/>
  <c r="F142"/>
  <c r="E142"/>
  <c r="F141"/>
  <c r="E141"/>
  <c r="V140"/>
  <c r="F140"/>
  <c r="E140"/>
  <c r="F139"/>
  <c r="E139"/>
  <c r="AP138"/>
  <c r="AO138"/>
  <c r="AM138"/>
  <c r="AL138"/>
  <c r="AJ138"/>
  <c r="AI138"/>
  <c r="AG138"/>
  <c r="AF138"/>
  <c r="AD138"/>
  <c r="AC138"/>
  <c r="AA138"/>
  <c r="Z138"/>
  <c r="X138"/>
  <c r="W138"/>
  <c r="U138"/>
  <c r="T138"/>
  <c r="R138"/>
  <c r="Q138"/>
  <c r="O138"/>
  <c r="N138"/>
  <c r="L138"/>
  <c r="K138"/>
  <c r="I138"/>
  <c r="H138"/>
  <c r="E138" s="1"/>
  <c r="F137"/>
  <c r="E137"/>
  <c r="F136"/>
  <c r="E136"/>
  <c r="F135"/>
  <c r="E135"/>
  <c r="F134"/>
  <c r="E134"/>
  <c r="AE133"/>
  <c r="AB133"/>
  <c r="V133"/>
  <c r="S133"/>
  <c r="P133"/>
  <c r="M133"/>
  <c r="F133"/>
  <c r="E133"/>
  <c r="F132"/>
  <c r="E132"/>
  <c r="AP131"/>
  <c r="AO131"/>
  <c r="AM131"/>
  <c r="AL131"/>
  <c r="AJ131"/>
  <c r="AI131"/>
  <c r="AG131"/>
  <c r="AF131"/>
  <c r="AD131"/>
  <c r="AC131"/>
  <c r="AA131"/>
  <c r="Z131"/>
  <c r="X131"/>
  <c r="W131"/>
  <c r="U131"/>
  <c r="T131"/>
  <c r="R131"/>
  <c r="Q131"/>
  <c r="O131"/>
  <c r="N131"/>
  <c r="L131"/>
  <c r="K131"/>
  <c r="I131"/>
  <c r="H131"/>
  <c r="E131" s="1"/>
  <c r="F131"/>
  <c r="AQ130"/>
  <c r="AN130"/>
  <c r="AK130"/>
  <c r="AH130"/>
  <c r="AE130"/>
  <c r="AB130"/>
  <c r="Y130"/>
  <c r="V130"/>
  <c r="S130"/>
  <c r="P130"/>
  <c r="M130"/>
  <c r="J130"/>
  <c r="F130"/>
  <c r="E130"/>
  <c r="AQ129"/>
  <c r="AN129"/>
  <c r="AK129"/>
  <c r="AH129"/>
  <c r="AE129"/>
  <c r="AB129"/>
  <c r="Y129"/>
  <c r="V129"/>
  <c r="S129"/>
  <c r="P129"/>
  <c r="M129"/>
  <c r="J129"/>
  <c r="F129"/>
  <c r="E129"/>
  <c r="AQ128"/>
  <c r="AN128"/>
  <c r="AK128"/>
  <c r="AH128"/>
  <c r="AE128"/>
  <c r="AB128"/>
  <c r="Y128"/>
  <c r="V128"/>
  <c r="S128"/>
  <c r="P128"/>
  <c r="M128"/>
  <c r="J128"/>
  <c r="F128"/>
  <c r="E128"/>
  <c r="AQ127"/>
  <c r="AN127"/>
  <c r="AK127"/>
  <c r="AH127"/>
  <c r="AE127"/>
  <c r="AB127"/>
  <c r="Y127"/>
  <c r="V127"/>
  <c r="S127"/>
  <c r="P127"/>
  <c r="M127"/>
  <c r="J127"/>
  <c r="F127"/>
  <c r="E127"/>
  <c r="AQ126"/>
  <c r="AN126"/>
  <c r="AK126"/>
  <c r="AH126"/>
  <c r="AE126"/>
  <c r="AB126"/>
  <c r="Y126"/>
  <c r="V126"/>
  <c r="S126"/>
  <c r="P126"/>
  <c r="M126"/>
  <c r="J126"/>
  <c r="F126"/>
  <c r="E126"/>
  <c r="AQ125"/>
  <c r="AN125"/>
  <c r="AK125"/>
  <c r="AH125"/>
  <c r="AE125"/>
  <c r="AB125"/>
  <c r="Y125"/>
  <c r="V125"/>
  <c r="S125"/>
  <c r="P125"/>
  <c r="M125"/>
  <c r="J125"/>
  <c r="F125"/>
  <c r="E125"/>
  <c r="AP124"/>
  <c r="AO124"/>
  <c r="AM124"/>
  <c r="AL124"/>
  <c r="AJ124"/>
  <c r="AI124"/>
  <c r="AG124"/>
  <c r="AF124"/>
  <c r="AD124"/>
  <c r="AC124"/>
  <c r="AA124"/>
  <c r="Z124"/>
  <c r="X124"/>
  <c r="W124"/>
  <c r="U124"/>
  <c r="T124"/>
  <c r="R124"/>
  <c r="Q124"/>
  <c r="O124"/>
  <c r="N124"/>
  <c r="L124"/>
  <c r="K124"/>
  <c r="I124"/>
  <c r="H124"/>
  <c r="E124" s="1"/>
  <c r="F123"/>
  <c r="E123"/>
  <c r="F122"/>
  <c r="E122"/>
  <c r="F121"/>
  <c r="E121"/>
  <c r="F120"/>
  <c r="E120"/>
  <c r="AK119"/>
  <c r="AB119"/>
  <c r="V119"/>
  <c r="S119"/>
  <c r="F119"/>
  <c r="E119"/>
  <c r="F118"/>
  <c r="E118"/>
  <c r="AP117"/>
  <c r="AO117"/>
  <c r="AM117"/>
  <c r="AL117"/>
  <c r="AJ117"/>
  <c r="AI117"/>
  <c r="AG117"/>
  <c r="AF117"/>
  <c r="AD117"/>
  <c r="AC117"/>
  <c r="AA117"/>
  <c r="Z117"/>
  <c r="X117"/>
  <c r="W117"/>
  <c r="U117"/>
  <c r="T117"/>
  <c r="R117"/>
  <c r="Q117"/>
  <c r="O117"/>
  <c r="N117"/>
  <c r="L117"/>
  <c r="K117"/>
  <c r="I117"/>
  <c r="F117" s="1"/>
  <c r="H117"/>
  <c r="F116"/>
  <c r="E116"/>
  <c r="F115"/>
  <c r="E115"/>
  <c r="F114"/>
  <c r="E114"/>
  <c r="H113"/>
  <c r="F113"/>
  <c r="F112"/>
  <c r="E112"/>
  <c r="AK111"/>
  <c r="AB111"/>
  <c r="M111"/>
  <c r="F111"/>
  <c r="E111"/>
  <c r="AP110"/>
  <c r="AO110"/>
  <c r="AM110"/>
  <c r="AL110"/>
  <c r="AJ110"/>
  <c r="AI110"/>
  <c r="AG110"/>
  <c r="AF110"/>
  <c r="AD110"/>
  <c r="AC110"/>
  <c r="AA110"/>
  <c r="Z110"/>
  <c r="X110"/>
  <c r="W110"/>
  <c r="U110"/>
  <c r="T110"/>
  <c r="R110"/>
  <c r="Q110"/>
  <c r="O110"/>
  <c r="N110"/>
  <c r="L110"/>
  <c r="K110"/>
  <c r="I110"/>
  <c r="AP109"/>
  <c r="AO109"/>
  <c r="AO73" s="1"/>
  <c r="AM109"/>
  <c r="AM73" s="1"/>
  <c r="AL109"/>
  <c r="AL73" s="1"/>
  <c r="AJ109"/>
  <c r="AJ73" s="1"/>
  <c r="AI109"/>
  <c r="AI73" s="1"/>
  <c r="AG109"/>
  <c r="AG73" s="1"/>
  <c r="AF109"/>
  <c r="AF73" s="1"/>
  <c r="AD109"/>
  <c r="AC109"/>
  <c r="AC73" s="1"/>
  <c r="AA109"/>
  <c r="AA73" s="1"/>
  <c r="Z109"/>
  <c r="Z73" s="1"/>
  <c r="X109"/>
  <c r="X73" s="1"/>
  <c r="W109"/>
  <c r="W73" s="1"/>
  <c r="U109"/>
  <c r="U73" s="1"/>
  <c r="T109"/>
  <c r="T73" s="1"/>
  <c r="R109"/>
  <c r="R73" s="1"/>
  <c r="Q109"/>
  <c r="Q73" s="1"/>
  <c r="O109"/>
  <c r="O73" s="1"/>
  <c r="N109"/>
  <c r="N73" s="1"/>
  <c r="L109"/>
  <c r="L73" s="1"/>
  <c r="K109"/>
  <c r="K73" s="1"/>
  <c r="I109"/>
  <c r="I73" s="1"/>
  <c r="H109"/>
  <c r="E109" s="1"/>
  <c r="AP108"/>
  <c r="AO108"/>
  <c r="AO72" s="1"/>
  <c r="AM108"/>
  <c r="AM72" s="1"/>
  <c r="AL108"/>
  <c r="AL72" s="1"/>
  <c r="AJ108"/>
  <c r="AJ72" s="1"/>
  <c r="AI108"/>
  <c r="AI72" s="1"/>
  <c r="AG108"/>
  <c r="AG72" s="1"/>
  <c r="AF108"/>
  <c r="AF72" s="1"/>
  <c r="AD108"/>
  <c r="AD72" s="1"/>
  <c r="AC108"/>
  <c r="AC72" s="1"/>
  <c r="AA108"/>
  <c r="AA72" s="1"/>
  <c r="Z108"/>
  <c r="Z72" s="1"/>
  <c r="X108"/>
  <c r="X72" s="1"/>
  <c r="W108"/>
  <c r="W72" s="1"/>
  <c r="U108"/>
  <c r="U72" s="1"/>
  <c r="T108"/>
  <c r="T72" s="1"/>
  <c r="R108"/>
  <c r="Q108"/>
  <c r="Q72" s="1"/>
  <c r="O108"/>
  <c r="O72" s="1"/>
  <c r="N108"/>
  <c r="N72" s="1"/>
  <c r="L108"/>
  <c r="L72" s="1"/>
  <c r="K108"/>
  <c r="K72" s="1"/>
  <c r="I108"/>
  <c r="F108" s="1"/>
  <c r="H108"/>
  <c r="H72" s="1"/>
  <c r="F107"/>
  <c r="E107"/>
  <c r="AP106"/>
  <c r="AO106"/>
  <c r="AM106"/>
  <c r="AL106"/>
  <c r="AJ106"/>
  <c r="AI106"/>
  <c r="AG106"/>
  <c r="AF106"/>
  <c r="AD106"/>
  <c r="AC106"/>
  <c r="AA106"/>
  <c r="Z106"/>
  <c r="X106"/>
  <c r="W106"/>
  <c r="U106"/>
  <c r="T106"/>
  <c r="R106"/>
  <c r="Q106"/>
  <c r="O106"/>
  <c r="N106"/>
  <c r="L106"/>
  <c r="K106"/>
  <c r="I106"/>
  <c r="AP104"/>
  <c r="AO104"/>
  <c r="AM104"/>
  <c r="AL104"/>
  <c r="AJ104"/>
  <c r="AI104"/>
  <c r="AG104"/>
  <c r="AF104"/>
  <c r="AD104"/>
  <c r="AC104"/>
  <c r="AA104"/>
  <c r="Z104"/>
  <c r="X104"/>
  <c r="W104"/>
  <c r="U104"/>
  <c r="T104"/>
  <c r="R104"/>
  <c r="Q104"/>
  <c r="O104"/>
  <c r="N104"/>
  <c r="L104"/>
  <c r="K104"/>
  <c r="H104"/>
  <c r="AG103"/>
  <c r="AF103"/>
  <c r="AD103"/>
  <c r="AC103"/>
  <c r="AA103"/>
  <c r="Z103"/>
  <c r="X103"/>
  <c r="W103"/>
  <c r="U103"/>
  <c r="T103"/>
  <c r="R103"/>
  <c r="Q103"/>
  <c r="O103"/>
  <c r="N103"/>
  <c r="L103"/>
  <c r="K103"/>
  <c r="I103"/>
  <c r="H103"/>
  <c r="AP73"/>
  <c r="AD73"/>
  <c r="AP72"/>
  <c r="R72"/>
  <c r="AP71"/>
  <c r="AO71"/>
  <c r="AM71"/>
  <c r="AL71"/>
  <c r="AJ71"/>
  <c r="AI71"/>
  <c r="AG71"/>
  <c r="AF71"/>
  <c r="AD71"/>
  <c r="AC71"/>
  <c r="AA71"/>
  <c r="Z71"/>
  <c r="X71"/>
  <c r="W71"/>
  <c r="U71"/>
  <c r="T71"/>
  <c r="R71"/>
  <c r="Q71"/>
  <c r="O71"/>
  <c r="N71"/>
  <c r="L71"/>
  <c r="K71"/>
  <c r="I71"/>
  <c r="H71"/>
  <c r="AN70"/>
  <c r="E69"/>
  <c r="AL67"/>
  <c r="E72" l="1"/>
  <c r="F104"/>
  <c r="E152"/>
  <c r="F145"/>
  <c r="G145" s="1"/>
  <c r="F178"/>
  <c r="F194"/>
  <c r="G194" s="1"/>
  <c r="J208"/>
  <c r="P208"/>
  <c r="V208"/>
  <c r="AB208"/>
  <c r="AH208"/>
  <c r="AN208"/>
  <c r="G209"/>
  <c r="G211"/>
  <c r="G213"/>
  <c r="E222"/>
  <c r="AE236"/>
  <c r="E70"/>
  <c r="F68"/>
  <c r="F70"/>
  <c r="F69"/>
  <c r="E145"/>
  <c r="E201"/>
  <c r="F208"/>
  <c r="M208"/>
  <c r="S208"/>
  <c r="Y208"/>
  <c r="AE208"/>
  <c r="AK208"/>
  <c r="AQ208"/>
  <c r="G210"/>
  <c r="G212"/>
  <c r="G214"/>
  <c r="J215"/>
  <c r="P215"/>
  <c r="V215"/>
  <c r="AB215"/>
  <c r="AH215"/>
  <c r="AN215"/>
  <c r="G216"/>
  <c r="G218"/>
  <c r="G220"/>
  <c r="F222"/>
  <c r="G222" s="1"/>
  <c r="M222"/>
  <c r="AH243"/>
  <c r="F71"/>
  <c r="E113"/>
  <c r="AJ173"/>
  <c r="AP173"/>
  <c r="E180"/>
  <c r="E208"/>
  <c r="E104"/>
  <c r="F106"/>
  <c r="E117"/>
  <c r="AH166"/>
  <c r="M201"/>
  <c r="S201"/>
  <c r="Y201"/>
  <c r="AE201"/>
  <c r="G215"/>
  <c r="G243"/>
  <c r="AP53"/>
  <c r="F110"/>
  <c r="G110" s="1"/>
  <c r="S222"/>
  <c r="V222"/>
  <c r="Y222"/>
  <c r="AB222"/>
  <c r="AE222"/>
  <c r="AQ131"/>
  <c r="H110"/>
  <c r="E110" s="1"/>
  <c r="AK131"/>
  <c r="AH152"/>
  <c r="AH70"/>
  <c r="AG407"/>
  <c r="AH407" s="1"/>
  <c r="AN131"/>
  <c r="H50"/>
  <c r="K50"/>
  <c r="N50"/>
  <c r="Q50"/>
  <c r="T50"/>
  <c r="W50"/>
  <c r="Z50"/>
  <c r="AC50"/>
  <c r="AF50"/>
  <c r="I50"/>
  <c r="L50"/>
  <c r="O50"/>
  <c r="R50"/>
  <c r="U50"/>
  <c r="X50"/>
  <c r="AA50"/>
  <c r="AD50"/>
  <c r="AG50"/>
  <c r="AJ53"/>
  <c r="F179"/>
  <c r="G246"/>
  <c r="AI102"/>
  <c r="AL102"/>
  <c r="AO102"/>
  <c r="AJ102"/>
  <c r="E108"/>
  <c r="F73"/>
  <c r="L173"/>
  <c r="I72"/>
  <c r="F72" s="1"/>
  <c r="H106"/>
  <c r="E106" s="1"/>
  <c r="Q173"/>
  <c r="W173"/>
  <c r="AC173"/>
  <c r="AI173"/>
  <c r="R173"/>
  <c r="S173" s="1"/>
  <c r="X173"/>
  <c r="AD173"/>
  <c r="K67"/>
  <c r="Q67"/>
  <c r="W67"/>
  <c r="AC67"/>
  <c r="O67"/>
  <c r="P67" s="1"/>
  <c r="U67"/>
  <c r="AA67"/>
  <c r="AG67"/>
  <c r="AM67"/>
  <c r="AN67" s="1"/>
  <c r="AM173"/>
  <c r="AO173"/>
  <c r="AQ173" s="1"/>
  <c r="N67"/>
  <c r="T67"/>
  <c r="Z67"/>
  <c r="H73"/>
  <c r="E73" s="1"/>
  <c r="L102"/>
  <c r="I102"/>
  <c r="O102"/>
  <c r="R102"/>
  <c r="U102"/>
  <c r="X102"/>
  <c r="AA102"/>
  <c r="AD102"/>
  <c r="AG102"/>
  <c r="M110"/>
  <c r="S117"/>
  <c r="M145"/>
  <c r="G147"/>
  <c r="I173"/>
  <c r="O173"/>
  <c r="U173"/>
  <c r="AA173"/>
  <c r="AG173"/>
  <c r="G152"/>
  <c r="S152"/>
  <c r="G154"/>
  <c r="E166"/>
  <c r="H102"/>
  <c r="K102"/>
  <c r="N102"/>
  <c r="Q102"/>
  <c r="T102"/>
  <c r="W102"/>
  <c r="Z102"/>
  <c r="AC102"/>
  <c r="AF102"/>
  <c r="AH102" s="1"/>
  <c r="AB159"/>
  <c r="E177"/>
  <c r="M229"/>
  <c r="S229"/>
  <c r="M180"/>
  <c r="S180"/>
  <c r="Y180"/>
  <c r="AE180"/>
  <c r="AK180"/>
  <c r="AQ180"/>
  <c r="G186"/>
  <c r="M187"/>
  <c r="P187"/>
  <c r="S187"/>
  <c r="V187"/>
  <c r="Y187"/>
  <c r="AB187"/>
  <c r="AE187"/>
  <c r="AH187"/>
  <c r="AK187"/>
  <c r="AK173"/>
  <c r="AB176"/>
  <c r="AH222"/>
  <c r="E71"/>
  <c r="L67"/>
  <c r="R67"/>
  <c r="X67"/>
  <c r="AD67"/>
  <c r="AP67"/>
  <c r="AQ67" s="1"/>
  <c r="F103"/>
  <c r="M104"/>
  <c r="P104"/>
  <c r="S104"/>
  <c r="V104"/>
  <c r="Y104"/>
  <c r="AB104"/>
  <c r="AE104"/>
  <c r="AQ104"/>
  <c r="M124"/>
  <c r="S124"/>
  <c r="Y124"/>
  <c r="AE124"/>
  <c r="AK124"/>
  <c r="AQ124"/>
  <c r="M131"/>
  <c r="P131"/>
  <c r="S131"/>
  <c r="V131"/>
  <c r="AB131"/>
  <c r="AE131"/>
  <c r="G188"/>
  <c r="G189"/>
  <c r="G190"/>
  <c r="G191"/>
  <c r="G192"/>
  <c r="G193"/>
  <c r="AN193"/>
  <c r="AQ193"/>
  <c r="J194"/>
  <c r="M194"/>
  <c r="P194"/>
  <c r="S194"/>
  <c r="V194"/>
  <c r="Y194"/>
  <c r="AB194"/>
  <c r="AE194"/>
  <c r="AH194"/>
  <c r="AK194"/>
  <c r="AN194"/>
  <c r="AQ194"/>
  <c r="G195"/>
  <c r="G196"/>
  <c r="G197"/>
  <c r="G198"/>
  <c r="G199"/>
  <c r="G200"/>
  <c r="V102"/>
  <c r="E103"/>
  <c r="AM102"/>
  <c r="AN102" s="1"/>
  <c r="AP102"/>
  <c r="M103"/>
  <c r="AB103"/>
  <c r="AB110"/>
  <c r="V117"/>
  <c r="AB117"/>
  <c r="J124"/>
  <c r="P124"/>
  <c r="V124"/>
  <c r="AB124"/>
  <c r="AH124"/>
  <c r="AN124"/>
  <c r="G125"/>
  <c r="G126"/>
  <c r="G127"/>
  <c r="G128"/>
  <c r="G129"/>
  <c r="G130"/>
  <c r="V138"/>
  <c r="G140"/>
  <c r="G159"/>
  <c r="G161"/>
  <c r="G166"/>
  <c r="G168"/>
  <c r="H173"/>
  <c r="K173"/>
  <c r="M173" s="1"/>
  <c r="N173"/>
  <c r="T173"/>
  <c r="Z173"/>
  <c r="AF173"/>
  <c r="AL173"/>
  <c r="AQ175"/>
  <c r="M176"/>
  <c r="S176"/>
  <c r="AE176"/>
  <c r="AK176"/>
  <c r="AQ176"/>
  <c r="J180"/>
  <c r="P180"/>
  <c r="V180"/>
  <c r="AB180"/>
  <c r="AH180"/>
  <c r="AN180"/>
  <c r="G181"/>
  <c r="G182"/>
  <c r="G183"/>
  <c r="G184"/>
  <c r="G185"/>
  <c r="J187"/>
  <c r="J201"/>
  <c r="P201"/>
  <c r="V201"/>
  <c r="AB201"/>
  <c r="AH201"/>
  <c r="AK201"/>
  <c r="AN201"/>
  <c r="AQ201"/>
  <c r="G202"/>
  <c r="G203"/>
  <c r="G204"/>
  <c r="G205"/>
  <c r="G206"/>
  <c r="G207"/>
  <c r="AE102"/>
  <c r="AB173"/>
  <c r="AK222"/>
  <c r="AN222"/>
  <c r="AQ222"/>
  <c r="G223"/>
  <c r="G224"/>
  <c r="G225"/>
  <c r="G226"/>
  <c r="G227"/>
  <c r="G228"/>
  <c r="AB229"/>
  <c r="G239"/>
  <c r="AN104"/>
  <c r="AK117"/>
  <c r="G111"/>
  <c r="AE67"/>
  <c r="AK70"/>
  <c r="AF67"/>
  <c r="E68"/>
  <c r="AK110"/>
  <c r="G119"/>
  <c r="AH176"/>
  <c r="G232"/>
  <c r="AK229"/>
  <c r="AK67"/>
  <c r="AK104"/>
  <c r="G104"/>
  <c r="AH104"/>
  <c r="G131"/>
  <c r="AH131"/>
  <c r="G133"/>
  <c r="E174"/>
  <c r="F175"/>
  <c r="G175" s="1"/>
  <c r="E176"/>
  <c r="G176" s="1"/>
  <c r="F177"/>
  <c r="E179"/>
  <c r="F180"/>
  <c r="G180" s="1"/>
  <c r="E187"/>
  <c r="G187" s="1"/>
  <c r="E229"/>
  <c r="G229" s="1"/>
  <c r="F236"/>
  <c r="G236" s="1"/>
  <c r="F201"/>
  <c r="G201" s="1"/>
  <c r="G117"/>
  <c r="F109"/>
  <c r="F124"/>
  <c r="G124" s="1"/>
  <c r="F138"/>
  <c r="G138" s="1"/>
  <c r="G70"/>
  <c r="S102" l="1"/>
  <c r="M102"/>
  <c r="AQ102"/>
  <c r="G103"/>
  <c r="M67"/>
  <c r="AK102"/>
  <c r="P102"/>
  <c r="G208"/>
  <c r="AE173"/>
  <c r="AH173"/>
  <c r="F173"/>
  <c r="Y102"/>
  <c r="E102"/>
  <c r="S67"/>
  <c r="F102"/>
  <c r="I67"/>
  <c r="F67" s="1"/>
  <c r="AH67"/>
  <c r="H67"/>
  <c r="E173"/>
  <c r="G173" s="1"/>
  <c r="G102" l="1"/>
  <c r="E67"/>
  <c r="G67" s="1"/>
  <c r="AF74"/>
  <c r="AI74"/>
  <c r="AK18" i="5"/>
  <c r="AH18"/>
  <c r="AH17"/>
  <c r="AH16"/>
  <c r="AH15"/>
  <c r="AE15"/>
  <c r="AH13"/>
  <c r="AE13"/>
  <c r="AH12"/>
  <c r="AE12"/>
  <c r="AH11"/>
  <c r="AE11"/>
  <c r="AE21" l="1"/>
  <c r="AB21"/>
  <c r="Y21"/>
  <c r="V21"/>
  <c r="S21"/>
  <c r="AF322" i="13" l="1"/>
  <c r="AA27"/>
  <c r="AA28"/>
  <c r="AP28"/>
  <c r="F24" i="5"/>
  <c r="AE17" l="1"/>
  <c r="AB17"/>
  <c r="AE18"/>
  <c r="AB18"/>
  <c r="AE16"/>
  <c r="AB16"/>
  <c r="AB15"/>
  <c r="AB13"/>
  <c r="AB12"/>
  <c r="AB11"/>
  <c r="E61" i="13" l="1"/>
  <c r="AH77"/>
  <c r="AE77"/>
  <c r="F329"/>
  <c r="E329"/>
  <c r="AA36"/>
  <c r="Z36"/>
  <c r="AC36"/>
  <c r="AH84"/>
  <c r="AB84"/>
  <c r="AB61"/>
  <c r="U411" l="1"/>
  <c r="T411"/>
  <c r="AI411"/>
  <c r="AJ411"/>
  <c r="E412"/>
  <c r="F412"/>
  <c r="F413"/>
  <c r="Q413"/>
  <c r="E414"/>
  <c r="F414"/>
  <c r="F411" l="1"/>
  <c r="V411"/>
  <c r="E413"/>
  <c r="G413" l="1"/>
  <c r="Y18" i="5" l="1"/>
  <c r="V18"/>
  <c r="Y17" l="1"/>
  <c r="Y16"/>
  <c r="Y15"/>
  <c r="Y13"/>
  <c r="Y12"/>
  <c r="Y11"/>
  <c r="Z322" i="13"/>
  <c r="X418"/>
  <c r="Z418"/>
  <c r="AA418"/>
  <c r="AB418"/>
  <c r="AC418"/>
  <c r="AD418"/>
  <c r="AE418"/>
  <c r="AI418"/>
  <c r="AJ418"/>
  <c r="AL418"/>
  <c r="AM418"/>
  <c r="AN418"/>
  <c r="AO418"/>
  <c r="AP418"/>
  <c r="AQ418"/>
  <c r="AR418"/>
  <c r="W418"/>
  <c r="Y84"/>
  <c r="V17" i="5" l="1"/>
  <c r="V16"/>
  <c r="V15"/>
  <c r="V13"/>
  <c r="V12"/>
  <c r="V11"/>
  <c r="T321" i="13"/>
  <c r="Q321"/>
  <c r="Q322"/>
  <c r="S18" i="5"/>
  <c r="S17"/>
  <c r="S16"/>
  <c r="S15"/>
  <c r="S13"/>
  <c r="S12"/>
  <c r="S11"/>
  <c r="S84" i="13" l="1"/>
  <c r="E418"/>
  <c r="F418"/>
  <c r="E419"/>
  <c r="F419"/>
  <c r="E420"/>
  <c r="F420"/>
  <c r="E421"/>
  <c r="F421"/>
  <c r="AK418"/>
  <c r="E422"/>
  <c r="F422"/>
  <c r="E423"/>
  <c r="F423"/>
  <c r="E424"/>
  <c r="F424"/>
  <c r="AI425"/>
  <c r="E425" s="1"/>
  <c r="AJ425"/>
  <c r="E426"/>
  <c r="F426"/>
  <c r="E427"/>
  <c r="F427"/>
  <c r="E428"/>
  <c r="F428"/>
  <c r="E429"/>
  <c r="F429"/>
  <c r="E430"/>
  <c r="F430"/>
  <c r="E431"/>
  <c r="F431"/>
  <c r="H432"/>
  <c r="I432"/>
  <c r="J432"/>
  <c r="K432"/>
  <c r="L432"/>
  <c r="M432"/>
  <c r="N432"/>
  <c r="O432"/>
  <c r="P432"/>
  <c r="Q432"/>
  <c r="R432"/>
  <c r="S432"/>
  <c r="T432"/>
  <c r="U432"/>
  <c r="V432"/>
  <c r="W432"/>
  <c r="X432"/>
  <c r="Y432"/>
  <c r="Z432"/>
  <c r="AA432"/>
  <c r="AB432"/>
  <c r="AC432"/>
  <c r="AD432"/>
  <c r="AE432"/>
  <c r="AF432"/>
  <c r="AG432"/>
  <c r="AH432"/>
  <c r="AI432"/>
  <c r="AJ432"/>
  <c r="AL432"/>
  <c r="AM432"/>
  <c r="AO432"/>
  <c r="AP432"/>
  <c r="E433"/>
  <c r="F433"/>
  <c r="E434"/>
  <c r="F434"/>
  <c r="E435"/>
  <c r="F435"/>
  <c r="E436"/>
  <c r="F436"/>
  <c r="E437"/>
  <c r="F437"/>
  <c r="E438"/>
  <c r="F438"/>
  <c r="P21" i="5"/>
  <c r="M28"/>
  <c r="M21"/>
  <c r="J21"/>
  <c r="G420" i="13" l="1"/>
  <c r="G435"/>
  <c r="G421"/>
  <c r="F425"/>
  <c r="F432"/>
  <c r="E432"/>
  <c r="G418"/>
  <c r="J15" i="5"/>
  <c r="G16"/>
  <c r="G17"/>
  <c r="P16"/>
  <c r="P17"/>
  <c r="G18"/>
  <c r="G15"/>
  <c r="G13"/>
  <c r="G12"/>
  <c r="G11"/>
  <c r="P18"/>
  <c r="P13"/>
  <c r="P12"/>
  <c r="P11"/>
  <c r="G432" i="13" l="1"/>
  <c r="AH61" l="1"/>
  <c r="AE61"/>
  <c r="Y61"/>
  <c r="V61"/>
  <c r="S61"/>
  <c r="Y77"/>
  <c r="AB77"/>
  <c r="V77"/>
  <c r="S77"/>
  <c r="P91" l="1"/>
  <c r="P84"/>
  <c r="P77"/>
  <c r="P61"/>
  <c r="M16" i="5"/>
  <c r="M15"/>
  <c r="P15" s="1"/>
  <c r="M18"/>
  <c r="M17"/>
  <c r="M13"/>
  <c r="M12"/>
  <c r="M11"/>
  <c r="N357" i="13"/>
  <c r="K357"/>
  <c r="N53"/>
  <c r="K53"/>
  <c r="M61"/>
  <c r="M77"/>
  <c r="J16" i="5" l="1"/>
  <c r="J17"/>
  <c r="J18"/>
  <c r="J11"/>
  <c r="I42" i="13"/>
  <c r="H44" l="1"/>
  <c r="J44" l="1"/>
  <c r="AQ343"/>
  <c r="AE295"/>
  <c r="AH91"/>
  <c r="AE70"/>
  <c r="AB24" i="5"/>
  <c r="AP15"/>
  <c r="AQ15" s="1"/>
  <c r="J13"/>
  <c r="J12"/>
  <c r="F410" i="13" l="1"/>
  <c r="F409"/>
  <c r="F408"/>
  <c r="E410"/>
  <c r="E409"/>
  <c r="E408"/>
  <c r="AQ347" l="1"/>
  <c r="AP320"/>
  <c r="AP321"/>
  <c r="AP322"/>
  <c r="AP326"/>
  <c r="AP333"/>
  <c r="AP340"/>
  <c r="AP347"/>
  <c r="AP355"/>
  <c r="AP356"/>
  <c r="AP358"/>
  <c r="AP359"/>
  <c r="AP360"/>
  <c r="AP361"/>
  <c r="I347"/>
  <c r="K347"/>
  <c r="L347"/>
  <c r="M347"/>
  <c r="N347"/>
  <c r="O347"/>
  <c r="P347"/>
  <c r="Q347"/>
  <c r="R347"/>
  <c r="S347"/>
  <c r="T347"/>
  <c r="U347"/>
  <c r="V347"/>
  <c r="W347"/>
  <c r="X347"/>
  <c r="Y347"/>
  <c r="Z347"/>
  <c r="AA347"/>
  <c r="AB347"/>
  <c r="AC347"/>
  <c r="AD347"/>
  <c r="AE347"/>
  <c r="AF347"/>
  <c r="AG347"/>
  <c r="AH347"/>
  <c r="AI347"/>
  <c r="AJ347"/>
  <c r="AK347"/>
  <c r="AL347"/>
  <c r="AM347"/>
  <c r="AN347"/>
  <c r="AO347"/>
  <c r="H347"/>
  <c r="F327"/>
  <c r="F328"/>
  <c r="F331"/>
  <c r="F332"/>
  <c r="F334"/>
  <c r="F335"/>
  <c r="F336"/>
  <c r="F337"/>
  <c r="F338"/>
  <c r="F339"/>
  <c r="F341"/>
  <c r="F342"/>
  <c r="F343"/>
  <c r="F345"/>
  <c r="F346"/>
  <c r="F348"/>
  <c r="F349"/>
  <c r="F350"/>
  <c r="F351"/>
  <c r="F352"/>
  <c r="F353"/>
  <c r="F362"/>
  <c r="F363"/>
  <c r="F364"/>
  <c r="F365"/>
  <c r="F366"/>
  <c r="F367"/>
  <c r="N320"/>
  <c r="O31" s="1"/>
  <c r="AO322"/>
  <c r="AM322"/>
  <c r="AJ322"/>
  <c r="AG322"/>
  <c r="AD322"/>
  <c r="AA322"/>
  <c r="X322"/>
  <c r="U322"/>
  <c r="R322"/>
  <c r="O322"/>
  <c r="L322"/>
  <c r="I322"/>
  <c r="AO321"/>
  <c r="AM321"/>
  <c r="AL321"/>
  <c r="AL390" s="1"/>
  <c r="AJ321"/>
  <c r="AG321"/>
  <c r="AF321"/>
  <c r="AD321"/>
  <c r="AA321"/>
  <c r="Z321"/>
  <c r="X321"/>
  <c r="W321"/>
  <c r="U321"/>
  <c r="R321"/>
  <c r="O321"/>
  <c r="N321"/>
  <c r="L321"/>
  <c r="I321"/>
  <c r="AO320"/>
  <c r="AP31" s="1"/>
  <c r="AM320"/>
  <c r="AL320"/>
  <c r="AM31" s="1"/>
  <c r="AJ320"/>
  <c r="AI320"/>
  <c r="AJ31" s="1"/>
  <c r="AG320"/>
  <c r="AF320"/>
  <c r="AG31" s="1"/>
  <c r="AD320"/>
  <c r="AC320"/>
  <c r="AD31" s="1"/>
  <c r="AA320"/>
  <c r="Z320"/>
  <c r="AA31" s="1"/>
  <c r="X320"/>
  <c r="W320"/>
  <c r="X31" s="1"/>
  <c r="U320"/>
  <c r="T320"/>
  <c r="U31" s="1"/>
  <c r="R320"/>
  <c r="Q320"/>
  <c r="R31" s="1"/>
  <c r="O320"/>
  <c r="L320"/>
  <c r="K320"/>
  <c r="L31" s="1"/>
  <c r="I320"/>
  <c r="H321"/>
  <c r="H320"/>
  <c r="I31" s="1"/>
  <c r="E367"/>
  <c r="E366"/>
  <c r="E365"/>
  <c r="E363"/>
  <c r="E362"/>
  <c r="E353"/>
  <c r="E352"/>
  <c r="E351"/>
  <c r="E350"/>
  <c r="E349"/>
  <c r="E348"/>
  <c r="E346"/>
  <c r="E345"/>
  <c r="E341"/>
  <c r="E339"/>
  <c r="E338"/>
  <c r="E337"/>
  <c r="E336"/>
  <c r="E335"/>
  <c r="E334"/>
  <c r="E332"/>
  <c r="E331"/>
  <c r="E328"/>
  <c r="E327"/>
  <c r="H357"/>
  <c r="N322"/>
  <c r="K321"/>
  <c r="AF340"/>
  <c r="H322"/>
  <c r="H326"/>
  <c r="H333"/>
  <c r="H340"/>
  <c r="H355"/>
  <c r="H356"/>
  <c r="H358"/>
  <c r="H359"/>
  <c r="H393" s="1"/>
  <c r="H360"/>
  <c r="H361"/>
  <c r="AI322"/>
  <c r="AG361"/>
  <c r="AF361"/>
  <c r="AD361"/>
  <c r="AA361"/>
  <c r="Z361"/>
  <c r="X361"/>
  <c r="W361"/>
  <c r="U361"/>
  <c r="T361"/>
  <c r="R361"/>
  <c r="Q361"/>
  <c r="O361"/>
  <c r="N361"/>
  <c r="L361"/>
  <c r="K361"/>
  <c r="I361"/>
  <c r="AG360"/>
  <c r="AF360"/>
  <c r="AF394" s="1"/>
  <c r="AD360"/>
  <c r="AC394"/>
  <c r="AA360"/>
  <c r="Z360"/>
  <c r="Z394" s="1"/>
  <c r="X360"/>
  <c r="W360"/>
  <c r="W394" s="1"/>
  <c r="U360"/>
  <c r="T360"/>
  <c r="T394" s="1"/>
  <c r="R360"/>
  <c r="Q360"/>
  <c r="O360"/>
  <c r="N360"/>
  <c r="N394" s="1"/>
  <c r="L360"/>
  <c r="K360"/>
  <c r="K394" s="1"/>
  <c r="I360"/>
  <c r="AG359"/>
  <c r="AF359"/>
  <c r="AD359"/>
  <c r="AC393"/>
  <c r="AA359"/>
  <c r="Z359"/>
  <c r="Z393" s="1"/>
  <c r="X359"/>
  <c r="W359"/>
  <c r="W393" s="1"/>
  <c r="U359"/>
  <c r="T359"/>
  <c r="T393" s="1"/>
  <c r="R359"/>
  <c r="Q359"/>
  <c r="O359"/>
  <c r="N359"/>
  <c r="N393" s="1"/>
  <c r="L359"/>
  <c r="K359"/>
  <c r="K393" s="1"/>
  <c r="I359"/>
  <c r="AG358"/>
  <c r="AG344" s="1"/>
  <c r="AF358"/>
  <c r="AF330" s="1"/>
  <c r="AD358"/>
  <c r="AC344"/>
  <c r="AA358"/>
  <c r="Z358"/>
  <c r="Z330" s="1"/>
  <c r="X358"/>
  <c r="W358"/>
  <c r="W344" s="1"/>
  <c r="U358"/>
  <c r="T358"/>
  <c r="T330" s="1"/>
  <c r="R358"/>
  <c r="Q358"/>
  <c r="Q344" s="1"/>
  <c r="O358"/>
  <c r="O344" s="1"/>
  <c r="N358"/>
  <c r="N330" s="1"/>
  <c r="L358"/>
  <c r="K358"/>
  <c r="K344" s="1"/>
  <c r="I358"/>
  <c r="I344" s="1"/>
  <c r="I323" s="1"/>
  <c r="AG357"/>
  <c r="AD357"/>
  <c r="AA357"/>
  <c r="X357"/>
  <c r="W391"/>
  <c r="U357"/>
  <c r="R357"/>
  <c r="Q357"/>
  <c r="O357"/>
  <c r="L357"/>
  <c r="I357"/>
  <c r="AG356"/>
  <c r="AF356"/>
  <c r="AD356"/>
  <c r="AA356"/>
  <c r="Z356"/>
  <c r="Z390" s="1"/>
  <c r="X356"/>
  <c r="W356"/>
  <c r="W390" s="1"/>
  <c r="U356"/>
  <c r="T356"/>
  <c r="R356"/>
  <c r="Q356"/>
  <c r="O356"/>
  <c r="N356"/>
  <c r="N390" s="1"/>
  <c r="L356"/>
  <c r="K356"/>
  <c r="K390" s="1"/>
  <c r="I356"/>
  <c r="AG355"/>
  <c r="AF355"/>
  <c r="AD355"/>
  <c r="AA355"/>
  <c r="Z355"/>
  <c r="X355"/>
  <c r="W355"/>
  <c r="U355"/>
  <c r="T355"/>
  <c r="R355"/>
  <c r="Q355"/>
  <c r="O355"/>
  <c r="N355"/>
  <c r="L355"/>
  <c r="K355"/>
  <c r="I355"/>
  <c r="AA344"/>
  <c r="U344"/>
  <c r="AG340"/>
  <c r="AD340"/>
  <c r="AA340"/>
  <c r="Z340"/>
  <c r="X340"/>
  <c r="W340"/>
  <c r="U340"/>
  <c r="R340"/>
  <c r="Q340"/>
  <c r="O340"/>
  <c r="N340"/>
  <c r="L340"/>
  <c r="K340"/>
  <c r="I340"/>
  <c r="N333"/>
  <c r="AG333"/>
  <c r="AF333"/>
  <c r="AD333"/>
  <c r="AC333"/>
  <c r="AA333"/>
  <c r="Z333"/>
  <c r="X333"/>
  <c r="W333"/>
  <c r="U333"/>
  <c r="T333"/>
  <c r="R333"/>
  <c r="Q333"/>
  <c r="O333"/>
  <c r="L333"/>
  <c r="K333"/>
  <c r="I333"/>
  <c r="AD330"/>
  <c r="X330"/>
  <c r="R330"/>
  <c r="L330"/>
  <c r="N326"/>
  <c r="AG326"/>
  <c r="AF326"/>
  <c r="AD326"/>
  <c r="AC326"/>
  <c r="AA326"/>
  <c r="Z326"/>
  <c r="X326"/>
  <c r="W326"/>
  <c r="U326"/>
  <c r="T326"/>
  <c r="R326"/>
  <c r="Q326"/>
  <c r="O326"/>
  <c r="L326"/>
  <c r="K326"/>
  <c r="I326"/>
  <c r="AF323"/>
  <c r="AD323"/>
  <c r="Z323"/>
  <c r="X323"/>
  <c r="T323"/>
  <c r="R323"/>
  <c r="N323"/>
  <c r="L323"/>
  <c r="F417"/>
  <c r="E417"/>
  <c r="F416"/>
  <c r="E416"/>
  <c r="E411" s="1"/>
  <c r="G411" s="1"/>
  <c r="F415"/>
  <c r="E415"/>
  <c r="F376"/>
  <c r="E376"/>
  <c r="F375"/>
  <c r="E375"/>
  <c r="F374"/>
  <c r="E374"/>
  <c r="F373"/>
  <c r="E373"/>
  <c r="F372"/>
  <c r="E372"/>
  <c r="F371"/>
  <c r="E371"/>
  <c r="F370"/>
  <c r="E370"/>
  <c r="F298"/>
  <c r="E298"/>
  <c r="F297"/>
  <c r="E297"/>
  <c r="F296"/>
  <c r="E296"/>
  <c r="F295"/>
  <c r="E295"/>
  <c r="F294"/>
  <c r="E294"/>
  <c r="F293"/>
  <c r="E293"/>
  <c r="F94"/>
  <c r="E94"/>
  <c r="F93"/>
  <c r="E93"/>
  <c r="F92"/>
  <c r="E92"/>
  <c r="F91"/>
  <c r="E91"/>
  <c r="F90"/>
  <c r="E90"/>
  <c r="F89"/>
  <c r="E89"/>
  <c r="F87"/>
  <c r="E87"/>
  <c r="F86"/>
  <c r="E86"/>
  <c r="F85"/>
  <c r="E85"/>
  <c r="F84"/>
  <c r="E84"/>
  <c r="F83"/>
  <c r="E83"/>
  <c r="F82"/>
  <c r="E82"/>
  <c r="F80"/>
  <c r="E80"/>
  <c r="F79"/>
  <c r="E79"/>
  <c r="F78"/>
  <c r="E78"/>
  <c r="F77"/>
  <c r="E77"/>
  <c r="F76"/>
  <c r="E76"/>
  <c r="F75"/>
  <c r="E75"/>
  <c r="E45"/>
  <c r="AO407"/>
  <c r="J61"/>
  <c r="K389" l="1"/>
  <c r="F347"/>
  <c r="G347" s="1"/>
  <c r="N389"/>
  <c r="T389"/>
  <c r="W389"/>
  <c r="W388" s="1"/>
  <c r="Z389"/>
  <c r="AC389"/>
  <c r="E320"/>
  <c r="E44"/>
  <c r="T340"/>
  <c r="AC340"/>
  <c r="K323"/>
  <c r="Q323"/>
  <c r="W323"/>
  <c r="AC323"/>
  <c r="O323"/>
  <c r="U323"/>
  <c r="AA323"/>
  <c r="AA392" s="1"/>
  <c r="AG323"/>
  <c r="AG354"/>
  <c r="N391"/>
  <c r="Z391"/>
  <c r="AC361"/>
  <c r="H407"/>
  <c r="H53"/>
  <c r="H391"/>
  <c r="E347"/>
  <c r="L389"/>
  <c r="O389"/>
  <c r="U389"/>
  <c r="AA389"/>
  <c r="AD389"/>
  <c r="AG389"/>
  <c r="L391"/>
  <c r="O391"/>
  <c r="R391"/>
  <c r="U391"/>
  <c r="X391"/>
  <c r="AA391"/>
  <c r="AD391"/>
  <c r="AG391"/>
  <c r="L393"/>
  <c r="O393"/>
  <c r="R393"/>
  <c r="U393"/>
  <c r="X393"/>
  <c r="AA393"/>
  <c r="AD393"/>
  <c r="AG393"/>
  <c r="AI340"/>
  <c r="AL322"/>
  <c r="E364"/>
  <c r="O319"/>
  <c r="R319"/>
  <c r="U319"/>
  <c r="X319"/>
  <c r="AA319"/>
  <c r="AD319"/>
  <c r="AG319"/>
  <c r="AJ319"/>
  <c r="AM389"/>
  <c r="AM390"/>
  <c r="AP393"/>
  <c r="AP391"/>
  <c r="AP389"/>
  <c r="Q354"/>
  <c r="T390"/>
  <c r="E330"/>
  <c r="L390"/>
  <c r="O390"/>
  <c r="R390"/>
  <c r="U390"/>
  <c r="X390"/>
  <c r="AA390"/>
  <c r="AD390"/>
  <c r="AG390"/>
  <c r="AD392"/>
  <c r="AG392"/>
  <c r="L394"/>
  <c r="O394"/>
  <c r="R394"/>
  <c r="U394"/>
  <c r="X394"/>
  <c r="AA394"/>
  <c r="AD394"/>
  <c r="AG394"/>
  <c r="AC321"/>
  <c r="AC390" s="1"/>
  <c r="E343"/>
  <c r="G343" s="1"/>
  <c r="AC322"/>
  <c r="AC391" s="1"/>
  <c r="I319"/>
  <c r="L319"/>
  <c r="AL389"/>
  <c r="AO319"/>
  <c r="AP30" s="1"/>
  <c r="AP394"/>
  <c r="AP344"/>
  <c r="AP390"/>
  <c r="T391"/>
  <c r="AQ322"/>
  <c r="U354"/>
  <c r="I354"/>
  <c r="K354"/>
  <c r="O354"/>
  <c r="W354"/>
  <c r="AA354"/>
  <c r="N388"/>
  <c r="R354"/>
  <c r="X354"/>
  <c r="AD354"/>
  <c r="K392"/>
  <c r="U392"/>
  <c r="W392"/>
  <c r="AC392"/>
  <c r="L392"/>
  <c r="N392"/>
  <c r="R392"/>
  <c r="T392"/>
  <c r="X392"/>
  <c r="Z392"/>
  <c r="E342"/>
  <c r="Q319"/>
  <c r="W319"/>
  <c r="AI321"/>
  <c r="AI319" s="1"/>
  <c r="K322"/>
  <c r="K319" s="1"/>
  <c r="G350"/>
  <c r="H394"/>
  <c r="H390"/>
  <c r="I389"/>
  <c r="R389"/>
  <c r="X389"/>
  <c r="I391"/>
  <c r="I392"/>
  <c r="I393"/>
  <c r="AP319"/>
  <c r="L354"/>
  <c r="N354"/>
  <c r="T354"/>
  <c r="Z354"/>
  <c r="AF354"/>
  <c r="H354"/>
  <c r="G329"/>
  <c r="T319"/>
  <c r="Z319"/>
  <c r="AF319"/>
  <c r="F321"/>
  <c r="F322"/>
  <c r="H389"/>
  <c r="I390"/>
  <c r="I394"/>
  <c r="AP354"/>
  <c r="F320"/>
  <c r="H319"/>
  <c r="N319"/>
  <c r="H344"/>
  <c r="AO404"/>
  <c r="AO360"/>
  <c r="AO394" s="1"/>
  <c r="AO359"/>
  <c r="AO393" s="1"/>
  <c r="AO358"/>
  <c r="AO391"/>
  <c r="AO356"/>
  <c r="AO390" s="1"/>
  <c r="AO355"/>
  <c r="AO389" s="1"/>
  <c r="AO344"/>
  <c r="AO340"/>
  <c r="AQ340" s="1"/>
  <c r="AO333"/>
  <c r="AO326"/>
  <c r="AO323"/>
  <c r="AP292"/>
  <c r="AO292"/>
  <c r="AP291"/>
  <c r="AO291"/>
  <c r="AO66" s="1"/>
  <c r="AP290"/>
  <c r="AP65" s="1"/>
  <c r="AO290"/>
  <c r="AP289"/>
  <c r="AP64" s="1"/>
  <c r="AO289"/>
  <c r="AO64" s="1"/>
  <c r="AP288"/>
  <c r="AO288"/>
  <c r="AP287"/>
  <c r="AP60" s="1"/>
  <c r="AP51" s="1"/>
  <c r="AO287"/>
  <c r="AP286"/>
  <c r="AO286"/>
  <c r="AP285"/>
  <c r="AQ91"/>
  <c r="AP88"/>
  <c r="AO88"/>
  <c r="AQ84"/>
  <c r="AP81"/>
  <c r="AO81"/>
  <c r="AQ73"/>
  <c r="AQ72"/>
  <c r="AQ71"/>
  <c r="AQ77"/>
  <c r="AP74"/>
  <c r="AO74"/>
  <c r="AP407"/>
  <c r="AP29" s="1"/>
  <c r="AP66"/>
  <c r="AO65"/>
  <c r="AQ61"/>
  <c r="AO60"/>
  <c r="AO51" s="1"/>
  <c r="AP57"/>
  <c r="AP48" s="1"/>
  <c r="AP41" s="1"/>
  <c r="AO53"/>
  <c r="AO38"/>
  <c r="AO37"/>
  <c r="AN61"/>
  <c r="AK61"/>
  <c r="AN77"/>
  <c r="AK77"/>
  <c r="AK84"/>
  <c r="AQ319" l="1"/>
  <c r="O392"/>
  <c r="O388"/>
  <c r="L388"/>
  <c r="AP59"/>
  <c r="AO59"/>
  <c r="AO58" s="1"/>
  <c r="U388"/>
  <c r="T388"/>
  <c r="AC319"/>
  <c r="Z388"/>
  <c r="AC388"/>
  <c r="AP323"/>
  <c r="AP388"/>
  <c r="AP55"/>
  <c r="AP46" s="1"/>
  <c r="AP39" s="1"/>
  <c r="AQ391"/>
  <c r="AD388"/>
  <c r="AA388"/>
  <c r="AP404"/>
  <c r="AQ404" s="1"/>
  <c r="H388"/>
  <c r="AG388"/>
  <c r="E322"/>
  <c r="G322" s="1"/>
  <c r="AP56"/>
  <c r="AP47" s="1"/>
  <c r="AP40" s="1"/>
  <c r="AQ51"/>
  <c r="K391"/>
  <c r="AP58"/>
  <c r="AP50"/>
  <c r="F61"/>
  <c r="X388"/>
  <c r="R388"/>
  <c r="AO392"/>
  <c r="I388"/>
  <c r="E321"/>
  <c r="AO56"/>
  <c r="AO47" s="1"/>
  <c r="AO40" s="1"/>
  <c r="AO57"/>
  <c r="AO48" s="1"/>
  <c r="AO41" s="1"/>
  <c r="AO388"/>
  <c r="H323"/>
  <c r="AO301"/>
  <c r="AO9" s="1"/>
  <c r="AO55"/>
  <c r="AO46" s="1"/>
  <c r="AO39" s="1"/>
  <c r="AO302"/>
  <c r="AQ88"/>
  <c r="AQ74"/>
  <c r="AQ81"/>
  <c r="AP305"/>
  <c r="AP16" s="1"/>
  <c r="AQ407"/>
  <c r="AO285"/>
  <c r="AP304"/>
  <c r="AO354"/>
  <c r="AL404"/>
  <c r="AM361"/>
  <c r="AL361"/>
  <c r="AN44"/>
  <c r="AK44"/>
  <c r="AL391"/>
  <c r="AJ357"/>
  <c r="AI407"/>
  <c r="AJ38"/>
  <c r="AI38"/>
  <c r="G24" i="5"/>
  <c r="AI326" i="13"/>
  <c r="AJ340"/>
  <c r="AJ361"/>
  <c r="AI361"/>
  <c r="AI404"/>
  <c r="AJ358"/>
  <c r="AJ359"/>
  <c r="AJ360"/>
  <c r="AI360"/>
  <c r="AM354"/>
  <c r="AL354"/>
  <c r="AJ356"/>
  <c r="AJ355"/>
  <c r="AI356"/>
  <c r="AI358"/>
  <c r="AI359"/>
  <c r="AI355"/>
  <c r="AM344"/>
  <c r="AL344"/>
  <c r="AJ37"/>
  <c r="I407"/>
  <c r="I29" s="1"/>
  <c r="K407"/>
  <c r="L407"/>
  <c r="N407"/>
  <c r="N404" s="1"/>
  <c r="U407"/>
  <c r="W407"/>
  <c r="X407"/>
  <c r="Z407"/>
  <c r="Z404" s="1"/>
  <c r="AA407"/>
  <c r="AD407"/>
  <c r="AF404"/>
  <c r="AJ407"/>
  <c r="AJ404" s="1"/>
  <c r="H406"/>
  <c r="E406" s="1"/>
  <c r="I406"/>
  <c r="L51"/>
  <c r="O51"/>
  <c r="R51"/>
  <c r="H405"/>
  <c r="I405"/>
  <c r="AI37"/>
  <c r="AI39"/>
  <c r="AO303" l="1"/>
  <c r="AO29" s="1"/>
  <c r="AO50"/>
  <c r="AO300" s="1"/>
  <c r="AO8" s="1"/>
  <c r="AP300"/>
  <c r="AK73"/>
  <c r="AK71"/>
  <c r="AD29"/>
  <c r="AO305"/>
  <c r="AO31" s="1"/>
  <c r="AO27"/>
  <c r="AK72"/>
  <c r="E361"/>
  <c r="M407"/>
  <c r="AC407"/>
  <c r="AC404" s="1"/>
  <c r="AC53"/>
  <c r="W53"/>
  <c r="Q407"/>
  <c r="Q404" s="1"/>
  <c r="Q53"/>
  <c r="T407"/>
  <c r="T404" s="1"/>
  <c r="T53"/>
  <c r="R407"/>
  <c r="S407" s="1"/>
  <c r="R53"/>
  <c r="AO304"/>
  <c r="AO30" s="1"/>
  <c r="AP303"/>
  <c r="O407"/>
  <c r="P407" s="1"/>
  <c r="O53"/>
  <c r="P53" s="1"/>
  <c r="AQ58"/>
  <c r="AQ53"/>
  <c r="H404"/>
  <c r="E405"/>
  <c r="K404"/>
  <c r="F344"/>
  <c r="AJ390"/>
  <c r="AJ394"/>
  <c r="F361"/>
  <c r="AJ391"/>
  <c r="AM391"/>
  <c r="AP392"/>
  <c r="AN354"/>
  <c r="AQ388"/>
  <c r="F405"/>
  <c r="I404"/>
  <c r="F406"/>
  <c r="AN407"/>
  <c r="AM29"/>
  <c r="AG404"/>
  <c r="AH404" s="1"/>
  <c r="AD404"/>
  <c r="AA404"/>
  <c r="AB404" s="1"/>
  <c r="X404"/>
  <c r="U404"/>
  <c r="V404" s="1"/>
  <c r="O404"/>
  <c r="P404" s="1"/>
  <c r="L404"/>
  <c r="AJ389"/>
  <c r="AJ393"/>
  <c r="AN361"/>
  <c r="AO399"/>
  <c r="AK404"/>
  <c r="K388"/>
  <c r="AO35"/>
  <c r="AO49"/>
  <c r="AI393"/>
  <c r="E359"/>
  <c r="AI390"/>
  <c r="E390" s="1"/>
  <c r="E356"/>
  <c r="F356"/>
  <c r="F360"/>
  <c r="F358"/>
  <c r="F357"/>
  <c r="AI389"/>
  <c r="E355"/>
  <c r="E358"/>
  <c r="F355"/>
  <c r="AI394"/>
  <c r="E360"/>
  <c r="F359"/>
  <c r="AI391"/>
  <c r="E357"/>
  <c r="H392"/>
  <c r="AK407"/>
  <c r="AP49"/>
  <c r="AO42"/>
  <c r="AO11"/>
  <c r="AO26"/>
  <c r="AP15"/>
  <c r="AI53"/>
  <c r="AK37"/>
  <c r="AL323"/>
  <c r="AL392" s="1"/>
  <c r="AL340"/>
  <c r="E340" s="1"/>
  <c r="AI344"/>
  <c r="AJ354"/>
  <c r="AI354"/>
  <c r="E354" s="1"/>
  <c r="AM340"/>
  <c r="AL324"/>
  <c r="AO403" l="1"/>
  <c r="E407"/>
  <c r="M404"/>
  <c r="AP38"/>
  <c r="AE407"/>
  <c r="R404"/>
  <c r="S404" s="1"/>
  <c r="AE404"/>
  <c r="AO28"/>
  <c r="AQ28" s="1"/>
  <c r="AO400"/>
  <c r="AO25"/>
  <c r="AO7"/>
  <c r="F407"/>
  <c r="AP14"/>
  <c r="V407"/>
  <c r="W404"/>
  <c r="Y404" s="1"/>
  <c r="Y407"/>
  <c r="S53"/>
  <c r="AO299"/>
  <c r="AQ49"/>
  <c r="AQ44"/>
  <c r="F354"/>
  <c r="AM404"/>
  <c r="AN404" s="1"/>
  <c r="F340"/>
  <c r="G340" s="1"/>
  <c r="AN391"/>
  <c r="AJ388"/>
  <c r="E404"/>
  <c r="AO402"/>
  <c r="AO398"/>
  <c r="AQ398" s="1"/>
  <c r="AO401"/>
  <c r="AQ399"/>
  <c r="E324"/>
  <c r="AL393"/>
  <c r="AP8"/>
  <c r="AQ8" s="1"/>
  <c r="AP42"/>
  <c r="AQ42" s="1"/>
  <c r="AI388"/>
  <c r="AK391"/>
  <c r="E344"/>
  <c r="E391"/>
  <c r="AL326"/>
  <c r="E326" s="1"/>
  <c r="AL333"/>
  <c r="AL325" s="1"/>
  <c r="AL394" s="1"/>
  <c r="E394" s="1"/>
  <c r="AJ330"/>
  <c r="AJ323"/>
  <c r="AM333"/>
  <c r="AM324"/>
  <c r="AM323"/>
  <c r="G407" l="1"/>
  <c r="AP302"/>
  <c r="F404"/>
  <c r="G404" s="1"/>
  <c r="AQ37"/>
  <c r="AP301"/>
  <c r="AO397"/>
  <c r="AM393"/>
  <c r="AJ392"/>
  <c r="AM392"/>
  <c r="AM325"/>
  <c r="F325" s="1"/>
  <c r="F330"/>
  <c r="AK388"/>
  <c r="F324"/>
  <c r="AL388"/>
  <c r="E393"/>
  <c r="AP35"/>
  <c r="F323"/>
  <c r="E325"/>
  <c r="AL319"/>
  <c r="E319" s="1"/>
  <c r="F390"/>
  <c r="AJ333"/>
  <c r="AJ326"/>
  <c r="F391"/>
  <c r="G391" s="1"/>
  <c r="AM326"/>
  <c r="AI333"/>
  <c r="E333" s="1"/>
  <c r="AI323"/>
  <c r="AM319" l="1"/>
  <c r="AQ302"/>
  <c r="AP11"/>
  <c r="AQ35"/>
  <c r="AP299"/>
  <c r="AQ299" s="1"/>
  <c r="F392"/>
  <c r="AQ301"/>
  <c r="AP9"/>
  <c r="AP27" s="1"/>
  <c r="AQ27" s="1"/>
  <c r="F333"/>
  <c r="AM394"/>
  <c r="F326"/>
  <c r="G326" s="1"/>
  <c r="E323"/>
  <c r="AI392"/>
  <c r="AP26"/>
  <c r="AQ26" s="1"/>
  <c r="F319"/>
  <c r="G319" s="1"/>
  <c r="F393"/>
  <c r="F389"/>
  <c r="E389"/>
  <c r="E388"/>
  <c r="AQ11" l="1"/>
  <c r="AP400"/>
  <c r="AP25"/>
  <c r="AQ25" s="1"/>
  <c r="AQ9"/>
  <c r="F394"/>
  <c r="AM388"/>
  <c r="AN388" s="1"/>
  <c r="AP7"/>
  <c r="AQ7" s="1"/>
  <c r="E392"/>
  <c r="AP397" l="1"/>
  <c r="AQ397" s="1"/>
  <c r="AQ400"/>
  <c r="F388"/>
  <c r="G388" s="1"/>
  <c r="AM291"/>
  <c r="AM66" s="1"/>
  <c r="AL291"/>
  <c r="AL66" s="1"/>
  <c r="AM290"/>
  <c r="AM65" s="1"/>
  <c r="AL290"/>
  <c r="AL65" s="1"/>
  <c r="AM289"/>
  <c r="AM64" s="1"/>
  <c r="AL289"/>
  <c r="AL64" s="1"/>
  <c r="AM288"/>
  <c r="AL288"/>
  <c r="AM287"/>
  <c r="AL287"/>
  <c r="AM286"/>
  <c r="AL286"/>
  <c r="AL300" s="1"/>
  <c r="AL8" s="1"/>
  <c r="AJ291"/>
  <c r="AI291"/>
  <c r="AI66" s="1"/>
  <c r="E66" s="1"/>
  <c r="AJ290"/>
  <c r="AI290"/>
  <c r="AI65" s="1"/>
  <c r="E65" s="1"/>
  <c r="AJ289"/>
  <c r="AI289"/>
  <c r="AI64" s="1"/>
  <c r="E64" s="1"/>
  <c r="AJ288"/>
  <c r="AI288"/>
  <c r="AI302" s="1"/>
  <c r="AJ287"/>
  <c r="AI287"/>
  <c r="AJ286"/>
  <c r="AI286"/>
  <c r="AG291"/>
  <c r="AF291"/>
  <c r="AG290"/>
  <c r="AF290"/>
  <c r="AG289"/>
  <c r="AF289"/>
  <c r="AG288"/>
  <c r="AF288"/>
  <c r="AG287"/>
  <c r="AF287"/>
  <c r="AG286"/>
  <c r="AF286"/>
  <c r="AF285" s="1"/>
  <c r="AD291"/>
  <c r="AC291"/>
  <c r="AD290"/>
  <c r="AC290"/>
  <c r="AD289"/>
  <c r="AC289"/>
  <c r="AD288"/>
  <c r="AC288"/>
  <c r="AD287"/>
  <c r="AC287"/>
  <c r="AD286"/>
  <c r="AC286"/>
  <c r="AA291"/>
  <c r="Z291"/>
  <c r="AA290"/>
  <c r="Z290"/>
  <c r="AA289"/>
  <c r="Z289"/>
  <c r="AA288"/>
  <c r="Z288"/>
  <c r="AA287"/>
  <c r="Z287"/>
  <c r="AA286"/>
  <c r="Z286"/>
  <c r="X291"/>
  <c r="W291"/>
  <c r="X290"/>
  <c r="W290"/>
  <c r="X289"/>
  <c r="W289"/>
  <c r="X288"/>
  <c r="W288"/>
  <c r="X287"/>
  <c r="W287"/>
  <c r="X286"/>
  <c r="W286"/>
  <c r="U291"/>
  <c r="T291"/>
  <c r="U290"/>
  <c r="T290"/>
  <c r="U289"/>
  <c r="T289"/>
  <c r="U288"/>
  <c r="T288"/>
  <c r="U287"/>
  <c r="T287"/>
  <c r="U286"/>
  <c r="T286"/>
  <c r="R291"/>
  <c r="R290"/>
  <c r="R289"/>
  <c r="R288"/>
  <c r="R287"/>
  <c r="R286"/>
  <c r="O291"/>
  <c r="N291"/>
  <c r="O290"/>
  <c r="N290"/>
  <c r="O289"/>
  <c r="N289"/>
  <c r="O288"/>
  <c r="N288"/>
  <c r="O287"/>
  <c r="N287"/>
  <c r="O286"/>
  <c r="N286"/>
  <c r="L291"/>
  <c r="K291"/>
  <c r="L290"/>
  <c r="K290"/>
  <c r="L289"/>
  <c r="K289"/>
  <c r="L288"/>
  <c r="K288"/>
  <c r="L287"/>
  <c r="K287"/>
  <c r="L286"/>
  <c r="K286"/>
  <c r="I287"/>
  <c r="F287" s="1"/>
  <c r="I288"/>
  <c r="I289"/>
  <c r="I290"/>
  <c r="I291"/>
  <c r="F291" s="1"/>
  <c r="H287"/>
  <c r="E287" s="1"/>
  <c r="H288"/>
  <c r="H289"/>
  <c r="E289" s="1"/>
  <c r="H290"/>
  <c r="H291"/>
  <c r="E291" s="1"/>
  <c r="I286"/>
  <c r="F286" s="1"/>
  <c r="H286"/>
  <c r="E286" s="1"/>
  <c r="AN68"/>
  <c r="AH73"/>
  <c r="AH71"/>
  <c r="AH68"/>
  <c r="AE72"/>
  <c r="AE71"/>
  <c r="AB73"/>
  <c r="AB72"/>
  <c r="AB71"/>
  <c r="AL292"/>
  <c r="AI292"/>
  <c r="AF292"/>
  <c r="AC292"/>
  <c r="Z292"/>
  <c r="W292"/>
  <c r="T292"/>
  <c r="N292"/>
  <c r="K292"/>
  <c r="H292"/>
  <c r="AM292"/>
  <c r="AJ292"/>
  <c r="AG292"/>
  <c r="AD292"/>
  <c r="AA292"/>
  <c r="X292"/>
  <c r="U292"/>
  <c r="R292"/>
  <c r="O292"/>
  <c r="L292"/>
  <c r="I292"/>
  <c r="AI285"/>
  <c r="AI303"/>
  <c r="AF57"/>
  <c r="AF48" s="1"/>
  <c r="AF41" s="1"/>
  <c r="R57"/>
  <c r="Z88"/>
  <c r="T88"/>
  <c r="Q88"/>
  <c r="N88"/>
  <c r="K88"/>
  <c r="AM88"/>
  <c r="AJ88"/>
  <c r="AG88"/>
  <c r="AD88"/>
  <c r="AA88"/>
  <c r="W88"/>
  <c r="AM81"/>
  <c r="AG81"/>
  <c r="AL81"/>
  <c r="AI81"/>
  <c r="AF81"/>
  <c r="AC81"/>
  <c r="X81"/>
  <c r="U81"/>
  <c r="R81"/>
  <c r="O81"/>
  <c r="L81"/>
  <c r="I81"/>
  <c r="AM74"/>
  <c r="T74"/>
  <c r="N74"/>
  <c r="AG74"/>
  <c r="AD74"/>
  <c r="AA74"/>
  <c r="Z58"/>
  <c r="W58"/>
  <c r="T58"/>
  <c r="Q58"/>
  <c r="N58"/>
  <c r="K58"/>
  <c r="H58"/>
  <c r="AG58"/>
  <c r="H25" i="3"/>
  <c r="E25"/>
  <c r="D23"/>
  <c r="K8" i="2"/>
  <c r="Z8"/>
  <c r="Y9"/>
  <c r="B24" i="8"/>
  <c r="D23"/>
  <c r="C22" s="1"/>
  <c r="D22" s="1"/>
  <c r="D21"/>
  <c r="D20"/>
  <c r="D18"/>
  <c r="C17" s="1"/>
  <c r="D17" s="1"/>
  <c r="D16"/>
  <c r="D15"/>
  <c r="D13"/>
  <c r="D12"/>
  <c r="D10"/>
  <c r="D9"/>
  <c r="D7"/>
  <c r="D6"/>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AL285" i="13" l="1"/>
  <c r="L285"/>
  <c r="O285"/>
  <c r="U285"/>
  <c r="AE68"/>
  <c r="AE73"/>
  <c r="AH72"/>
  <c r="F289"/>
  <c r="R285"/>
  <c r="X285"/>
  <c r="C5" i="8"/>
  <c r="C8"/>
  <c r="D8" s="1"/>
  <c r="C11"/>
  <c r="D11" s="1"/>
  <c r="I285" i="13"/>
  <c r="AN72"/>
  <c r="F290"/>
  <c r="F288"/>
  <c r="AN71"/>
  <c r="AN73"/>
  <c r="AE292"/>
  <c r="AC56"/>
  <c r="AF56"/>
  <c r="AN81"/>
  <c r="E290"/>
  <c r="AH81"/>
  <c r="E292"/>
  <c r="AE288"/>
  <c r="F292"/>
  <c r="E288"/>
  <c r="AM59"/>
  <c r="AM60"/>
  <c r="AI60"/>
  <c r="AI51" s="1"/>
  <c r="AI301" s="1"/>
  <c r="AL59"/>
  <c r="AL60"/>
  <c r="AD56"/>
  <c r="AD47" s="1"/>
  <c r="AD40" s="1"/>
  <c r="AD304" s="1"/>
  <c r="AD15" s="1"/>
  <c r="L57"/>
  <c r="X57"/>
  <c r="AI59"/>
  <c r="AL53"/>
  <c r="AJ303"/>
  <c r="G84"/>
  <c r="AI56"/>
  <c r="AI47" s="1"/>
  <c r="AI40" s="1"/>
  <c r="AI57"/>
  <c r="AI48" s="1"/>
  <c r="AI41" s="1"/>
  <c r="AJ59"/>
  <c r="AJ50" s="1"/>
  <c r="AJ60"/>
  <c r="AJ64"/>
  <c r="AJ65"/>
  <c r="AJ56" s="1"/>
  <c r="AJ66"/>
  <c r="K51"/>
  <c r="Q51"/>
  <c r="W51"/>
  <c r="Z55"/>
  <c r="W55"/>
  <c r="Q55"/>
  <c r="K55"/>
  <c r="I51"/>
  <c r="Z51"/>
  <c r="AF53"/>
  <c r="AG55"/>
  <c r="AG46" s="1"/>
  <c r="AG39" s="1"/>
  <c r="AG303" s="1"/>
  <c r="AG14" s="1"/>
  <c r="AG29" s="1"/>
  <c r="U55"/>
  <c r="O55"/>
  <c r="I55"/>
  <c r="AM55"/>
  <c r="AM46" s="1"/>
  <c r="AM39" s="1"/>
  <c r="AL56"/>
  <c r="AL57"/>
  <c r="AL48" s="1"/>
  <c r="AL41" s="1"/>
  <c r="AD53"/>
  <c r="X53"/>
  <c r="U51"/>
  <c r="L53"/>
  <c r="Z56"/>
  <c r="Z47" s="1"/>
  <c r="Z40" s="1"/>
  <c r="Z304" s="1"/>
  <c r="Z15" s="1"/>
  <c r="Z30" s="1"/>
  <c r="T56"/>
  <c r="N56"/>
  <c r="AF305"/>
  <c r="AF16" s="1"/>
  <c r="AF31" s="1"/>
  <c r="H285"/>
  <c r="N285"/>
  <c r="Q285"/>
  <c r="T285"/>
  <c r="W285"/>
  <c r="Z285"/>
  <c r="AC285"/>
  <c r="AD58"/>
  <c r="Q74"/>
  <c r="AA58"/>
  <c r="AB58" s="1"/>
  <c r="G295"/>
  <c r="K74"/>
  <c r="W74"/>
  <c r="Z74"/>
  <c r="AB74" s="1"/>
  <c r="AJ74"/>
  <c r="AC88"/>
  <c r="AF88"/>
  <c r="AH88" s="1"/>
  <c r="AI88"/>
  <c r="AL88"/>
  <c r="L88"/>
  <c r="R88"/>
  <c r="X88"/>
  <c r="N81"/>
  <c r="P81" s="1"/>
  <c r="T81"/>
  <c r="Z81"/>
  <c r="I88"/>
  <c r="O88"/>
  <c r="P88" s="1"/>
  <c r="U88"/>
  <c r="I58"/>
  <c r="L58"/>
  <c r="M58" s="1"/>
  <c r="O58"/>
  <c r="P58" s="1"/>
  <c r="R58"/>
  <c r="S58" s="1"/>
  <c r="U58"/>
  <c r="V58" s="1"/>
  <c r="X58"/>
  <c r="Y58" s="1"/>
  <c r="AC58"/>
  <c r="AF58"/>
  <c r="AH58" s="1"/>
  <c r="L74"/>
  <c r="O74"/>
  <c r="P74" s="1"/>
  <c r="R74"/>
  <c r="U74"/>
  <c r="V74" s="1"/>
  <c r="X74"/>
  <c r="AC74"/>
  <c r="AE74" s="1"/>
  <c r="AH74"/>
  <c r="AL74"/>
  <c r="AN74" s="1"/>
  <c r="H81"/>
  <c r="K81"/>
  <c r="Q81"/>
  <c r="S81" s="1"/>
  <c r="W81"/>
  <c r="Y81" s="1"/>
  <c r="AA81"/>
  <c r="AD81"/>
  <c r="AJ81"/>
  <c r="AK81" s="1"/>
  <c r="H88"/>
  <c r="AL51"/>
  <c r="K285"/>
  <c r="AA285"/>
  <c r="AD285"/>
  <c r="AG285"/>
  <c r="AJ285"/>
  <c r="AM285"/>
  <c r="G91"/>
  <c r="C14" i="8"/>
  <c r="D14" s="1"/>
  <c r="C19"/>
  <c r="D19" s="1"/>
  <c r="D5"/>
  <c r="G288" i="13" l="1"/>
  <c r="AE285"/>
  <c r="AL58"/>
  <c r="P73"/>
  <c r="AI305"/>
  <c r="AI16" s="1"/>
  <c r="AI31" s="1"/>
  <c r="F60"/>
  <c r="E59"/>
  <c r="AI50"/>
  <c r="AI58"/>
  <c r="Y72"/>
  <c r="AK50"/>
  <c r="F59"/>
  <c r="P71"/>
  <c r="P72"/>
  <c r="P68"/>
  <c r="Y73"/>
  <c r="Y71"/>
  <c r="AM58"/>
  <c r="AN58" s="1"/>
  <c r="E58"/>
  <c r="E88"/>
  <c r="AB81"/>
  <c r="S74"/>
  <c r="M74"/>
  <c r="J58"/>
  <c r="AL305"/>
  <c r="AL16" s="1"/>
  <c r="AL31" s="1"/>
  <c r="AD38"/>
  <c r="AE53"/>
  <c r="Y74"/>
  <c r="AE58"/>
  <c r="AJ302"/>
  <c r="AK53"/>
  <c r="AF403"/>
  <c r="Z402"/>
  <c r="J407"/>
  <c r="F285"/>
  <c r="F66"/>
  <c r="F65"/>
  <c r="F64"/>
  <c r="F88"/>
  <c r="E60"/>
  <c r="C24" i="8"/>
  <c r="E81" i="13"/>
  <c r="E285"/>
  <c r="F81"/>
  <c r="AD302"/>
  <c r="AD11"/>
  <c r="AK74"/>
  <c r="AM303"/>
  <c r="AM14" s="1"/>
  <c r="AJ51"/>
  <c r="AJ301" s="1"/>
  <c r="AK301" s="1"/>
  <c r="T57"/>
  <c r="T48" s="1"/>
  <c r="T41" s="1"/>
  <c r="T305" s="1"/>
  <c r="T16" s="1"/>
  <c r="T31" s="1"/>
  <c r="H57"/>
  <c r="H48" s="1"/>
  <c r="AC55"/>
  <c r="AA57"/>
  <c r="M51"/>
  <c r="U57"/>
  <c r="U48" s="1"/>
  <c r="O57"/>
  <c r="O48" s="1"/>
  <c r="I57"/>
  <c r="AJ55"/>
  <c r="AJ46" s="1"/>
  <c r="AJ39" s="1"/>
  <c r="W56"/>
  <c r="Q56"/>
  <c r="Q47" s="1"/>
  <c r="Q40" s="1"/>
  <c r="Q304" s="1"/>
  <c r="Q15" s="1"/>
  <c r="Q30" s="1"/>
  <c r="K56"/>
  <c r="I53"/>
  <c r="Z300"/>
  <c r="W43"/>
  <c r="W36" s="1"/>
  <c r="AJ58"/>
  <c r="AK58" s="1"/>
  <c r="Z57"/>
  <c r="Z48" s="1"/>
  <c r="Z41" s="1"/>
  <c r="Z305" s="1"/>
  <c r="Z16" s="1"/>
  <c r="Z31" s="1"/>
  <c r="N57"/>
  <c r="N48" s="1"/>
  <c r="N41" s="1"/>
  <c r="N305" s="1"/>
  <c r="N16" s="1"/>
  <c r="N31" s="1"/>
  <c r="Z53"/>
  <c r="AC57"/>
  <c r="AC48" s="1"/>
  <c r="AC41" s="1"/>
  <c r="AC305" s="1"/>
  <c r="AC16" s="1"/>
  <c r="AC31" s="1"/>
  <c r="AD55"/>
  <c r="AD46" s="1"/>
  <c r="AD39" s="1"/>
  <c r="AD303" s="1"/>
  <c r="AD14" s="1"/>
  <c r="H56"/>
  <c r="H47" s="1"/>
  <c r="AC51"/>
  <c r="T43"/>
  <c r="T36" s="1"/>
  <c r="G292"/>
  <c r="G61"/>
  <c r="G77"/>
  <c r="AI55"/>
  <c r="AJ47"/>
  <c r="AM53"/>
  <c r="AN53" s="1"/>
  <c r="AM50"/>
  <c r="AM300" s="1"/>
  <c r="K47"/>
  <c r="K40" s="1"/>
  <c r="K304" s="1"/>
  <c r="K15" s="1"/>
  <c r="K30" s="1"/>
  <c r="AA48"/>
  <c r="AD57"/>
  <c r="AM56"/>
  <c r="AM47" s="1"/>
  <c r="AM40" s="1"/>
  <c r="AM304" s="1"/>
  <c r="AM15" s="1"/>
  <c r="R43"/>
  <c r="AA53"/>
  <c r="AG53"/>
  <c r="AH53" s="1"/>
  <c r="W57"/>
  <c r="Q57"/>
  <c r="K57"/>
  <c r="AF51"/>
  <c r="AM57"/>
  <c r="AM48" s="1"/>
  <c r="X56"/>
  <c r="R56"/>
  <c r="R47" s="1"/>
  <c r="L56"/>
  <c r="L47" s="1"/>
  <c r="R55"/>
  <c r="AA55"/>
  <c r="AA46" s="1"/>
  <c r="AA39" s="1"/>
  <c r="AA303" s="1"/>
  <c r="AA14" s="1"/>
  <c r="AL55"/>
  <c r="AL46" s="1"/>
  <c r="N51"/>
  <c r="P51" s="1"/>
  <c r="H51"/>
  <c r="H55"/>
  <c r="H46" s="1"/>
  <c r="N55"/>
  <c r="N46" s="1"/>
  <c r="N39" s="1"/>
  <c r="N303" s="1"/>
  <c r="N14" s="1"/>
  <c r="N29" s="1"/>
  <c r="AG51"/>
  <c r="AH51" s="1"/>
  <c r="AA51"/>
  <c r="AB51" s="1"/>
  <c r="AM51"/>
  <c r="AD43"/>
  <c r="AG57"/>
  <c r="AG48" s="1"/>
  <c r="AG56"/>
  <c r="AG47" s="1"/>
  <c r="AG40" s="1"/>
  <c r="AG304" s="1"/>
  <c r="AG15" s="1"/>
  <c r="AA56"/>
  <c r="S51"/>
  <c r="U53"/>
  <c r="V53" s="1"/>
  <c r="X51"/>
  <c r="AB50"/>
  <c r="AJ57"/>
  <c r="U56"/>
  <c r="U47" s="1"/>
  <c r="O56"/>
  <c r="O47" s="1"/>
  <c r="L55"/>
  <c r="X55"/>
  <c r="AD51"/>
  <c r="AE51" s="1"/>
  <c r="T51"/>
  <c r="I56"/>
  <c r="I47" s="1"/>
  <c r="T55"/>
  <c r="T46" s="1"/>
  <c r="T39" s="1"/>
  <c r="T303" s="1"/>
  <c r="T14" s="1"/>
  <c r="T29" s="1"/>
  <c r="AF55"/>
  <c r="AF46" s="1"/>
  <c r="Y53"/>
  <c r="W46"/>
  <c r="W39" s="1"/>
  <c r="W303" s="1"/>
  <c r="W14" s="1"/>
  <c r="W29" s="1"/>
  <c r="Y44"/>
  <c r="X48"/>
  <c r="X41" s="1"/>
  <c r="X305" s="1"/>
  <c r="X16" s="1"/>
  <c r="W47"/>
  <c r="W40" s="1"/>
  <c r="W304" s="1"/>
  <c r="W15" s="1"/>
  <c r="W30" s="1"/>
  <c r="V44"/>
  <c r="T47"/>
  <c r="T40" s="1"/>
  <c r="T304" s="1"/>
  <c r="T15" s="1"/>
  <c r="T30" s="1"/>
  <c r="Q43"/>
  <c r="Q36" s="1"/>
  <c r="Q46"/>
  <c r="Q39" s="1"/>
  <c r="Q303" s="1"/>
  <c r="Q14" s="1"/>
  <c r="Q29" s="1"/>
  <c r="R48"/>
  <c r="R41" s="1"/>
  <c r="R305" s="1"/>
  <c r="R16" s="1"/>
  <c r="N38"/>
  <c r="N43"/>
  <c r="N36" s="1"/>
  <c r="N47"/>
  <c r="N40" s="1"/>
  <c r="N304" s="1"/>
  <c r="N15" s="1"/>
  <c r="N30" s="1"/>
  <c r="M44"/>
  <c r="L48"/>
  <c r="L41" s="1"/>
  <c r="L305" s="1"/>
  <c r="L16" s="1"/>
  <c r="K46"/>
  <c r="K39" s="1"/>
  <c r="K303" s="1"/>
  <c r="K14" s="1"/>
  <c r="K29" s="1"/>
  <c r="AL47"/>
  <c r="AF47"/>
  <c r="AC46"/>
  <c r="AC47"/>
  <c r="Z46"/>
  <c r="Q38"/>
  <c r="U46"/>
  <c r="O46"/>
  <c r="Q37"/>
  <c r="Q301" s="1"/>
  <c r="Q9" s="1"/>
  <c r="Q27" s="1"/>
  <c r="K37"/>
  <c r="K301" s="1"/>
  <c r="T37"/>
  <c r="AM41"/>
  <c r="K48"/>
  <c r="T38"/>
  <c r="U37"/>
  <c r="R38"/>
  <c r="R302" s="1"/>
  <c r="G88"/>
  <c r="O38"/>
  <c r="AI49"/>
  <c r="X37"/>
  <c r="I37"/>
  <c r="X302"/>
  <c r="X11" s="1"/>
  <c r="X28" s="1"/>
  <c r="AF36"/>
  <c r="AF300" s="1"/>
  <c r="AC300"/>
  <c r="D24" i="8"/>
  <c r="G81" i="13" l="1"/>
  <c r="AB53"/>
  <c r="AD28"/>
  <c r="AD400"/>
  <c r="AI403"/>
  <c r="AL403"/>
  <c r="R40"/>
  <c r="R304" s="1"/>
  <c r="R15" s="1"/>
  <c r="F58"/>
  <c r="X400"/>
  <c r="E46"/>
  <c r="W49"/>
  <c r="K300"/>
  <c r="K8" s="1"/>
  <c r="K26" s="1"/>
  <c r="L49"/>
  <c r="K9"/>
  <c r="K27" s="1"/>
  <c r="M50"/>
  <c r="L300"/>
  <c r="M300" s="1"/>
  <c r="J53"/>
  <c r="N402"/>
  <c r="O37"/>
  <c r="O301" s="1"/>
  <c r="O9" s="1"/>
  <c r="O27" s="1"/>
  <c r="P44"/>
  <c r="Q401"/>
  <c r="W402"/>
  <c r="W401"/>
  <c r="T403"/>
  <c r="Q402"/>
  <c r="K401"/>
  <c r="N401"/>
  <c r="T402"/>
  <c r="T401"/>
  <c r="AC403"/>
  <c r="K402"/>
  <c r="Z403"/>
  <c r="N403"/>
  <c r="U301"/>
  <c r="V37"/>
  <c r="F51"/>
  <c r="G58"/>
  <c r="F55"/>
  <c r="U41"/>
  <c r="U305" s="1"/>
  <c r="U16" s="1"/>
  <c r="I301"/>
  <c r="F56"/>
  <c r="H41"/>
  <c r="E55"/>
  <c r="F57"/>
  <c r="L37"/>
  <c r="M37" s="1"/>
  <c r="E47"/>
  <c r="I48"/>
  <c r="E56"/>
  <c r="F53"/>
  <c r="F50"/>
  <c r="E57"/>
  <c r="T301"/>
  <c r="T9" s="1"/>
  <c r="T27" s="1"/>
  <c r="E51"/>
  <c r="X301"/>
  <c r="E50"/>
  <c r="AG43"/>
  <c r="AG42" s="1"/>
  <c r="O302"/>
  <c r="O11" s="1"/>
  <c r="O28" s="1"/>
  <c r="AA302"/>
  <c r="AM38"/>
  <c r="AM302" s="1"/>
  <c r="AM11" s="1"/>
  <c r="AD49"/>
  <c r="Q302"/>
  <c r="Q11" s="1"/>
  <c r="Q28" s="1"/>
  <c r="X9"/>
  <c r="X27" s="1"/>
  <c r="Q300"/>
  <c r="Q8" s="1"/>
  <c r="Q26" s="1"/>
  <c r="W300"/>
  <c r="W8" s="1"/>
  <c r="W26" s="1"/>
  <c r="T302"/>
  <c r="T11" s="1"/>
  <c r="T28" s="1"/>
  <c r="AM37"/>
  <c r="AM301" s="1"/>
  <c r="AM9" s="1"/>
  <c r="X43"/>
  <c r="O43"/>
  <c r="T300"/>
  <c r="T8" s="1"/>
  <c r="T26" s="1"/>
  <c r="N302"/>
  <c r="N11" s="1"/>
  <c r="N300"/>
  <c r="N8" s="1"/>
  <c r="AN51"/>
  <c r="AK51"/>
  <c r="G285"/>
  <c r="AI9"/>
  <c r="AI399" s="1"/>
  <c r="W38"/>
  <c r="N37"/>
  <c r="P37" s="1"/>
  <c r="Q49"/>
  <c r="AG41"/>
  <c r="Q48"/>
  <c r="Q42" s="1"/>
  <c r="Z49"/>
  <c r="K38"/>
  <c r="K42"/>
  <c r="L40"/>
  <c r="L304" s="1"/>
  <c r="L15" s="1"/>
  <c r="AJ14"/>
  <c r="AJ29" s="1"/>
  <c r="AJ40"/>
  <c r="AJ304" s="1"/>
  <c r="R11"/>
  <c r="R28" s="1"/>
  <c r="X49"/>
  <c r="T49"/>
  <c r="N42"/>
  <c r="T42"/>
  <c r="AJ11"/>
  <c r="AJ36"/>
  <c r="AJ300" s="1"/>
  <c r="AA41"/>
  <c r="AL49"/>
  <c r="AG49"/>
  <c r="AM49"/>
  <c r="AJ48"/>
  <c r="AJ41" s="1"/>
  <c r="AA300"/>
  <c r="AA47"/>
  <c r="AD36"/>
  <c r="AD48"/>
  <c r="K49"/>
  <c r="N49"/>
  <c r="U49"/>
  <c r="AC49"/>
  <c r="AF49"/>
  <c r="AA49"/>
  <c r="AB49" s="1"/>
  <c r="AM42"/>
  <c r="O49"/>
  <c r="R49"/>
  <c r="S49" s="1"/>
  <c r="AJ49"/>
  <c r="AM305"/>
  <c r="AG305"/>
  <c r="AL26"/>
  <c r="AF8"/>
  <c r="AF26" s="1"/>
  <c r="AC8"/>
  <c r="AC26" s="1"/>
  <c r="AL37"/>
  <c r="AL301" s="1"/>
  <c r="AL40"/>
  <c r="AL39"/>
  <c r="AF37"/>
  <c r="AF301" s="1"/>
  <c r="AF40"/>
  <c r="AF39"/>
  <c r="AC37"/>
  <c r="AC301" s="1"/>
  <c r="AC40"/>
  <c r="AC39"/>
  <c r="Z39"/>
  <c r="Z38"/>
  <c r="Z302" s="1"/>
  <c r="X47"/>
  <c r="F47" s="1"/>
  <c r="W48"/>
  <c r="O41"/>
  <c r="O305" s="1"/>
  <c r="I46"/>
  <c r="L46"/>
  <c r="L42" s="1"/>
  <c r="M42" s="1"/>
  <c r="X46"/>
  <c r="I38"/>
  <c r="I302" s="1"/>
  <c r="T35"/>
  <c r="K41"/>
  <c r="K305" s="1"/>
  <c r="K16" s="1"/>
  <c r="K31" s="1"/>
  <c r="H37"/>
  <c r="O40"/>
  <c r="O304" s="1"/>
  <c r="R36"/>
  <c r="R300" s="1"/>
  <c r="O42"/>
  <c r="U40"/>
  <c r="U304" s="1"/>
  <c r="H39"/>
  <c r="U43"/>
  <c r="R46"/>
  <c r="H40"/>
  <c r="H38"/>
  <c r="H302" s="1"/>
  <c r="H11" s="1"/>
  <c r="X36"/>
  <c r="X300" s="1"/>
  <c r="O39"/>
  <c r="U39"/>
  <c r="I40"/>
  <c r="AG36" l="1"/>
  <c r="AJ28"/>
  <c r="AJ400"/>
  <c r="O36"/>
  <c r="O300" s="1"/>
  <c r="O8" s="1"/>
  <c r="N35"/>
  <c r="AM28"/>
  <c r="AM400"/>
  <c r="AM27"/>
  <c r="AM399"/>
  <c r="AM397" s="1"/>
  <c r="J37"/>
  <c r="T25"/>
  <c r="L301"/>
  <c r="M301" s="1"/>
  <c r="H28"/>
  <c r="AI27"/>
  <c r="O398"/>
  <c r="O26"/>
  <c r="N400"/>
  <c r="N28"/>
  <c r="P28" s="1"/>
  <c r="N398"/>
  <c r="N26"/>
  <c r="X399"/>
  <c r="X397" s="1"/>
  <c r="AB302"/>
  <c r="F44"/>
  <c r="G44" s="1"/>
  <c r="R400"/>
  <c r="Y49"/>
  <c r="E40"/>
  <c r="V49"/>
  <c r="P42"/>
  <c r="K398"/>
  <c r="O400"/>
  <c r="P400" s="1"/>
  <c r="O399"/>
  <c r="V301"/>
  <c r="S302"/>
  <c r="AH49"/>
  <c r="AE49"/>
  <c r="P11"/>
  <c r="P49"/>
  <c r="AG37"/>
  <c r="AG301" s="1"/>
  <c r="AH44"/>
  <c r="AD37"/>
  <c r="AD301" s="1"/>
  <c r="AE44"/>
  <c r="AA37"/>
  <c r="AB44"/>
  <c r="S11"/>
  <c r="S28" s="1"/>
  <c r="P302"/>
  <c r="M49"/>
  <c r="Z8"/>
  <c r="Z26" s="1"/>
  <c r="X42"/>
  <c r="AC398"/>
  <c r="AF398"/>
  <c r="AL398"/>
  <c r="T399"/>
  <c r="Q400"/>
  <c r="R37"/>
  <c r="R301" s="1"/>
  <c r="S301" s="1"/>
  <c r="S44"/>
  <c r="T400"/>
  <c r="K403"/>
  <c r="T398"/>
  <c r="Q398"/>
  <c r="Q399"/>
  <c r="W398"/>
  <c r="AA301"/>
  <c r="AA9" s="1"/>
  <c r="AA399" s="1"/>
  <c r="E48"/>
  <c r="J302"/>
  <c r="H301"/>
  <c r="H305"/>
  <c r="I304"/>
  <c r="H303"/>
  <c r="E39"/>
  <c r="F48"/>
  <c r="I41"/>
  <c r="F46"/>
  <c r="N301"/>
  <c r="AK49"/>
  <c r="K35"/>
  <c r="K299" s="1"/>
  <c r="AG302"/>
  <c r="AG11" s="1"/>
  <c r="AG400" s="1"/>
  <c r="I9"/>
  <c r="AD300"/>
  <c r="AD8" s="1"/>
  <c r="AM8"/>
  <c r="X8"/>
  <c r="X26" s="1"/>
  <c r="X25" s="1"/>
  <c r="R8"/>
  <c r="R26" s="1"/>
  <c r="N299"/>
  <c r="T299"/>
  <c r="W302"/>
  <c r="L8"/>
  <c r="AA11"/>
  <c r="AA400" s="1"/>
  <c r="AN49"/>
  <c r="AN37"/>
  <c r="Q41"/>
  <c r="O15"/>
  <c r="AG16"/>
  <c r="AJ9"/>
  <c r="AJ399" s="1"/>
  <c r="AJ397" s="1"/>
  <c r="AM16"/>
  <c r="AJ15"/>
  <c r="U15"/>
  <c r="O16"/>
  <c r="G51"/>
  <c r="AI36"/>
  <c r="AI42"/>
  <c r="H304"/>
  <c r="AD41"/>
  <c r="AA40"/>
  <c r="AA8"/>
  <c r="AD42"/>
  <c r="AJ42"/>
  <c r="U38"/>
  <c r="AA305"/>
  <c r="AJ35"/>
  <c r="AJ299" s="1"/>
  <c r="AG35"/>
  <c r="AA42"/>
  <c r="AL303"/>
  <c r="AL14" s="1"/>
  <c r="AL29" s="1"/>
  <c r="AL304"/>
  <c r="AL15" s="1"/>
  <c r="AL30" s="1"/>
  <c r="AI304"/>
  <c r="AI15" s="1"/>
  <c r="AI30" s="1"/>
  <c r="AF303"/>
  <c r="AF14" s="1"/>
  <c r="AF29" s="1"/>
  <c r="AF304"/>
  <c r="AF15" s="1"/>
  <c r="AF30" s="1"/>
  <c r="AC303"/>
  <c r="AC14" s="1"/>
  <c r="AC29" s="1"/>
  <c r="AC304"/>
  <c r="AC15" s="1"/>
  <c r="AC30" s="1"/>
  <c r="AC9"/>
  <c r="AC27" s="1"/>
  <c r="Z303"/>
  <c r="Z14" s="1"/>
  <c r="Z29" s="1"/>
  <c r="Z11"/>
  <c r="Z28" s="1"/>
  <c r="U303"/>
  <c r="O303"/>
  <c r="M31"/>
  <c r="H14"/>
  <c r="H29" s="1"/>
  <c r="X40"/>
  <c r="X304" s="1"/>
  <c r="W41"/>
  <c r="W305" s="1"/>
  <c r="W16" s="1"/>
  <c r="W31" s="1"/>
  <c r="R39"/>
  <c r="R35" s="1"/>
  <c r="O35"/>
  <c r="X39"/>
  <c r="L39"/>
  <c r="AC38"/>
  <c r="AC42"/>
  <c r="I39"/>
  <c r="AF38"/>
  <c r="AF302" s="1"/>
  <c r="AF42"/>
  <c r="AH42" s="1"/>
  <c r="W37"/>
  <c r="Y37" s="1"/>
  <c r="W42"/>
  <c r="L38"/>
  <c r="U36"/>
  <c r="U42"/>
  <c r="V42" s="1"/>
  <c r="AL38"/>
  <c r="AL42"/>
  <c r="AN42" s="1"/>
  <c r="Z37"/>
  <c r="Z301" s="1"/>
  <c r="Z42"/>
  <c r="R42"/>
  <c r="AG300" l="1"/>
  <c r="AM398"/>
  <c r="AA26"/>
  <c r="AA25" s="1"/>
  <c r="AA398"/>
  <c r="AA397" s="1"/>
  <c r="AA35"/>
  <c r="AA299" s="1"/>
  <c r="AD35"/>
  <c r="AD299" s="1"/>
  <c r="AE37"/>
  <c r="AE301"/>
  <c r="AD9"/>
  <c r="AE9" s="1"/>
  <c r="AE27" s="1"/>
  <c r="AH37"/>
  <c r="L9"/>
  <c r="L27" s="1"/>
  <c r="M27" s="1"/>
  <c r="F37"/>
  <c r="S37"/>
  <c r="E37"/>
  <c r="AI8"/>
  <c r="AI26" s="1"/>
  <c r="AI300"/>
  <c r="AK300" s="1"/>
  <c r="S400"/>
  <c r="J301"/>
  <c r="F301"/>
  <c r="AH301"/>
  <c r="AG9"/>
  <c r="AC302"/>
  <c r="AE302" s="1"/>
  <c r="O25"/>
  <c r="AK9"/>
  <c r="AJ27"/>
  <c r="AK27" s="1"/>
  <c r="L398"/>
  <c r="M398" s="1"/>
  <c r="L26"/>
  <c r="I27"/>
  <c r="AB301"/>
  <c r="S42"/>
  <c r="F42"/>
  <c r="R9"/>
  <c r="R27" s="1"/>
  <c r="S27" s="1"/>
  <c r="O397"/>
  <c r="P301"/>
  <c r="N9"/>
  <c r="L399"/>
  <c r="AB11"/>
  <c r="AB28" s="1"/>
  <c r="AB42"/>
  <c r="AE42"/>
  <c r="Y42"/>
  <c r="M8"/>
  <c r="Z398"/>
  <c r="AB37"/>
  <c r="Z400"/>
  <c r="AB400" s="1"/>
  <c r="AC402"/>
  <c r="AC401"/>
  <c r="AI402"/>
  <c r="AK399"/>
  <c r="W403"/>
  <c r="H401"/>
  <c r="Z401"/>
  <c r="AC399"/>
  <c r="AF402"/>
  <c r="AF401"/>
  <c r="AL402"/>
  <c r="AL401"/>
  <c r="I399"/>
  <c r="K399"/>
  <c r="AB398"/>
  <c r="Q397"/>
  <c r="T397"/>
  <c r="R299"/>
  <c r="AG299"/>
  <c r="O299"/>
  <c r="P299" s="1"/>
  <c r="P35"/>
  <c r="E41"/>
  <c r="I11"/>
  <c r="I28" s="1"/>
  <c r="J28" s="1"/>
  <c r="H16"/>
  <c r="H31" s="1"/>
  <c r="H9"/>
  <c r="H27" s="1"/>
  <c r="F40"/>
  <c r="I303"/>
  <c r="F39"/>
  <c r="H15"/>
  <c r="H30" s="1"/>
  <c r="E304"/>
  <c r="I305"/>
  <c r="F41"/>
  <c r="I15"/>
  <c r="I402" s="1"/>
  <c r="F402" s="1"/>
  <c r="E303"/>
  <c r="E38"/>
  <c r="W301"/>
  <c r="W9" s="1"/>
  <c r="AL302"/>
  <c r="AN302" s="1"/>
  <c r="AF9"/>
  <c r="AF399" s="1"/>
  <c r="U300"/>
  <c r="U8" s="1"/>
  <c r="U26" s="1"/>
  <c r="L302"/>
  <c r="U302"/>
  <c r="V302" s="1"/>
  <c r="W11"/>
  <c r="W28" s="1"/>
  <c r="AI35"/>
  <c r="AI299" s="1"/>
  <c r="AM35"/>
  <c r="AM299" s="1"/>
  <c r="AE300"/>
  <c r="AK42"/>
  <c r="Q305"/>
  <c r="E305" s="1"/>
  <c r="Q35"/>
  <c r="Q299" s="1"/>
  <c r="X15"/>
  <c r="O14"/>
  <c r="U14"/>
  <c r="AA16"/>
  <c r="AI14"/>
  <c r="AI29" s="1"/>
  <c r="AJ8"/>
  <c r="AJ305"/>
  <c r="AA304"/>
  <c r="F304" s="1"/>
  <c r="AD305"/>
  <c r="AF11"/>
  <c r="AF28" s="1"/>
  <c r="AC11"/>
  <c r="Z9"/>
  <c r="X303"/>
  <c r="R303"/>
  <c r="N7"/>
  <c r="L303"/>
  <c r="X35"/>
  <c r="AL35"/>
  <c r="AF35"/>
  <c r="AF299" s="1"/>
  <c r="AC35"/>
  <c r="AC299" s="1"/>
  <c r="Z35"/>
  <c r="Z299" s="1"/>
  <c r="U35"/>
  <c r="W35"/>
  <c r="W299" s="1"/>
  <c r="O7"/>
  <c r="L35"/>
  <c r="L299" s="1"/>
  <c r="AG399" l="1"/>
  <c r="AG397" s="1"/>
  <c r="AG27"/>
  <c r="AG8"/>
  <c r="AJ398"/>
  <c r="I14"/>
  <c r="I401" s="1"/>
  <c r="AH299"/>
  <c r="AD27"/>
  <c r="AD25" s="1"/>
  <c r="AD399"/>
  <c r="AD397" s="1"/>
  <c r="G37"/>
  <c r="R7"/>
  <c r="AL11"/>
  <c r="AL400" s="1"/>
  <c r="S9"/>
  <c r="AJ26"/>
  <c r="AJ25" s="1"/>
  <c r="E301"/>
  <c r="G301" s="1"/>
  <c r="AE11"/>
  <c r="AE28" s="1"/>
  <c r="AC28"/>
  <c r="AC25" s="1"/>
  <c r="AK26"/>
  <c r="J27"/>
  <c r="R25"/>
  <c r="M26"/>
  <c r="AB9"/>
  <c r="AB27" s="1"/>
  <c r="Z27"/>
  <c r="Z25" s="1"/>
  <c r="AH9"/>
  <c r="AH27" s="1"/>
  <c r="AF27"/>
  <c r="AF25" s="1"/>
  <c r="Y9"/>
  <c r="Y27" s="1"/>
  <c r="W27"/>
  <c r="W25" s="1"/>
  <c r="N399"/>
  <c r="P399" s="1"/>
  <c r="N27"/>
  <c r="AH11"/>
  <c r="AF7"/>
  <c r="Y11"/>
  <c r="Y28" s="1"/>
  <c r="W400"/>
  <c r="Y400" s="1"/>
  <c r="R399"/>
  <c r="M399"/>
  <c r="X7"/>
  <c r="P9"/>
  <c r="L11"/>
  <c r="L28" s="1"/>
  <c r="E14"/>
  <c r="E29" s="1"/>
  <c r="AI401"/>
  <c r="Z399"/>
  <c r="AN11"/>
  <c r="W399"/>
  <c r="E15"/>
  <c r="E30" s="1"/>
  <c r="H402"/>
  <c r="E402" s="1"/>
  <c r="H399"/>
  <c r="J11"/>
  <c r="I400"/>
  <c r="J9"/>
  <c r="AC400"/>
  <c r="AE400" s="1"/>
  <c r="AF400"/>
  <c r="AH400" s="1"/>
  <c r="F401"/>
  <c r="H400"/>
  <c r="H403"/>
  <c r="J399"/>
  <c r="M299"/>
  <c r="M35"/>
  <c r="U299"/>
  <c r="V35"/>
  <c r="X299"/>
  <c r="Y35"/>
  <c r="AE35"/>
  <c r="AB35"/>
  <c r="AH302"/>
  <c r="AH35"/>
  <c r="S35"/>
  <c r="F302"/>
  <c r="AK35"/>
  <c r="I16"/>
  <c r="I403" s="1"/>
  <c r="F403" s="1"/>
  <c r="F305"/>
  <c r="F303"/>
  <c r="V26"/>
  <c r="M9"/>
  <c r="AN301"/>
  <c r="AL9"/>
  <c r="AN35"/>
  <c r="AL299"/>
  <c r="AN299" s="1"/>
  <c r="U9"/>
  <c r="U27" s="1"/>
  <c r="AJ16"/>
  <c r="AJ7" s="1"/>
  <c r="Q16"/>
  <c r="Q31" s="1"/>
  <c r="Q25" s="1"/>
  <c r="R14"/>
  <c r="AI11"/>
  <c r="AK302"/>
  <c r="L14"/>
  <c r="X14"/>
  <c r="U11"/>
  <c r="U28" s="1"/>
  <c r="AD16"/>
  <c r="AA15"/>
  <c r="AA7" s="1"/>
  <c r="T7"/>
  <c r="M30"/>
  <c r="AK299"/>
  <c r="AG7"/>
  <c r="W7"/>
  <c r="AG26" l="1"/>
  <c r="AG25" s="1"/>
  <c r="AI7"/>
  <c r="AI400"/>
  <c r="L7"/>
  <c r="AE399"/>
  <c r="AL27"/>
  <c r="E27" s="1"/>
  <c r="AL399"/>
  <c r="AL28"/>
  <c r="AN28" s="1"/>
  <c r="AM26"/>
  <c r="J31"/>
  <c r="AM7"/>
  <c r="AE25"/>
  <c r="E401"/>
  <c r="AN400"/>
  <c r="U25"/>
  <c r="AM25"/>
  <c r="AL25"/>
  <c r="AK11"/>
  <c r="AI28"/>
  <c r="F9"/>
  <c r="F27" s="1"/>
  <c r="P27"/>
  <c r="N25"/>
  <c r="P25" s="1"/>
  <c r="L25"/>
  <c r="S25"/>
  <c r="AC397"/>
  <c r="AE397" s="1"/>
  <c r="U399"/>
  <c r="V399" s="1"/>
  <c r="R397"/>
  <c r="S397" s="1"/>
  <c r="S399"/>
  <c r="U7"/>
  <c r="U400"/>
  <c r="V400" s="1"/>
  <c r="L400"/>
  <c r="V9"/>
  <c r="V27" s="1"/>
  <c r="V11"/>
  <c r="V28" s="1"/>
  <c r="K302"/>
  <c r="M302" s="1"/>
  <c r="M53"/>
  <c r="E53"/>
  <c r="G53" s="1"/>
  <c r="AD7"/>
  <c r="E16"/>
  <c r="E31" s="1"/>
  <c r="Q403"/>
  <c r="E403" s="1"/>
  <c r="AH399"/>
  <c r="AF397"/>
  <c r="AH397" s="1"/>
  <c r="AI398"/>
  <c r="AK398" s="1"/>
  <c r="E9"/>
  <c r="N397"/>
  <c r="P397" s="1"/>
  <c r="J400"/>
  <c r="Y399"/>
  <c r="W397"/>
  <c r="Y397" s="1"/>
  <c r="AB399"/>
  <c r="Z397"/>
  <c r="AB397" s="1"/>
  <c r="E399"/>
  <c r="AB25"/>
  <c r="F14"/>
  <c r="F29" s="1"/>
  <c r="F15"/>
  <c r="F30" s="1"/>
  <c r="F16"/>
  <c r="F31" s="1"/>
  <c r="F11"/>
  <c r="F28" s="1"/>
  <c r="AN9"/>
  <c r="Q7"/>
  <c r="Y26"/>
  <c r="Y25" s="1"/>
  <c r="M29"/>
  <c r="Z7"/>
  <c r="AL7"/>
  <c r="AC7"/>
  <c r="J29"/>
  <c r="I74"/>
  <c r="F74" s="1"/>
  <c r="AN27" l="1"/>
  <c r="F400"/>
  <c r="AN7"/>
  <c r="V25"/>
  <c r="F399"/>
  <c r="G399" s="1"/>
  <c r="AN25"/>
  <c r="G27"/>
  <c r="AK28"/>
  <c r="AI25"/>
  <c r="AK25" s="1"/>
  <c r="L397"/>
  <c r="U397"/>
  <c r="V397" s="1"/>
  <c r="K11"/>
  <c r="E302"/>
  <c r="G302" s="1"/>
  <c r="G9"/>
  <c r="AK400"/>
  <c r="AI397"/>
  <c r="AK397" s="1"/>
  <c r="AN399"/>
  <c r="AL397"/>
  <c r="AN397" s="1"/>
  <c r="J30"/>
  <c r="K28" l="1"/>
  <c r="K25" s="1"/>
  <c r="M25" s="1"/>
  <c r="E11"/>
  <c r="G11" s="1"/>
  <c r="M28"/>
  <c r="K400"/>
  <c r="M400" s="1"/>
  <c r="M11"/>
  <c r="I49"/>
  <c r="I43"/>
  <c r="F43" s="1"/>
  <c r="E28" l="1"/>
  <c r="G28" s="1"/>
  <c r="K397"/>
  <c r="M397" s="1"/>
  <c r="E400"/>
  <c r="G400" s="1"/>
  <c r="F49"/>
  <c r="I36"/>
  <c r="F36" s="1"/>
  <c r="I300" l="1"/>
  <c r="F300" s="1"/>
  <c r="I35"/>
  <c r="F35" s="1"/>
  <c r="I8" l="1"/>
  <c r="I26" s="1"/>
  <c r="I25" s="1"/>
  <c r="I299"/>
  <c r="F299" s="1"/>
  <c r="F8" l="1"/>
  <c r="F26" s="1"/>
  <c r="I398"/>
  <c r="H74"/>
  <c r="E74" s="1"/>
  <c r="F25" l="1"/>
  <c r="I397"/>
  <c r="F398"/>
  <c r="F397" s="1"/>
  <c r="G74"/>
  <c r="H49" l="1"/>
  <c r="H43"/>
  <c r="E43" s="1"/>
  <c r="E49" l="1"/>
  <c r="G49" s="1"/>
  <c r="J49"/>
  <c r="H36"/>
  <c r="E36" s="1"/>
  <c r="H42"/>
  <c r="G50"/>
  <c r="E42" l="1"/>
  <c r="G42" s="1"/>
  <c r="J42"/>
  <c r="H300"/>
  <c r="H35"/>
  <c r="J35" s="1"/>
  <c r="E300" l="1"/>
  <c r="G300" s="1"/>
  <c r="J300"/>
  <c r="H299"/>
  <c r="E299" s="1"/>
  <c r="E35"/>
  <c r="G35" s="1"/>
  <c r="H8"/>
  <c r="I7"/>
  <c r="K7"/>
  <c r="M7" s="1"/>
  <c r="H26" l="1"/>
  <c r="E8"/>
  <c r="G8" s="1"/>
  <c r="G299"/>
  <c r="J299"/>
  <c r="F7"/>
  <c r="H7"/>
  <c r="H398"/>
  <c r="J26"/>
  <c r="J7" l="1"/>
  <c r="E7"/>
  <c r="G7" s="1"/>
  <c r="H25"/>
  <c r="E26"/>
  <c r="G26" s="1"/>
  <c r="E398"/>
  <c r="H397"/>
  <c r="J397" s="1"/>
  <c r="E25" l="1"/>
  <c r="G25" s="1"/>
  <c r="J25"/>
  <c r="E397"/>
  <c r="G397" s="1"/>
  <c r="G398"/>
</calcChain>
</file>

<file path=xl/comments1.xml><?xml version="1.0" encoding="utf-8"?>
<comments xmlns="http://schemas.openxmlformats.org/spreadsheetml/2006/main">
  <authors>
    <author>NesterenkoYA</author>
    <author xml:space="preserve"> Нестеренко ЮА</author>
  </authors>
  <commentList>
    <comment ref="F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I21" authorId="1">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L21" authorId="1">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O21" authorId="1">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R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U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X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AA21" authorId="1">
      <text>
        <r>
          <rPr>
            <b/>
            <sz val="8"/>
            <color indexed="81"/>
            <rFont val="Tahoma"/>
            <family val="2"/>
            <charset val="204"/>
          </rPr>
          <t xml:space="preserve"> Нестеренко ЮА:</t>
        </r>
        <r>
          <rPr>
            <sz val="8"/>
            <color indexed="81"/>
            <rFont val="Tahoma"/>
            <family val="2"/>
            <charset val="204"/>
          </rPr>
          <t xml:space="preserve">
( тип средств 01.01.00+01.05.00+01.10.00+01.11.00) если отчет 70Н, то без "0" лицевого счета</t>
        </r>
      </text>
    </comment>
    <comment ref="AD21" authorId="1">
      <text>
        <r>
          <rPr>
            <b/>
            <sz val="8"/>
            <color indexed="81"/>
            <rFont val="Tahoma"/>
            <family val="2"/>
            <charset val="204"/>
          </rPr>
          <t xml:space="preserve"> Нестеренко ЮА:</t>
        </r>
        <r>
          <rPr>
            <sz val="8"/>
            <color indexed="81"/>
            <rFont val="Tahoma"/>
            <family val="2"/>
            <charset val="204"/>
          </rPr>
          <t xml:space="preserve">
( тип средств 01.01.00+01.05.00+01.10.00+01.11.00) если отчет 70Н, то без "0" лицевого счета</t>
        </r>
      </text>
    </comment>
    <comment ref="AG21" authorId="1">
      <text>
        <r>
          <rPr>
            <b/>
            <sz val="8"/>
            <color indexed="81"/>
            <rFont val="Tahoma"/>
            <family val="2"/>
            <charset val="204"/>
          </rPr>
          <t xml:space="preserve"> Нестеренко ЮА:</t>
        </r>
        <r>
          <rPr>
            <sz val="8"/>
            <color indexed="81"/>
            <rFont val="Tahoma"/>
            <family val="2"/>
            <charset val="204"/>
          </rPr>
          <t xml:space="preserve">
( тип средств 01.01.00+01.05.00+01.10.00+01.11.00) если отчет 70Н, то без "0" лицевого счета</t>
        </r>
      </text>
    </comment>
    <comment ref="AJ21" authorId="1">
      <text>
        <r>
          <rPr>
            <b/>
            <sz val="8"/>
            <color indexed="81"/>
            <rFont val="Tahoma"/>
            <family val="2"/>
            <charset val="204"/>
          </rPr>
          <t xml:space="preserve"> Нестеренко ЮА:</t>
        </r>
        <r>
          <rPr>
            <sz val="8"/>
            <color indexed="81"/>
            <rFont val="Tahoma"/>
            <family val="2"/>
            <charset val="204"/>
          </rPr>
          <t xml:space="preserve">
( тип средств 01.01.00+01.05.00+01.10.00+01.11.00) если отчет 70Н, то без "0" лицевого счета</t>
        </r>
      </text>
    </comment>
    <comment ref="AM21" authorId="1">
      <text>
        <r>
          <rPr>
            <b/>
            <sz val="8"/>
            <color indexed="81"/>
            <rFont val="Tahoma"/>
            <family val="2"/>
            <charset val="204"/>
          </rPr>
          <t xml:space="preserve"> Нестеренко ЮА:</t>
        </r>
        <r>
          <rPr>
            <sz val="8"/>
            <color indexed="81"/>
            <rFont val="Tahoma"/>
            <family val="2"/>
            <charset val="204"/>
          </rPr>
          <t xml:space="preserve">
</t>
        </r>
        <r>
          <rPr>
            <sz val="16"/>
            <color indexed="81"/>
            <rFont val="Tahoma"/>
            <family val="2"/>
            <charset val="204"/>
          </rPr>
          <t>( тип средств 01.01.00+01.05.00+01.10.00+01.11.00) если отчет 70Н, то без "0" лицевого счета</t>
        </r>
      </text>
    </comment>
    <comment ref="AP21" authorId="1">
      <text>
        <r>
          <rPr>
            <b/>
            <sz val="8"/>
            <color indexed="81"/>
            <rFont val="Tahoma"/>
            <family val="2"/>
            <charset val="204"/>
          </rPr>
          <t xml:space="preserve"> Нестеренко ЮА:</t>
        </r>
        <r>
          <rPr>
            <sz val="8"/>
            <color indexed="81"/>
            <rFont val="Tahoma"/>
            <family val="2"/>
            <charset val="204"/>
          </rPr>
          <t xml:space="preserve">
</t>
        </r>
        <r>
          <rPr>
            <sz val="16"/>
            <color indexed="81"/>
            <rFont val="Tahoma"/>
            <family val="2"/>
            <charset val="204"/>
          </rPr>
          <t>( тип средств 01.01.00+01.05.00+01.10.00+01.11.00) если отчет 70Н, то без "0" лицевого счета</t>
        </r>
      </text>
    </comment>
  </commentList>
</comments>
</file>

<file path=xl/sharedStrings.xml><?xml version="1.0" encoding="utf-8"?>
<sst xmlns="http://schemas.openxmlformats.org/spreadsheetml/2006/main" count="1353" uniqueCount="567">
  <si>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</si>
  <si>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</si>
  <si>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</si>
  <si>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</si>
  <si>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</si>
  <si>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</si>
  <si>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</si>
  <si>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</si>
  <si>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</si>
  <si>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</si>
  <si>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</si>
  <si>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</si>
  <si>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</si>
  <si>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</si>
  <si>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</si>
  <si>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</si>
  <si>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</si>
  <si>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</si>
  <si>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</si>
  <si>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</si>
  <si>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</si>
  <si>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</si>
  <si>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</si>
  <si>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</si>
  <si>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</si>
  <si>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</si>
  <si>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</si>
  <si>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</si>
  <si>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</si>
  <si>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</si>
  <si>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</si>
  <si>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</si>
  <si>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</si>
  <si>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</si>
  <si>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</si>
  <si>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</si>
  <si>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</si>
  <si>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</si>
  <si>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</si>
  <si>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</si>
  <si>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</si>
  <si>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</si>
  <si>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</si>
  <si>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</si>
  <si>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</si>
  <si>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</si>
  <si>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</si>
  <si>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</si>
  <si>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</si>
  <si>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</si>
  <si>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</si>
  <si>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</si>
  <si>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</si>
  <si>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</si>
  <si>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</si>
  <si>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</si>
  <si>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</si>
  <si>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</si>
  <si>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</si>
  <si>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</si>
  <si>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</si>
  <si>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</si>
  <si>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</si>
  <si>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</si>
  <si>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</si>
  <si>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</si>
  <si>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</si>
  <si>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</si>
  <si>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</si>
  <si>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</si>
  <si>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</si>
  <si>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</si>
  <si>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</si>
  <si>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</si>
  <si>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</si>
  <si>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</si>
  <si>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</si>
  <si>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</si>
  <si>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</si>
  <si>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</si>
  <si>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</si>
  <si>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</si>
  <si>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</si>
  <si>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</si>
  <si>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</si>
  <si>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</si>
  <si>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</si>
  <si>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</si>
  <si>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</si>
  <si>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</si>
  <si>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</si>
  <si>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</si>
  <si>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</si>
  <si>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</si>
  <si>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</si>
  <si>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</si>
  <si>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</si>
  <si>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</si>
  <si>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</si>
  <si>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</si>
  <si>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</si>
  <si>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</si>
  <si>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</si>
  <si>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</si>
  <si>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</si>
  <si>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</si>
  <si>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</si>
  <si>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</si>
  <si>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</si>
  <si>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</si>
  <si>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</si>
  <si>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</si>
  <si>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</si>
  <si>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</si>
  <si>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</si>
  <si>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</si>
  <si>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</si>
  <si>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</si>
  <si>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</si>
  <si>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</si>
  <si>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</si>
  <si>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</si>
  <si>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</si>
  <si>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</si>
  <si>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</si>
  <si>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</si>
  <si>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</si>
  <si>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</si>
  <si>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</si>
  <si>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</si>
  <si>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</si>
  <si>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</si>
  <si>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</si>
  <si>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</si>
  <si>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</si>
  <si>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</si>
  <si>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</si>
  <si>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</si>
  <si>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</si>
  <si>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</si>
  <si>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</si>
  <si>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</si>
  <si>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</si>
  <si>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</si>
  <si>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</si>
  <si>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</si>
  <si>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</si>
  <si>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</si>
  <si>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</si>
  <si>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</si>
  <si>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</si>
  <si>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</si>
  <si>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</si>
  <si>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</si>
  <si>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</si>
  <si>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</si>
  <si>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</si>
  <si>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</si>
  <si>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</si>
  <si>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</si>
  <si>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</si>
  <si>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</si>
  <si>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</si>
  <si>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</si>
  <si>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</si>
  <si>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</si>
  <si>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</si>
  <si>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</si>
  <si>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</si>
  <si>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</si>
  <si>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</si>
  <si>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</si>
  <si>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</si>
  <si>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</si>
  <si>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</si>
  <si>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</si>
  <si>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</si>
  <si>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</si>
  <si>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</si>
  <si>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</si>
  <si>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</si>
  <si>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</si>
  <si>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</si>
  <si>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</si>
  <si>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</si>
  <si>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</si>
  <si>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</si>
  <si>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</si>
  <si>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</si>
  <si>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</si>
  <si>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</si>
  <si>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</si>
  <si>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</si>
  <si>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</si>
  <si>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</si>
  <si>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</si>
  <si>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</si>
  <si>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</si>
  <si>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</si>
  <si>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</si>
  <si>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</si>
  <si>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</si>
  <si>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</si>
  <si>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</si>
  <si>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</si>
  <si>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</si>
  <si>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</si>
  <si>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</si>
  <si>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</si>
  <si>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</si>
  <si>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</si>
  <si>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</si>
  <si>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</si>
  <si>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</si>
  <si>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</si>
  <si>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</si>
  <si>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</si>
  <si>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</si>
  <si>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</si>
  <si>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</si>
  <si>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</si>
  <si>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</si>
  <si>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</si>
  <si>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</si>
  <si>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</si>
  <si>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</si>
  <si>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</si>
  <si>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</si>
  <si>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</si>
  <si>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</si>
  <si>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</si>
  <si>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</si>
  <si>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</si>
  <si>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</si>
  <si>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</si>
  <si>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</si>
  <si>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</si>
  <si>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</si>
  <si>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</si>
  <si>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</si>
  <si>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</si>
  <si>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</si>
  <si>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</si>
  <si>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</si>
  <si>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</si>
  <si>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</si>
  <si>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</si>
  <si>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</si>
  <si>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</si>
  <si>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</si>
  <si>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</si>
  <si>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</si>
  <si>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</si>
  <si>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</si>
  <si>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</si>
  <si>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</si>
  <si>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</si>
  <si>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</si>
  <si>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</si>
  <si>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</si>
  <si>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Итого по подпрограмме 1</t>
  </si>
  <si>
    <t>Всего:</t>
  </si>
  <si>
    <t>1.1</t>
  </si>
  <si>
    <t>Ответственный исполнитель /соисполнитель</t>
  </si>
  <si>
    <t>Итого по подпрограмме 2</t>
  </si>
  <si>
    <t>фактически
профинансировано</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</si>
  <si>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</si>
  <si>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</si>
  <si>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</si>
  <si>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</si>
  <si>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</si>
  <si>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</si>
  <si>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</si>
  <si>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</si>
  <si>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</si>
  <si>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</si>
  <si>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</si>
  <si>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</si>
  <si>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и т.д.</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</si>
  <si>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</si>
  <si>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</si>
  <si>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</si>
  <si>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</si>
  <si>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</si>
  <si>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</si>
  <si>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</si>
  <si>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</si>
  <si>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</si>
  <si>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</si>
  <si>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</si>
  <si>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</si>
  <si>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</si>
  <si>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</si>
  <si>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сумма экономии по итогам закупок, предложения по перераспределению сэкономленных средств</t>
  </si>
  <si>
    <t>1.1.1</t>
  </si>
  <si>
    <t>Расчет и распределение дотации из бюджета муниципального района на выравнивание бюджетной обеспеченности поселений</t>
  </si>
  <si>
    <t>1.2</t>
  </si>
  <si>
    <t>Расчет и распределение по поселениям района дотации на поддержку мер по обеспечению сбалансированности местных бюджетов</t>
  </si>
  <si>
    <t>1.2.1</t>
  </si>
  <si>
    <t>1.2.2</t>
  </si>
  <si>
    <t>Иные межбюджетные трансферты на дорожное хозяйство за счет акцизов на нефтепродукты</t>
  </si>
  <si>
    <t>1.2.2.1</t>
  </si>
  <si>
    <t xml:space="preserve">Иные межбюджетные трансферты на содержание подъездных дорог (полномочия, делегированные районом поселениям)
</t>
  </si>
  <si>
    <t>1.2.2.2</t>
  </si>
  <si>
    <t>1.2.2.3</t>
  </si>
  <si>
    <t>1.2.3</t>
  </si>
  <si>
    <t>1.2.3.1</t>
  </si>
  <si>
    <t>1.2.3.2</t>
  </si>
  <si>
    <t>1.2.3.3</t>
  </si>
  <si>
    <t>1.2.3.4</t>
  </si>
  <si>
    <t>1.2.4.1</t>
  </si>
  <si>
    <t>1.2.4.2</t>
  </si>
  <si>
    <t>1.2.4.3</t>
  </si>
  <si>
    <t>Cельскому поселению Ларьяк на проведение мероприятий, посвященных юбилейной дате со дня образования поселения</t>
  </si>
  <si>
    <t>1.2.4.4</t>
  </si>
  <si>
    <t>1.2.4.5</t>
  </si>
  <si>
    <t>1.2.4.6</t>
  </si>
  <si>
    <t>1.2.4.7</t>
  </si>
  <si>
    <t>Цель:Обеспечение эффективной финансовой поддержки городских и сельских поселений района.</t>
  </si>
  <si>
    <t xml:space="preserve">Задача 1.Оказание финансовой поддержки городским и сельским поселениям района для обеспечения равных условий для устойчивого исполнения расходных обязательств поселений и повышение качества управления муниципальными финансами в поселениях.
</t>
  </si>
  <si>
    <t xml:space="preserve">Подпрограмма 1. Создание условий для эффективного управления муниципальными финансами, повышения устойчивости бюджетов поселений Нижневартовского района.
</t>
  </si>
  <si>
    <t>1.3.1</t>
  </si>
  <si>
    <t>Цель: Обеспечение долгосрочной сбалансированности и устойчивости бюджета Нижневартовского района, повышение качества управления муниципальными финансами района</t>
  </si>
  <si>
    <t>Задача  Достижение долгосрочного устойчивого и экономически обоснованного соответствия расходных обязательств бюджета района источникам их финансового обеспечения, обеспечение условий для регулирования бюджетного процесса в районе и его совершенствования.</t>
  </si>
  <si>
    <t>Подпрограмма 2  Управление муниципальными финансами в Нижневартовском районе</t>
  </si>
  <si>
    <t>Долгосрочное бюджетное планирование</t>
  </si>
  <si>
    <t>Департамент финансов администрации района, структурные подразделения администрации района</t>
  </si>
  <si>
    <t>всего</t>
  </si>
  <si>
    <t>за счет финансирования основной деятельности ответственного исполнителя и соисполнителей муниципальной программы</t>
  </si>
  <si>
    <t>бюджет поселений</t>
  </si>
  <si>
    <t>иные внебюджетные источники</t>
  </si>
  <si>
    <t>2.1.1.</t>
  </si>
  <si>
    <t>Разработка Бюджетного прогноза Нижневартовского района на долгосрочный период</t>
  </si>
  <si>
    <t>х</t>
  </si>
  <si>
    <t>2.1.2.</t>
  </si>
  <si>
    <t>Формирование и утверждение «программного бюджета»</t>
  </si>
  <si>
    <t>2.1.3.</t>
  </si>
  <si>
    <t>Формирование муниципальных заданий на оказание муниципальных услуг (выполнение работ)</t>
  </si>
  <si>
    <t>Департамент финансов администрации района</t>
  </si>
  <si>
    <t>Управление резервными средствами бюджета Нижневартовского района</t>
  </si>
  <si>
    <t>2.3.1.</t>
  </si>
  <si>
    <t>Формирование Резервного фонда администрации района</t>
  </si>
  <si>
    <t>2.3.2.</t>
  </si>
  <si>
    <t>Формирование условно утверждаемых расходов</t>
  </si>
  <si>
    <t>2.3.3.</t>
  </si>
  <si>
    <t>Формирование резерва на исполнение Указов Президента Российской Федерации от 07.05.2012 года № 597, от 01.06.2012 № 761</t>
  </si>
  <si>
    <t>2.3.4.</t>
  </si>
  <si>
    <t>Формирование резерва на софинансирование государственных программ</t>
  </si>
  <si>
    <t>Эффективное управление муниципальным долгом</t>
  </si>
  <si>
    <t>2.4.1.</t>
  </si>
  <si>
    <t>Обслуживание муниципального долга района</t>
  </si>
  <si>
    <t>2.4.2.</t>
  </si>
  <si>
    <t>Планирование ассигнований по погашению и обслуживанию долговых обязательств района</t>
  </si>
  <si>
    <t>за счет финансирования основной деятельности ответственного исполнителя муниципальной программы</t>
  </si>
  <si>
    <t>2.4.3.</t>
  </si>
  <si>
    <t>Осуществление учета долговых обязательств района</t>
  </si>
  <si>
    <t>Реализация бюджетных мер принуждения</t>
  </si>
  <si>
    <t>2.5.1.</t>
  </si>
  <si>
    <t>Применение бюджетных мер принуждения за совершение бюджетного нарушения</t>
  </si>
  <si>
    <t>2.6.</t>
  </si>
  <si>
    <t>Повышение финансовой грамотности населения в Нижневартовском районе</t>
  </si>
  <si>
    <t>2.6.1.</t>
  </si>
  <si>
    <t>Обеспечение открытости и доступности для граждан и организаций информации о бюджетном процессе района путем размещения на официальном сайте администрации района «Бюджета для граждан», организации публичных слушаний по проекту бюджета района на очередной финансовый год и плановый период, по годовому отчету об исполнении бюджета района</t>
  </si>
  <si>
    <t>2.6.2.</t>
  </si>
  <si>
    <t>Участие во Всероссийской акции «Дни финансовой грамотности в учебных заведениях» (проведение «классных часов», лекций, заседаний, тренингов), проведение «Дня открытых дверей» в департаменте финансов администрации района</t>
  </si>
  <si>
    <t>2.5</t>
  </si>
  <si>
    <t>Выравнивание бюджетной обеспеченности поселений из районного фонда финансовой поддержки</t>
  </si>
  <si>
    <t>департамент финансов ад-министрации района</t>
  </si>
  <si>
    <t>Предоставление межбюджетных трансфертов бюджетам поселений района в иных случаях (на иные цели), в рамках муниципальных программ и ведомственных целевых программ района с целью финансового обеспечения расходных обязательств поселений при выполнении полномочий органов местного самоуправления поселений по вопросам местного значения в части конкретных мероприятий, в том числе:</t>
  </si>
  <si>
    <t>Наличие нормативных правовых актов района об утверждении порядка предоставления бюджетам поселений района:</t>
  </si>
  <si>
    <t>Количество поселений района оценка качества организации и осуществления бюджетного процесса, которых выше среднего показателя сложившегося по поселениям района</t>
  </si>
  <si>
    <t>5.</t>
  </si>
  <si>
    <t>6.</t>
  </si>
  <si>
    <t>Подпрограмма II. Управление муниципальными финансами в Нижневартовском районе</t>
  </si>
  <si>
    <t>7.</t>
  </si>
  <si>
    <t>8.</t>
  </si>
  <si>
    <t>9.</t>
  </si>
  <si>
    <t>Наличие результатов контроля учредителями муниципальных учреждений за исполнением муниципальных заданий на предоставление муниципальных услуг (выполнение работ) юридическим и физическим лицам</t>
  </si>
  <si>
    <t>10.</t>
  </si>
  <si>
    <t>11.</t>
  </si>
  <si>
    <t>Количество главных администраторов бюджетных средств, главных распорядителей средств бюджета района, имеющих оценку качества финансового менеджмента выше среднего уровня</t>
  </si>
  <si>
    <t>12.</t>
  </si>
  <si>
    <t xml:space="preserve">Формирование резервного фонда администрации района </t>
  </si>
  <si>
    <t>13.</t>
  </si>
  <si>
    <t xml:space="preserve">Формирование условно утвержденных расходов </t>
  </si>
  <si>
    <t>14.</t>
  </si>
  <si>
    <t>Соблюдение предельного объема муниципального внутреннего долга района, установленного нормативными правовыми актами района, тыс. рублей</t>
  </si>
  <si>
    <t>15.</t>
  </si>
  <si>
    <t xml:space="preserve">Процент исполнения бюджетных мер принуждения к нарушителям бюджетного законодательства Российской Федерации, иных нормативных правовых актов, регулирующих бюджетные правоотношения, % </t>
  </si>
  <si>
    <t>16.</t>
  </si>
  <si>
    <t xml:space="preserve">Доля размещенной в сети Интернет (на официальном сайте администрации района) информации и муниципальных правовых актов, регулирующих бюджетный процесс в районе, % </t>
  </si>
  <si>
    <t>17.</t>
  </si>
  <si>
    <t>Увеличение числа лиц, охваченных мероприятиями, направленными на повышение финансовой грамотности населения в районе, человек</t>
  </si>
  <si>
    <t xml:space="preserve">Подпрограмма I. Создание условий для эффективного управления муниципальными финансами, повышения 
устойчивости бюджетов поселений Нижневартовского района
</t>
  </si>
  <si>
    <t>Целевые показатели муниципальной программы «Управление в сфере муниципальных финансов в Нижневартовском районе на 2015−2020 годы»</t>
  </si>
  <si>
    <t>Обеспечение прозрачности и объективности процедуры выравнивания бюджетной обеспеченности поселений района на основе единых методик (да/нет; 1,0)</t>
  </si>
  <si>
    <t>Отсутствие просроченной задолженности по выплате заработной платы и оплате коммунальных услуг (да/нет; 1,0)</t>
  </si>
  <si>
    <t>Средняя итоговая оценка качества организации и осуществления бюджетного процесса в поселениях  района не менее 28 баллов</t>
  </si>
  <si>
    <t>Своевременное перечисление финансовой помощи поселениям района (да/нет; 1,0)</t>
  </si>
  <si>
    <t>Качественное формирование проекта решения Думы района о бюджете на очередной финансовый год и плановый период и об отчете об исполнении бюджета района в соответствии с требованиями бюджетного законодательства, %</t>
  </si>
  <si>
    <t>Исполнение первоначальных плановых назначений по налоговым и неналоговым налогам, %</t>
  </si>
  <si>
    <t>Исполнение расходных обязательств района за отчетный финансовый год в размере не менее 90% от бюджетных ассигнований, утвержденных решением Думы района о бюджете, %</t>
  </si>
  <si>
    <t>Погашение долговых обязательств района в соответствии с Графиком погашения, %</t>
  </si>
  <si>
    <t>Размещение в сети Интернет расчетов по распределению:                                                                                                                                                                                                                      -дотаций на выравнивание бюджетной обеспеченности поселений района (да/нет; 1/0);                                                                                                                                                         -дотаций на поддержку мер по обеспечению сбалансированности бюджетов поселений района (да/нет; 1/0);                                                                        -дотаций на поддержку мер по обеспечению сбалансированности бюджетов поселений района (да/нет; 1/0);                                                                                                                                 -иных межбюджетных трансфертов из дорожного фонда района (да/нет; 1/0)</t>
  </si>
  <si>
    <t>не более 3% от общего объема расходов бюджета района</t>
  </si>
  <si>
    <t>6 000,0</t>
  </si>
  <si>
    <t>&gt;= 100%</t>
  </si>
  <si>
    <t>&gt;= 90%</t>
  </si>
  <si>
    <t>Иные межбюджетные трансферты                          (на финансирование наказов избирателей депутатам Ханты-Мансийского автономного округа − Югры)</t>
  </si>
  <si>
    <t>Субвенции на осуществление федеральных полномочий по ЗАГС</t>
  </si>
  <si>
    <t>Предоставление межбюджетных трансфертов поселениям района из вышестоящих бюджетов, в том числе:</t>
  </si>
  <si>
    <t>Иные межбюджетные трансферты на дорожное хозяйство (полномочия, делегированные поселениями району)</t>
  </si>
  <si>
    <t>Повышение эффективности управления муниципальными финансами</t>
  </si>
  <si>
    <t xml:space="preserve">Ответственный исполнитель                                                                                                                                                                                                                                                                  (Департамент финансов администрации района)
</t>
  </si>
  <si>
    <t xml:space="preserve">Соисполнитель 1                                                                                                                                                                                                                                                                                                      (Отдел транспорта и связи администрации района)
</t>
  </si>
  <si>
    <t>Соисполнитель 3                                                                                                                                                                                                                                                                                                         (Отдел по  жилищно-коммунальному хозяйству  и  строительству администрации района)</t>
  </si>
  <si>
    <t>Соисполнитель 4                                                                                                                                                                                                                                                                                                           (Отдел по жилищным вопросам и муниципальной  собственности администрации района)</t>
  </si>
  <si>
    <t>Соисполнитель 5                                                                                                                                                                                                                                                                                                                    (Отдел местной промышленности и сельского хозяйства администрации района)</t>
  </si>
  <si>
    <t>Обеспечение сба-лансированности бюджетов поселений района, предоставление межбюджетных трансфертов на исполнение вопросов местного значения по-селений, для компенсации дополнительных расходов, возникших в результате решений, принятых органами власти другого уровня</t>
  </si>
  <si>
    <t>Субвенции на осу-ществление полномочий по первичному воинскому учету на территориях, где отсутствуют военные ко-миссариаты</t>
  </si>
  <si>
    <t>Городскому поселению Новоаганск для страхования муниципального имущества</t>
  </si>
  <si>
    <t>Cельскому поселению Аган на снос ветхого жилья</t>
  </si>
  <si>
    <t>Городским поселениям Излучинск, Новоаганск и сельским поселениям Аган, Покур, Вата, Зайцева Речка, Ларьяк, Ваховск  на организацию деятельности выставок-продаж (торговые ряды)</t>
  </si>
  <si>
    <t>Иные межбюджетные трансферты на содержание ОМС</t>
  </si>
  <si>
    <t>Процент отклонения фактического объема налоговых и неналоговых доходов бюджета района за отчетный год от первоначально утвержденного плана</t>
  </si>
  <si>
    <t>значение показателя определяется по итогам года</t>
  </si>
  <si>
    <t>Доля расходов бюджета района, формируемых в рамках муниципальных программ в общем объеме расходов бюджета района (за исключением расходов, осуществляемых за счет субсидий, предоставляемых в рамках государственных программ автономного округа и субвенций, предоставляемых из бюджета автономного округа)</t>
  </si>
  <si>
    <t>Доля главных распорядителей средств бюджета района и муниципальных об-разований района, представивших отчетность в сроки, установленные департаментом финансов администрации района</t>
  </si>
  <si>
    <t>Сельскому поселению Вата на проведение мероприятий по предупреждению паводка в границах поселения и проведение мероприятий после па-водка</t>
  </si>
  <si>
    <t>Cельскому поселению Ваховск для выполнения работ по переносу водоема</t>
  </si>
  <si>
    <t>Cельскому поселению Покур для реконструкции ограждения памятника погибшим в годы Великой Отечест-венной войны</t>
  </si>
  <si>
    <t>Предоставление из муниципального дорожного фонда Нижневартовского района финансовой поддержки поселениям района для обеспечения расходов по самостоятельному исполнению вопросов местного значения поселений по дорожной деятельности, для обеспечения расходов на содержание подъездных автомобильных дорог района по передаваемым поселениям полномочиям, в том числе:</t>
  </si>
  <si>
    <t>1.2.3.5</t>
  </si>
  <si>
    <t>Значение показателя на 2016 год</t>
  </si>
  <si>
    <t>план
на 2016 год</t>
  </si>
  <si>
    <t xml:space="preserve">Соисполнитель 2                                                                                                                                                                                                                                                                                                           (Управление 
организации деятельности                                       
администрации района) </t>
  </si>
  <si>
    <t>Предоставление дотации на поощрение достижения высоких показателей качества организации и осуществления бюджетного процесса в поселениях района</t>
  </si>
  <si>
    <t>Исполнитель:</t>
  </si>
  <si>
    <t>Специалист эксперт отдела межбюджетных трансфертов</t>
  </si>
  <si>
    <t>Мальцева Светлана Валентиновна</t>
  </si>
  <si>
    <t>тел. 8 (3466) 49-86-48</t>
  </si>
  <si>
    <t>1.2.3.6</t>
  </si>
  <si>
    <t xml:space="preserve">по муниципальной  программе «Управление в сфере муниципальных финансов в Нижневартовском районе на 2015–2020 годы» </t>
  </si>
  <si>
    <t>Иные межбюджетные трансферты на подготовку к юбилейным датам муниципальных образований района</t>
  </si>
  <si>
    <t>Иные межбюджетные трансферты (наказы избирателей)</t>
  </si>
  <si>
    <t>не более 3% от общего объема расходов бюджета района на первый год планового периода в объеме не менее 2,5%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 на второй год планового периода не менее 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t>
  </si>
  <si>
    <t>Показатель за 2016 год будет рассчитан в 3 квартале 2017 года</t>
  </si>
  <si>
    <t>_______________</t>
  </si>
  <si>
    <t>и сводного планирования департамента финансов администрации Нижневартовского района</t>
  </si>
  <si>
    <t>Специалист-эксперт отдела межбюджетных трансфертов</t>
  </si>
  <si>
    <t>и сводного планирования департамнта финансов администрации Нижневартовского района_______________Мальцева Светлана Валентиновна</t>
  </si>
  <si>
    <t>1.2.4</t>
  </si>
  <si>
    <t>Исполнение составило в сумме 635,0 тыс.рублей или 100%</t>
  </si>
  <si>
    <t>1.2.3.7</t>
  </si>
  <si>
    <t>Иные межбюджетные трансферты (из средств Правительства Тюменской области)</t>
  </si>
  <si>
    <t>Исполнение составило в сумме 2 200,0  тыс. рублей или 100%.</t>
  </si>
  <si>
    <t>Городскому поселению Новоаганск на приобретение малых архи-тектурных форм</t>
  </si>
  <si>
    <t>Городскому поселению Новоаганск на разработку программы комплексного развития транспортной инфраструктуры</t>
  </si>
  <si>
    <t>1.2.3.8</t>
  </si>
  <si>
    <t>Иные межбюджетные трансферты (г.п. Излучинск на благоустройство)</t>
  </si>
  <si>
    <t>Из бюджета района перечислены иные межбюджетные трансферты  в сумме 400,0 тыс. рублей или 100%.</t>
  </si>
  <si>
    <t>Из бюджета района перечисленыа дотация в сумме                                                                                                                                                                                                                                                         1 000,0 тыс. рублей или 100%.</t>
  </si>
  <si>
    <t>Исполняющий обязанности директора департамента финансов:_____________ Синева Марина Александровна</t>
  </si>
  <si>
    <t>Исполняющий обязанности директора департамента финансов: ___________Синева Марина Александровна</t>
  </si>
  <si>
    <t>1.2.2.4</t>
  </si>
  <si>
    <t>Иные межбюджетные трансферты (с.п. Ваховск на ремонт шедов)</t>
  </si>
  <si>
    <t>Иные межбюджетные трансферты (с.п. Аган на ремонт печей в жилых домах)</t>
  </si>
  <si>
    <t>Иные межбюджетные трансферты на дорожное хозяйство (для исплнения полномочий поселением (на из-готовление и монтаж сиг-нального ос-вещения по типу Т7))</t>
  </si>
  <si>
    <t>Исполнение составило в сумме 317,1 тыс.рублей или 100%.</t>
  </si>
  <si>
    <t>Исполнение составило в сумме 8 886,6тыс.рублей или 100%</t>
  </si>
  <si>
    <t>Исполнение составило в сумме 600,0 тыс.рублей  или                                                                                                                                                                                                                               100 %.</t>
  </si>
  <si>
    <t>Исполнение составило в сумме 1 347,8 тыс. рублей или 18%.</t>
  </si>
  <si>
    <t>Исполнение составило в сумме 175,0 тыс. рублей или 100%.</t>
  </si>
  <si>
    <t>Из бюджета района перечислены иные межбюджетные трансферты  в сумме 772,8 тыс. рублей или 100%.</t>
  </si>
  <si>
    <t>Иные межбюджетные трансферты (в рамках программы «Содействие занятости»)</t>
  </si>
  <si>
    <t xml:space="preserve">Из бюджета автономного округа перечислены средства на благоустройство  г.п. Излучинск  в сумме  4 448,0 тыс. рублей.  </t>
  </si>
  <si>
    <t>Исполнение составило в сумме 4 448,0 тыс. рублей или 100%.</t>
  </si>
  <si>
    <t xml:space="preserve">Из бюджета района перечисленыа дотация в сумме  1 000,0 тыс.рублей или 100%.                                                                                                                                                                                                                                                       </t>
  </si>
  <si>
    <t xml:space="preserve">Заместитель начальника 
отдела расходов бюджета департамента финансов администрации Нижневартовского района    </t>
  </si>
  <si>
    <t xml:space="preserve">                                              ______________Нестеренко  Юлия Артемовна  </t>
  </si>
  <si>
    <t>Нестеренко Юлия Артемовна</t>
  </si>
  <si>
    <t>_____________</t>
  </si>
  <si>
    <t>тел. 8 (3466) 49-86-53</t>
  </si>
  <si>
    <t xml:space="preserve">Нестеренко  Юлия Артемовна  </t>
  </si>
  <si>
    <t xml:space="preserve">Исполнено по муниципальной программе в сумме                                                                                                                                                                                                                                     607 923,5 тыс. рублей или 68,9 %, в том числе:      </t>
  </si>
  <si>
    <t xml:space="preserve">Из средств федерального бюджета перечислено в сумме                                                                                                                                                                                                                                                           3 860,1 тыс. рублей или 99,3 %: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</si>
  <si>
    <t xml:space="preserve">Из бюджета автономного округа перечислено   146 081,9 тыс. рублей или 89,2%:                                                                                                                                                                                                                                                                                                                                                      -перечислена дотация на выравнивание бюджетной обеспеченности  поселениям района в сумме  59 026,4 тыс.рублей.                                                                                                                                          -субвенции на осуществление федеральных полномочий по ЗАГС в сумме 154,0 тыс.рублей.                                                                                                                                                    -иные межбюджетные трансферты (в рамках программы «Содействие занятости» в сумме 906,5 тыс. рублей.                                                                                                                                                                                               -иные межбюджетные трансферты на подготовку к юбилейным датам муниципальных образований района в сумме 2 200,0 тыс. рублей.                                                                                           -иные межбюджетные трансферты (наказы избирателей) в сумме 635,0 тыс.рублей.                                                                                                                             -резерва на исполнение Указов Президента Российской Федерации от 07.05.2012 года № 597, от 01.06.2012 № 761  в сумме 6 900,0 тыс.рублей.                                                                                                                                                    </t>
  </si>
  <si>
    <t xml:space="preserve">Из бюджета  района перечислено  457 981,5 тыс.рублей:                                                                                                                                                                                                                                                                                                                                                                                                                                                                                                                                                                                                        -поселениям района перечислена дотация на поддержку мер по обеспечению сбалансированности бюджетов  в сумме                                                                                                                   244 303,2  тыс.рублей;                                                                                                                                                                                                                                                                            -на дорожное хозяйство за счет акцизов на нефтепродукты в сумме  9 681,0 тыс.рублей.                                                                                                                   -на содержание подъездных дорог (полномочия,                                                                                                                                                                                                                                 делегированные районом поселениям) в сумме 3 220,4 тыс. рублей на дорожное хозяйство (полномочия,                                                 -делегированные поселениями району) в сумме 198,0 тыс. рублей.                                                                                                                                                                                                                                                                                          -городскому поселению Новоаганск на приобретение малых архитектурных форм в сумме 400,0 тыс. рублей.
-перечислены иные межбюджетные трансферты на содержание ОМС в сумме 131,3  тыс. рублей.                                                     - дотация поощрение достижения высоких показателей качества организации и осуществления бюджетного процесса в поселениях района в сумме 1 000,0 тыс. рублей.                                                                                                                                                                                                                                                                                                                                                                                             </t>
  </si>
  <si>
    <t xml:space="preserve">Перечисление дотаций на сбалансированность по делегированным полномочиям осуществляется по фактическому исполнению работ,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t>
  </si>
  <si>
    <t>По итогам рейтинка оценка качества организации и осуществления бюджетного процесса за 2015 год выше среднего показателя сложившегося по поселениям района определена в 3 поселениях.</t>
  </si>
  <si>
    <t xml:space="preserve">75%- мониторинг и оценка качества организации и осуществления бюджетного процесса органами местного самоуправления городских и сельских поселений проводится на основании сведений, материалов и документов, предоставляемых в департамент финансов администрации района городскими и сельскими поселениями района, а также общедоступных (опубликованных или размещенных на официальных сайтах) сведений.                                                                                                                                                                                                                                                                                                                                                                                           </t>
  </si>
  <si>
    <t>2015 год-30</t>
  </si>
  <si>
    <t>2015 год- 4</t>
  </si>
  <si>
    <t>Средняя итоговая оценка качества организации и осуществления бюджетного процесса в поселениях  района за 2015 год-43,49</t>
  </si>
  <si>
    <t>значение показателя определяется по итогам года (в отчете за 2015 год)</t>
  </si>
  <si>
    <t>дотаций на поддержку мер по обеспечению сбалансированности местных бюджетов (да/нет; 1/0)</t>
  </si>
  <si>
    <t>иных межбюджетных трансфертов из дорожного фонда района (да/нет; 1/0)</t>
  </si>
  <si>
    <t>дотаций выделяемых на поощрение достижения высоких показателей качества организации и осуществления бюджетного процесса в поселениях района (да/нет; 1/0)</t>
  </si>
  <si>
    <t>Размещение в сети Интернет результатов мониторинга и оценки качества организации и осуществления бюджетного процесса в поселениях района, их рейтинга и распределение по ним дотаций (да/нет; 1/0)</t>
  </si>
  <si>
    <t>Своевременность перечисления межбюджетных трансфертов (включая субвенции, субсидии, иные межбюджетные трансферты из вышестоящих бюджетов) поселениям района (да/нет; 1/0)</t>
  </si>
  <si>
    <t>Отсутствие просроченной кредиторской задолженности в бюджетах поселений района по выплате заработной платы и оплате коммунальных услуг (да/нет; 1/0)</t>
  </si>
  <si>
    <t>График (сетевой график) реализации  муниципальной программы за декабрь 2016 года</t>
  </si>
  <si>
    <t>за  декабрь 2016 год</t>
  </si>
  <si>
    <t>«Управление в сфере муниципальных финансов в Нижневартовском районе на 2015−2020 годы» за декабрь 2016 год</t>
  </si>
  <si>
    <t>Иные межбюджетные трансферты (городскому поселению Новоаганскна премирование победителей окружного конкурса "Лидеы туриндустрии Югры")</t>
  </si>
  <si>
    <t xml:space="preserve">Из средств федерального бюджета перечислено в сумме 4 113,5 тыс. рублей или 100%: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</si>
  <si>
    <t xml:space="preserve">Из бюджета автономного округа перечислено                                                                                                                                                                                                                                                      163 759,3, тыс. рублей или 100%:                                                                                                                                                                                                                                                                                                                                                      -дотация на выравнивание бюджетной обеспеченности  поселениям района 144 492,0 тыс.рублей.                                                                                                                                      -субвенция на осуществление федеральных полномочий по ЗАГС в сумме 317,1 тыс.рублей;                                                                                                                                                        -в рамках программы «Содействие занятости» в сумме 2 180,6 тыс. рублей;                                                                                                                                                                                                                                                                                                                                                                                                                                                                                                                                                                 -на подготовку к юбилейным датам муниципальных образований района в сумме  2 200,0 тыс. рублей;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-на формирование резерва на исполнение Указов Президента Российской Федерации от 07.05.2012 года № 597, от 01.06.2012 № 761  в сумме 8 886,6                                                                                                                                         тыс.рублей;                                                                                                                                                                                                                                                                                                                                                      -Правительства Тюменской области   в сумме 600,0 тыс. рублей;                                                                                                                                                                                                                  -на благоустройство  г.п. Излучинск  в сумме                                                                                                                                                                                                                                                                                                                                            4 448,0 тыс. рублей.                  </t>
  </si>
  <si>
    <t>Из бюджета автономного округа перечислена:                                                                                                                                                                                                                                                                 -дотация на выравнивание бюджетной обеспеченности  поселениям района 144 492,0 тыс.рублей.</t>
  </si>
  <si>
    <r>
      <t xml:space="preserve">Исполнение составило в сумме 144 492,0 тыс.рублей или 100%, в том числе:                                                                                                                                                                                                                                                                                                                                                                                                                                                                                                                                                                                                                                                                                                                                                                                                                                                                                                                                                                                                                                                                                                                                                                                                                                          </t>
    </r>
    <r>
      <rPr>
        <i/>
        <u/>
        <sz val="14"/>
        <rFont val="Times New Roman"/>
        <family val="1"/>
        <charset val="204"/>
      </rPr>
      <t/>
    </r>
  </si>
  <si>
    <t>Исполнение составило в сумме  613 600,9 тыс. рублей или 81,7%, в том числе:</t>
  </si>
  <si>
    <t xml:space="preserve">Из средств федерального бюджета перечислено в сумме                                                                                                                                                                                                                                                           4 113,5 тыс. рублей или 100%: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</si>
  <si>
    <r>
      <t xml:space="preserve">Исполнение 517 183,0  тыс.рублей, или 79,2%, в том числе:                                                                                                                                                                                                                                                                                                                                    </t>
    </r>
    <r>
      <rPr>
        <u/>
        <sz val="14"/>
        <rFont val="Times New Roman"/>
        <family val="1"/>
        <charset val="204"/>
      </rPr>
      <t/>
    </r>
  </si>
  <si>
    <t xml:space="preserve">Исполнение составило в сумме 65 390,7 тыс. рублей или 98,7 %.                                                                                                                                                                                                                                                                                                                                                                                                                                                             </t>
  </si>
  <si>
    <t xml:space="preserve">Исполнение составило в сумме 27 240,9 тыс.рублей или 100 %.                                                                                                                                                                                                                               </t>
  </si>
  <si>
    <t xml:space="preserve">Исполнение составило в сумме  9 120,0  тыс.рублей или 100% .                                                                                                                                                                                                                              </t>
  </si>
  <si>
    <t xml:space="preserve">Исполнение составило в сумме  28 462,6  тыс.рублей или 95,7%                                                                                                                                                                                                                               </t>
  </si>
  <si>
    <t>Исполнение составило в сумме 4 113,5 тыс. рублей тыс.рублей или 100 %.</t>
  </si>
  <si>
    <t>Исполнение составило в сумме 2 180,6 тыс. рублей или 100 %.</t>
  </si>
  <si>
    <t>Исполнение составило в сумме 23 380,8 тыс. рублей или 100%:</t>
  </si>
  <si>
    <t>Из бюджета района перечислено в сумме 567,5 или 100%.</t>
  </si>
  <si>
    <t>Городскому поселению перечислено на изготовление и монтаж сигнального освещения по типу Т7 в сумме 567,2 тыс. рублей.</t>
  </si>
  <si>
    <t>Из бюджета района перечислено в сумме 616,6 тыс. рублей или 100%.</t>
  </si>
  <si>
    <t>на ремонт печей в жилых домах в с.п. Аган в сумме 616,6 тыс.рублей.</t>
  </si>
  <si>
    <t>Иные межбюджетные трансферты (городскому поселению Новоаганск  на благоуст-ройство тер-ритории дома-музея Вэллы Ю.К.)</t>
  </si>
  <si>
    <t>На благоустройство тер-ритории дома-музея Вэллы Ю.К. вг.п. Новоаганск всумме 912,9 тыс. рублей.</t>
  </si>
  <si>
    <t>Из бюджета района перечислено в сумме 912,9 или 100 %.</t>
  </si>
  <si>
    <t>Иные межбюджетные трансферты (городскому поселению Новоаганск  на снос десяти много-квартирных домов и од-ного одно-этажного дома в с. Варьеган и утилизацию строительного мусора)</t>
  </si>
  <si>
    <t>На снос десяти много-квартирных домов и од-ного одно-этажного дома в с. Варьеган и утилизацию строительного мусора в сумме 1 100,0 тыс. рублей.</t>
  </si>
  <si>
    <t>Из бюджета района перечислено в сумме 1 100,0 тыс.рублей или 100%.</t>
  </si>
  <si>
    <t xml:space="preserve">с.п. Ваховск на ремонт шедов в сумме 3 669,1 ты. рублей </t>
  </si>
  <si>
    <t>Из бюджета района перечислено в сумме 3 669,1 тыс. рублей.</t>
  </si>
  <si>
    <t xml:space="preserve">                                                                                                                                                                                                                                                                    -городскому поселению Новоаганск на приобретение малых архитектурных форм в сумме 772,8 тыс. рублей</t>
  </si>
  <si>
    <t xml:space="preserve">Из бюджета автономного округа перечислено в сумме 19 267,3 тыс. рублей  99,6 %:                                                                                                                                                                                                                                                                                                                                                                                                                                                                                                                                                                                                                                                                   -субвенция на осуществление федеральных полномочий по ЗАГС в сумме 317,1 тыс.рублей;                                                                                                                                                        -в рамках программы «Содействие занятости» в сумме  2 180,6 тыс. рублей;                                                                                                                                                                                                                                                                                                                                                                                                                                                                                                                                                 -на подготовку к юбилейным датам муниципальных образований района в сумме 2 200,0 тыс. рублей;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-на формирование резерва на исполнение Указов Президента Российской Федерации от 07.05.2012 года № 597, от 01.06.2012 № 761 в сумме 8 886,6 тыс.рублей;                                                                                                                                                                                                                                                                                                                                                                                                                                                                                -из средств Правительства Тюменской области  в сумме 600,0 тыс. рублей;                                                                                                                                                                                                                  -на благоустройство  г.п. Излучинск  в сумме  4 448,0 тыс. рублей.    </t>
  </si>
  <si>
    <t xml:space="preserve">Исполнено по муниципальной программе в сумме  759 093,6 тыс. рублей или 78%, в том числе:                                                                                                                                                                                                                                    </t>
  </si>
  <si>
    <t xml:space="preserve">Количество выявленных нарушений бюджетного законодательства, соблюдение финансовой дисциплины </t>
  </si>
  <si>
    <t>Условно утвержденные расходы предусмотрены в бюджете района в соответствующих бюджетному кодексу РФ размерах, на  плановый период 2018 -2019 годах</t>
  </si>
  <si>
    <t>базовый показатель не определяется, расходы предусматриваются на плановый период, в процентах от объема бюджета</t>
  </si>
  <si>
    <t>Специалист-эксперт отдела межбюджетых трансфертов и сводного планирования департамента финансов администрации Нижневартовского района</t>
  </si>
  <si>
    <r>
      <rPr>
        <b/>
        <sz val="36"/>
        <rFont val="Times New Roman"/>
        <family val="1"/>
        <charset val="204"/>
      </rPr>
      <t xml:space="preserve">Из бюджета автономного округа перечислены средства:                                                                                                            </t>
    </r>
    <r>
      <rPr>
        <sz val="36"/>
        <rFont val="Times New Roman"/>
        <family val="1"/>
        <charset val="204"/>
      </rPr>
      <t>-в рамках программы «Содействие занятости» в сумме 2 180,6 тыс. рублей.</t>
    </r>
  </si>
  <si>
    <t>_______</t>
  </si>
  <si>
    <t>Исполняющий обязанности директора департамента финансов: ________  Синева Марина Александровна</t>
  </si>
  <si>
    <t xml:space="preserve">Исполнено по муниципальной программе (без учета средств, исключаемых в соответствии с разделом 1V муниципальной программы) в сумме 429 872,2 тыс. рублей или 99,7%, в том числе:              </t>
  </si>
  <si>
    <t>Подпрограмма 1                                                                                                                                                                                                                                                                                                                Из средств федерального бюджета перечислено в сумме 4 113,5 тыс. рублей или 100%: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Из бюджета автономного округа перечислено  163 759,3 тыс. рублей или 100%:                                                                                                                                                                                                                                                                                                                                                      -дотация на выравнивание бюджетной обеспеченности  поселениям района 144 492,0 тыс.рублей.                                                                                                                                      -субвенция на осуществление федеральных полномочий по ЗАГС в сумме 317,1 тыс.рублей;                                                                                                                                                        -в рамках программы «Содействие занятости» в сумме 2 180,6 тыс. рублей;                                                                                                                                                                                                                                                                                                                                                                                                                                                                                                                                                                 -на подготовку к юбилейным датам муниципальных образований района в сумме  2 200,0 тыс. рублей;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-на формирование резерва на исполнение Указов Президента Российской Федерации от 07.05.2012 года № 597, от 01.06.2012 № 761  в сумме 8 886,6  тыс.рублей;                                                                                                                                                                                                                                                                                                                                                                                                                                                                                              -Правительства Тюменской области   в сумме 600,0 тыс. рублей;                                                                                                                                                                                                                  -на благоустройство  г.п. Излучинск  в сумме 4 448,0 тыс. рублей.                                                                                                                                                                                                                                                                                                                                                                                                                                                                                                                                                                                                                                                                                                                                                                                                                                                                                                                                                                                                                                                                                                                                                                                                                                                   Из бюджета  района перечислено  261 999,4 тыс.рублей или 99,5%:                                                                                                                                                                                                                                                                                                                                                                                                                                                                                                                                                                                                        -поселениям района перечислена дотация на поддержку мер по обеспечению сбалансированности бюджетов  в сумме 187 961,4  тыс. рублей, которая направляется для финансового обеспечения вопросов местного значения городских и сельских поселений района,</t>
  </si>
  <si>
    <r>
      <t xml:space="preserve"> -дотация поощрение достижения высоких показателей качества организации и осуществления бюджетного процесса в поселениях района в сумме 1 000,0 тыс. рублей.                                                                                                                                                                                                                                                                                                                                           В  соответствии с разделам IV. Механизм реализации муниципальной программы и в связи с неполным освоением средств по исполнению делегированных полномочий при оценке эффективности муниципальных программ исключить из расходов муниципальной программы  объем средств, предусмотренных на дотацию на сбалансированность в части делегированных полномочий.                                                                                                                                                                              </t>
    </r>
    <r>
      <rPr>
        <b/>
        <sz val="14"/>
        <rFont val="Times New Roman"/>
        <family val="1"/>
        <charset val="204"/>
      </rPr>
      <t xml:space="preserve">Подпрограмма 2:    </t>
    </r>
    <r>
      <rPr>
        <sz val="14"/>
        <rFont val="Times New Roman"/>
        <family val="1"/>
        <charset val="204"/>
      </rPr>
      <t xml:space="preserve">                                                                                                                                                                                                                                                                                                                                           -обслуживание муниципального долга района в сумме 0,9 тыс. рублей.</t>
    </r>
  </si>
  <si>
    <r>
      <t xml:space="preserve">Подпрограмма 2                                                                                                                                                                                                                                                 </t>
    </r>
    <r>
      <rPr>
        <sz val="14"/>
        <rFont val="Times New Roman"/>
        <family val="1"/>
        <charset val="204"/>
      </rPr>
      <t xml:space="preserve">План по подпрограмме на 31.12.2016 составляет 78 782,8 тыс. рублей, расходы по резервным средствам, запланированным в данной программе не предусматриваются. </t>
    </r>
  </si>
  <si>
    <r>
      <rPr>
        <b/>
        <sz val="14"/>
        <rFont val="Times New Roman"/>
        <family val="1"/>
        <charset val="204"/>
      </rPr>
      <t xml:space="preserve">Подпрограмма 1       </t>
    </r>
    <r>
      <rPr>
        <sz val="14"/>
        <rFont val="Times New Roman"/>
        <family val="1"/>
        <charset val="204"/>
      </rPr>
      <t xml:space="preserve">                                                                                                                                                                                                                                                                                                         </t>
    </r>
    <r>
      <rPr>
        <b/>
        <sz val="14"/>
        <rFont val="Times New Roman"/>
        <family val="1"/>
        <charset val="204"/>
      </rPr>
      <t xml:space="preserve">Из средств федерального бюджета перечислено в сумме 4 113,5 тыс. рублей или 100%:    </t>
    </r>
    <r>
      <rPr>
        <sz val="14"/>
        <rFont val="Times New Roman"/>
        <family val="1"/>
        <charset val="204"/>
      </rPr>
      <t xml:space="preserve">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r>
    <r>
      <rPr>
        <b/>
        <sz val="14"/>
        <rFont val="Times New Roman"/>
        <family val="1"/>
        <charset val="204"/>
      </rPr>
      <t xml:space="preserve">Из бюджета автономного округа перечислено  163 759,3 тыс. рублей или 100%:        </t>
    </r>
    <r>
      <rPr>
        <sz val="14"/>
        <rFont val="Times New Roman"/>
        <family val="1"/>
        <charset val="204"/>
      </rPr>
      <t xml:space="preserve">                                                                                                                                                                                                                                                                                                                                              -дотация на выравнивание бюджетной обеспеченности  поселениям района 144 492,0 тыс.рублей.                                                                                                                                      -субвенция на осуществление федеральных полномочий по ЗАГС в сумме 317,1 тыс.рублей;                                                                                                                                                        -в рамках программы «Содействие занятости» в сумме 2 180,6 тыс. рублей;                                                                                                                                                                                                                                                                                                                                                                                                                                                                                                                                                                 -на подготовку к юбилейным датам муниципальных образований района в сумме  2 200,0 тыс. рублей;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спортинвентаря и спортэкипировки);                                                                                                                                                                                                                                                                                                                                                                                                                    -на формирование резерва на исполнение Указов Президента Российской Федерации от 07.05.2012 года № 597, от 01.06.2012 № 761  в сумме 8 886,6  тыс.рублей;                                                                                                                                                                                                                                                                                                                                                                                                                                                                                              -Правительства Тюменской области   в сумме 600,0 тыс. рублей;                                                                                                                                                                                                                  -на благоустройство  г.п. Излучинск  в сумме 4 448,0 тыс. рублей.                                                                                                                                                                                                                                                                                                                                                                                                                                                                                                                                                                                                                                                                                                                                                                                                                                                                                                                                                                                                                                                                                                                                                                                                                                             </t>
    </r>
    <r>
      <rPr>
        <b/>
        <sz val="14"/>
        <rFont val="Times New Roman"/>
        <family val="1"/>
        <charset val="204"/>
      </rPr>
      <t xml:space="preserve">      Из бюджета  района перечислено  261 999,4 тыс.рублей или 99,5%: </t>
    </r>
    <r>
      <rPr>
        <sz val="14"/>
        <rFont val="Times New Roman"/>
        <family val="1"/>
        <charset val="204"/>
      </rPr>
      <t xml:space="preserve">  </t>
    </r>
    <r>
      <rPr>
        <b/>
        <sz val="14"/>
        <rFont val="Times New Roman"/>
        <family val="1"/>
        <charset val="204"/>
      </rPr>
      <t xml:space="preserve">                                                                                                                                                                                                                                                                                                                                                                                                                                                                                                                                                                                                     </t>
    </r>
    <r>
      <rPr>
        <sz val="14"/>
        <rFont val="Times New Roman"/>
        <family val="1"/>
        <charset val="204"/>
      </rPr>
      <t xml:space="preserve">-поселениям района перечислена дотация на поддержку мер по обеспечению сбалансированности бюджетов  в сумме 187 961,4  тыс. рублей, которая направляется для финансового обеспечения вопросов местного значения городских и сельских поселений района, </t>
    </r>
  </si>
  <si>
    <t>исполняемых самостоятельно и решение вопросов местного значения поселений.                                                                                                                                                                                                                                                                                           В  соответствии с разделам IV "Механизм реализации муниципальной программы"исключить из расходов муниципальной программы  объем средств, предусмотренных на дотацию на сбалансированность в части делегированных полномочий: план в сумме 465 187,2 тыс. рублей, факт в сумме 329 221,6 тыс. рублей. и средств зарезервированных в департаменте финансов в сумме 78 781,9 тыс. рублей.                                                                                                                                                                                                                                                                                                                                                                                                                                                                                                                                                                                                                                                                   -на дорожное хозяйство за счет акцизов на нефтепродукты в сумме 27 240,9  тыс.рублей;                                                                                                                                                                          -на содержание подъездных дорог (полномочия,делегированные районом поселениям) в сумме 9 120,0 тыс. рублей;                                                                                                                                                                                                                                                                                                                                                                                                                                     -на дорожное хозяйство (полномочия, делегированные поселениями району) в сумме 28 462,6 тыс. рублей;                                                                                                                                                                                                         -иные межбюджетные трансферты на содержание ОМС в сумме 175,0 тыс. рублей;                                                                                                                                                                   -городскому поселению Новоаганск на приобретение малых архитектурных форм в сумме 400,0 тыс. рублей;                                                                                                                                                          -городскому поселению Новоаганск на приобретение малых архитектурных форм в сумме 772,8 тыс. рублей;                                                                                                                                                               -на изготовление и монтаж сигнального освещения по типу Т7 в сумме 567,2 тыс. рублей;                                                                                                                                                                                 -на ремонт печей в жилых домах в с.п. Аган в сумме 616,6 тыс.рублей;                                                                                                                                                                                                                                                                                                                                          -с.п. Ваховск на ремонт шедов в сумме 3 669,1 тыс. рублей;                                                                                                                                                                                                                                            -на благоустройство тер-ритории дома-музея Вэллы Ю.К. в г.п. Новоаганск в сумме 912,9 тыс. рублей;                                                                                                                                                       -на снос десяти много-квартирных домов и одного одноэтажного дома в с.п. Варьеган и утилизацию строительного мусора в сумме 1 100,0 тыс. рублей;</t>
  </si>
  <si>
    <r>
      <t xml:space="preserve">Из бюджета  района перечислено  591 220,8 тыс.рублей, или 72,9%:                                                                                                                                                                                                                                                                                                                                                                                                                                                                                                                                                                                                        -поселениям района перечислена дотация на поддержку мер по обеспечению сбалансированности бюджетов  в сумме 517 183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t>
    </r>
    <r>
      <rPr>
        <b/>
        <u/>
        <sz val="28"/>
        <rFont val="Times New Roman"/>
        <family val="1"/>
        <charset val="204"/>
      </rPr>
      <t xml:space="preserve">В  соответствии с разделам IV "Механизм реализации муниципальной программы" при оценке эффективности муниципальной программы, исключить из расходов муниципальной программы  объем средств, предусмотренных на дотацию на сбалансированность в части делегированных полномочий:                                                                                                                              план в сумме  465 187,2 тыс. рублей,                                                                                                факт в сумме 329 221,6 тыс. рублей. и средств зарезервированных в департаменте финансов в сумме 78 781,9 тыс. рублей.            </t>
    </r>
    <r>
      <rPr>
        <b/>
        <sz val="28"/>
        <rFont val="Times New Roman"/>
        <family val="1"/>
        <charset val="204"/>
      </rPr>
      <t xml:space="preserve">                                                                                                                                                                                                                                                                                                                                                                                                                                                                                                                                                                                                                                                    -на дорожное хозяйство за счет акцизов на нефтепродукты в сумме 27 240,9  тыс.рублей;                                                                                                                                                                          -на содержание подъездных дорог (полномочия,                                                                                                                                                                                                                                 делегированные районом поселениям) в сумме 9 120,0 тыс. рублей;                                                                                                                                                                                                       -на дорожное хозяйство (полномочия, делегированные поселениями району) в сумме 28 462,6 тыс. рублей;                                                                                                                    -иные межбюджетные трансферты на содержание ОМС в сумме 175,0 тыс. рублей.                                                                                                                                                                   -городскому поселению Новоаганск на приобретение малых архитектурных форм в сумме 400,0 тыс. рублей;                                                                                                                                                          -городскому поселению Новоаганск на приобретение малых архитектурных форм в сумме 772,8 тыс. рублей.
 -дотация поощрение достижения высоких показателей качества организации и осуществления бюджетного процесса в поселениях района в сумме  1 000,0 тыс. рублей;                                                                                                                                                                                                                                                                                                                              -на изготовление и монтаж сигнального освещения по типу Т7 в сумме 567,2 тыс. рублей.                                                                                                                                                                         -обслуживание муниципального долга района в сумме 0,9 тыс. рублей.
                                                                                                                                                                                                                                                                                                                                                                                                        </t>
    </r>
  </si>
  <si>
    <r>
      <t xml:space="preserve">Из бюджета  района перечислено  590 220,1 тыс.рублей, или 81,1%:                                                                                                                                                                                                                                                                                                                                                                                                                                                                                                                                                                                                        -поселениям района перечислена дотация на поддержку мер по обеспечению сбалансированности бюджетов  в сумме                                                                                    517 183,0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t>
    </r>
    <r>
      <rPr>
        <b/>
        <u/>
        <sz val="26"/>
        <rFont val="Times New Roman"/>
        <family val="1"/>
        <charset val="204"/>
      </rPr>
      <t xml:space="preserve">В  соответствии с разделам IV "Механизм реализации муниципальной программы" при оценке эффективности муниципальной программы, исключить из расходов муниципальной программы  объем средств, предусмотренных на дотацию на сбалансированность в части делегированных полномочий:                                                                                                                              план в сумме  465 187,2 тыс. рублей,                                                                                                факт в сумме 329 221,6 тыс. рублей. </t>
    </r>
    <r>
      <rPr>
        <b/>
        <sz val="26"/>
        <rFont val="Times New Roman"/>
        <family val="1"/>
        <charset val="204"/>
      </rPr>
      <t xml:space="preserve">                                                                                                                                                                                                                                                                                                                                                                                                                                                                                                                                                                                           -на дорожное хозяйство за счет акцизов на нефтепродукты в сумме 27 240,9  тыс.рублей;                                                                                                                                                                          -на содержание подъездных дорог (полномочия,                                                                                                                                                                                                                                 делегированные районом поселениям) в сумме 9 120,0 тыс. рублей;                                                                                                                                                                                                       -на дорожное хозяйство (полномочия, делегированные поселениями району) в сумме 28 462,6 тыс. рублей;                                                                                                                    -иные межбюджетные трансферты на содержание ОМС в сумме 175,0тыс. рублей.                                                                                                                                                                   -городскому поселению Новоаганск на приобретение малых архитектурных форм в сумме 400,0 тыс. рублей;                                                                                                                                                          -городскому поселению Новоаганск на приобретение малых архитектурных форм в сумме 772,8 тыс. рублей.                                                                                                                                         -на изготовление и монтаж сигнального освещения по типу Т7 в сумме 567,2 тыс. рублей.                                                                                                                                                                                 -на ремонт печей в жилых домах в с.п. Аган в сумме 616,6 тыс.рублей.                                                                                                                                                                                                                                                                                                                                          -с.п. Ваховск на ремонт шедов в сумме 3 669,1 ты. рублей                                                                                                                                                                                                                                            -на благоустройство тер-ритории дома-музея Вэллы Ю.К. вг.п. Новоаганск всумме 912,9 тыс. рублей.                                                                                                                                                       -на снос десяти много-квартирных домов и од-ного одно-этажного дома в с. Варьеган и утилизацию строительного мусора в сумме 1 100,0 тыс. рублей.</t>
    </r>
  </si>
  <si>
    <r>
      <t>Из бюджета  района перечислено  517 183,0 тыс.рублей:                                                                                                                                                                                                                                                                                                                                                                                                                                                                                                                                                                                                        -поселениям района перечислена дотация на поддержку мер по обеспечению сбалансированности бюджетов  в сумме</t>
    </r>
    <r>
      <rPr>
        <b/>
        <i/>
        <sz val="28"/>
        <rFont val="Times New Roman"/>
        <family val="1"/>
        <charset val="204"/>
      </rPr>
      <t xml:space="preserve"> 517 183,0 тыс. рублей, которая направляется для </t>
    </r>
    <r>
      <rPr>
        <b/>
        <sz val="28"/>
        <rFont val="Times New Roman"/>
        <family val="1"/>
        <charset val="204"/>
      </rPr>
      <t xml:space="preserve">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t>
    </r>
    <r>
      <rPr>
        <b/>
        <u/>
        <sz val="28"/>
        <rFont val="Times New Roman"/>
        <family val="1"/>
        <charset val="204"/>
      </rPr>
      <t xml:space="preserve">В  соответствии с разделам IV "Механизм реализации муниципальной программы"при оценке эффективности муниципальной программы, исключить из расходов муниципальной программы  объем средств, предусмотренных на дотацию на сбалансированность в части делегированных полномочий: план в сумме                                                                                                                 465 187,2 тыс. рублей, факт в сумме 329 221,6 тыс. рублей.      </t>
    </r>
  </si>
  <si>
    <t xml:space="preserve">Перечислены иные межбюджетные трансферты   в сумме                                                                                                                                                                                                                                                                   65 390,7 тыс. рублей, или 98,1%:                                                                                                                                                                                                                                                                                                                                                                                                                                                             -на дорожное хозяйство за счет акцизов на нефтепродукты в сумме 27 240,9  тыс.рублей.                                                                                                                                                                          -на содержание подъездных дорог (полномочия,                                                                                                                                                                                                                                 делегированные районом поселениям) в сумме 9 120,0  тыс. рублей                                                                                                                                                                                                       -на дорожное хозяйство (полномочия, делегированные поселениями району) в сумме 28 462,6 тыс. рублей.                                                                                                           -на изготовление и монтаж сигнального освещения по типу Т7 в сумме 567,2 тыс. рублей.
                                                                                                </t>
  </si>
  <si>
    <t xml:space="preserve">Из бюджета района:                                                                                                                                                                                                                                                                                                  -перечислены иные межбюджетные трансферты на дорожное хозяйство за счет акцизов на нефтепродукты в сумме 27 240,9 тыс.рублей.                                                                                           </t>
  </si>
  <si>
    <t xml:space="preserve">Из бюджета района перечислены:                                                                                                                                                                                                                                                                    Иные межбюджетные трансферты на содержание подъездных дорог (полномочия, делегированные районом поселениям) в сумме 9 120,0 тыс. рублей.
</t>
  </si>
  <si>
    <t xml:space="preserve">Из бюджета района перечислены:                                                                                                                                                                                                                                                                    Иные межбюджетные трансферты на дорожное хозяйство (полномочия, делегированные поселениями району) в сумме  28 462,6 тыс. рублей.                                                                                                  
</t>
  </si>
  <si>
    <t>Из федерального бюджета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в сумме                                                                            4 113,5 тыс. рублей или 100%.</t>
  </si>
  <si>
    <t xml:space="preserve">Из бюджета автономного округа перечислены средства в сумме 19 267,3 тыс. рублей, в том числе:                                                                                                                                                                                                     -субвенция на осуществление федеральных полномочий по ЗАГС в сумме 317,1 тыс.рублей;                                                                                                                                                        -в рамках программы «Содействие занятости» в сумме 2 180,6 тыс. рублей;                                                                                                                                                                                                                                                                                                                                                                                                                                                                                                                                                 -на подготовку к юбилейным датам муниципальных образований района в сумме 2 200,0 тыс. рублей;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-на формирование резерва на исполнение Указов Президента Российской Федерации от 07.05.2012 года                                                                                                                                         № 597, от 01.06.2012 № 761  в сумме 8 886,6 тыс.рублей;                                                                                                                                                                                                              -Правительства Тюменской области   в сумме 600,0 тыс. рублей;                                                                                                                                                                                                                  -на благоустройство  г.п. Излучинск  в сумме  4 448,0 тыс. рублей.                                                                                                                                                                                                                                                                                                                                                                                                                                                              </t>
  </si>
  <si>
    <t>Из федерального бюджета перечислена субвенция на осуществление полномочий по первичному воинскому учету на территориях, где отсутствуют военные комиссариаты в сумме                                                                                                                                                                                                                                                                                4 113,5 тыс. рублей.</t>
  </si>
  <si>
    <t>Из бюджета автономного округа перечислена:                                                                                                                                                                                                                                                     -субвенция на осуществление федеральных полномочий по ЗАГС в сумме 317,1 тыс.рублей.</t>
  </si>
  <si>
    <t>Из бюджета автономного округа перечислены:                                                                                                                                                                                                                                            -иные межбюджетные трансферты на подготовку к юбилейным датам муниципальных образований района в сумме 2 200,0 тыс. рублей.</t>
  </si>
  <si>
    <t xml:space="preserve">Из бюджета автономного округа перечислены средства: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t>
  </si>
  <si>
    <t>Из бюджета автономного округа перечислены средства:                                                                                                                                                                                                                                    -на формирование резерва на исполнение Указов Президента Российской Федерации от 07.05.2012 года № 597, от 01.06.2012 № 761  в сумме 8 886,6 тыс.рублей</t>
  </si>
  <si>
    <t xml:space="preserve">Из бюджета автономного округа перечислены средства Правительства Тюменской области   в сумме 600,0 тыс. рублей.  </t>
  </si>
  <si>
    <t>Из бюджета район перечислены средства в сумме 7 646,4 тыс. рублей или 100%, в том числе:                                                                                                                                                                                                                                                                                                      -иные межбюджетные трансферты на содержание ОМС в сумме 175,0тыс. рублей или 39%;                                                                                                                                                                   -городскому поселению Новоаганск на приобретение малых архитектурных форм в сумме 400,0 тыс. рублей;                                                                                                                                                          -городскому поселению Новоаганск на приобретение малых архитектурных форм в сумме 772,8 тыс. рублей.                                                                                                                                                   -на ремонт печей в жилых домах в с.п. Аган в сумме 616,6 тыс.рублей.                                                                                                                                                                                                          -с.п. Ваховск на ремонт шедов в сумме 3 669,1 ты. рублей                                                                                                                                                                                                                                            -на благоустройство тер-ритории дома-музея Вэллы Ю.К. вг.п. Новоаганск всумме 912,9 тыс. рублей.                                                                                                                                                       -на снос десяти много-квартирных домов и од-ного одно-этажного дома в с. Варьеган и утилизацию строительного мусора в сумме 1 100,0 тыс. рублей.</t>
  </si>
  <si>
    <t>Из бюджета района перечислены иные межбюджетные трансферты на содержание ОМС в сумме 175,0 тыс. рублей.</t>
  </si>
  <si>
    <t>Из бюджета района перечислено                                                                                                                                                                                                                                                                              -городскому поселению Новоаганск на приобретение малых архитектурных форм в сумме 400,0 тыс. рублей</t>
  </si>
  <si>
    <t>Из бюджета района перечисленыа дотация на поощрение (грант)  за достижение высоких показателей качества организации и осуществления бюджетного процесса в поселениях района в сумме                                                           1 000,0 тыс. рублей.</t>
  </si>
  <si>
    <t>Из бюджета района перечисленыа дотация поощрение достижения высоких показателей качества организации и осуществления бюджетного процесса в поселениях района в сумме 1 000,0 тыс. рублей.</t>
  </si>
</sst>
</file>

<file path=xl/styles.xml><?xml version="1.0" encoding="utf-8"?>
<styleSheet xmlns="http://schemas.openxmlformats.org/spreadsheetml/2006/main">
  <numFmts count="8">
    <numFmt numFmtId="41" formatCode="_-* #,##0_р_._-;\-* #,##0_р_._-;_-* &quot;-&quot;_р_._-;_-@_-"/>
    <numFmt numFmtId="43" formatCode="_-* #,##0.00_р_._-;\-* #,##0.00_р_._-;_-* &quot;-&quot;??_р_._-;_-@_-"/>
    <numFmt numFmtId="164" formatCode="0.0"/>
    <numFmt numFmtId="165" formatCode="#,##0.0"/>
    <numFmt numFmtId="166" formatCode="#,##0.0_ ;\-#,##0.0\ "/>
    <numFmt numFmtId="167" formatCode="#,##0.000"/>
    <numFmt numFmtId="168" formatCode="_-* #,##0.0_р_._-;\-* #,##0.0_р_._-;_-* &quot;-&quot;?_р_._-;_-@_-"/>
    <numFmt numFmtId="169" formatCode="0.0%"/>
  </numFmts>
  <fonts count="56">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b/>
      <sz val="14"/>
      <name val="Times New Roman"/>
      <family val="1"/>
      <charset val="204"/>
    </font>
    <font>
      <b/>
      <sz val="14"/>
      <color theme="1"/>
      <name val="Times New Roman"/>
      <family val="1"/>
      <charset val="204"/>
    </font>
    <font>
      <b/>
      <sz val="14"/>
      <color indexed="8"/>
      <name val="Times New Roman"/>
      <family val="1"/>
      <charset val="204"/>
    </font>
    <font>
      <sz val="16"/>
      <name val="Times New Roman"/>
      <family val="1"/>
      <charset val="204"/>
    </font>
    <font>
      <b/>
      <sz val="16"/>
      <name val="Times New Roman"/>
      <family val="1"/>
      <charset val="204"/>
    </font>
    <font>
      <sz val="16"/>
      <color theme="1"/>
      <name val="Times New Roman"/>
      <family val="1"/>
      <charset val="204"/>
    </font>
    <font>
      <i/>
      <u/>
      <sz val="14"/>
      <name val="Times New Roman"/>
      <family val="1"/>
      <charset val="204"/>
    </font>
    <font>
      <u/>
      <sz val="14"/>
      <name val="Times New Roman"/>
      <family val="1"/>
      <charset val="204"/>
    </font>
    <font>
      <sz val="18"/>
      <name val="Times New Roman"/>
      <family val="1"/>
      <charset val="204"/>
    </font>
    <font>
      <b/>
      <sz val="8"/>
      <color indexed="81"/>
      <name val="Tahoma"/>
      <family val="2"/>
      <charset val="204"/>
    </font>
    <font>
      <sz val="8"/>
      <color indexed="81"/>
      <name val="Tahoma"/>
      <family val="2"/>
      <charset val="204"/>
    </font>
    <font>
      <b/>
      <u/>
      <sz val="16"/>
      <name val="Times New Roman"/>
      <family val="1"/>
      <charset val="204"/>
    </font>
    <font>
      <sz val="9"/>
      <color indexed="81"/>
      <name val="Tahoma"/>
      <family val="2"/>
      <charset val="204"/>
    </font>
    <font>
      <b/>
      <sz val="9"/>
      <color indexed="81"/>
      <name val="Tahoma"/>
      <family val="2"/>
      <charset val="204"/>
    </font>
    <font>
      <sz val="16"/>
      <color indexed="81"/>
      <name val="Tahoma"/>
      <family val="2"/>
      <charset val="204"/>
    </font>
    <font>
      <b/>
      <sz val="28"/>
      <color theme="1"/>
      <name val="Times New Roman"/>
      <family val="1"/>
      <charset val="204"/>
    </font>
    <font>
      <sz val="28"/>
      <name val="Times New Roman"/>
      <family val="1"/>
      <charset val="204"/>
    </font>
    <font>
      <b/>
      <sz val="28"/>
      <name val="Times New Roman"/>
      <family val="1"/>
      <charset val="204"/>
    </font>
    <font>
      <sz val="28"/>
      <color theme="1"/>
      <name val="Times New Roman"/>
      <family val="1"/>
      <charset val="204"/>
    </font>
    <font>
      <b/>
      <sz val="26"/>
      <name val="Times New Roman"/>
      <family val="1"/>
      <charset val="204"/>
    </font>
    <font>
      <b/>
      <i/>
      <sz val="26"/>
      <name val="Times New Roman"/>
      <family val="1"/>
      <charset val="204"/>
    </font>
    <font>
      <b/>
      <sz val="26"/>
      <name val="Calibri"/>
      <family val="2"/>
      <charset val="204"/>
      <scheme val="minor"/>
    </font>
    <font>
      <sz val="26"/>
      <name val="Times New Roman"/>
      <family val="1"/>
      <charset val="204"/>
    </font>
    <font>
      <b/>
      <sz val="26"/>
      <color rgb="FF000000"/>
      <name val="Times New Roman"/>
      <family val="1"/>
      <charset val="204"/>
    </font>
    <font>
      <b/>
      <sz val="26"/>
      <color theme="1"/>
      <name val="Times New Roman"/>
      <family val="1"/>
      <charset val="204"/>
    </font>
    <font>
      <sz val="26"/>
      <color theme="1"/>
      <name val="Times New Roman"/>
      <family val="1"/>
      <charset val="204"/>
    </font>
    <font>
      <b/>
      <sz val="26"/>
      <color theme="1"/>
      <name val="Calibri"/>
      <family val="2"/>
      <charset val="204"/>
      <scheme val="minor"/>
    </font>
    <font>
      <b/>
      <sz val="36"/>
      <name val="Times New Roman"/>
      <family val="1"/>
      <charset val="204"/>
    </font>
    <font>
      <sz val="36"/>
      <name val="Times New Roman"/>
      <family val="1"/>
      <charset val="204"/>
    </font>
    <font>
      <sz val="36"/>
      <color theme="1"/>
      <name val="Times New Roman"/>
      <family val="1"/>
      <charset val="204"/>
    </font>
    <font>
      <b/>
      <i/>
      <sz val="28"/>
      <name val="Times New Roman"/>
      <family val="1"/>
      <charset val="204"/>
    </font>
    <font>
      <b/>
      <u/>
      <sz val="28"/>
      <name val="Times New Roman"/>
      <family val="1"/>
      <charset val="204"/>
    </font>
    <font>
      <b/>
      <u/>
      <sz val="26"/>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0" fontId="14" fillId="0" borderId="0"/>
    <xf numFmtId="43" fontId="13" fillId="0" borderId="0" applyFont="0" applyFill="0" applyBorder="0" applyAlignment="0" applyProtection="0"/>
  </cellStyleXfs>
  <cellXfs count="751">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6"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7"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7"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6"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0" fontId="3"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justify" vertical="top"/>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6"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19" fillId="0" borderId="0" xfId="0" applyFont="1" applyFill="1" applyAlignment="1" applyProtection="1">
      <alignment vertical="center"/>
    </xf>
    <xf numFmtId="0" fontId="19" fillId="0" borderId="0" xfId="0" applyFont="1" applyFill="1" applyAlignment="1" applyProtection="1">
      <alignment horizontal="right" vertical="center"/>
    </xf>
    <xf numFmtId="164" fontId="19" fillId="0" borderId="0" xfId="2" applyNumberFormat="1" applyFont="1" applyFill="1" applyBorder="1" applyAlignment="1" applyProtection="1">
      <alignment vertical="center" wrapText="1"/>
    </xf>
    <xf numFmtId="0" fontId="22" fillId="0" borderId="0" xfId="0" applyFont="1"/>
    <xf numFmtId="0" fontId="20" fillId="0" borderId="0" xfId="0" applyFont="1" applyFill="1" applyBorder="1" applyAlignment="1" applyProtection="1">
      <alignment horizontal="left"/>
    </xf>
    <xf numFmtId="0" fontId="22" fillId="0" borderId="0" xfId="0" applyNumberFormat="1" applyFont="1" applyAlignment="1">
      <alignment horizontal="center"/>
    </xf>
    <xf numFmtId="0" fontId="22" fillId="0" borderId="0" xfId="0" applyFont="1" applyFill="1" applyAlignment="1">
      <alignment horizontal="right"/>
    </xf>
    <xf numFmtId="0" fontId="22" fillId="0" borderId="0" xfId="0" applyNumberFormat="1" applyFont="1" applyBorder="1" applyAlignment="1">
      <alignment horizontal="center"/>
    </xf>
    <xf numFmtId="0" fontId="22" fillId="0" borderId="6" xfId="0" applyNumberFormat="1" applyFont="1" applyBorder="1" applyAlignment="1">
      <alignment horizontal="center"/>
    </xf>
    <xf numFmtId="0" fontId="20" fillId="0" borderId="1" xfId="0" applyFont="1" applyFill="1" applyBorder="1" applyAlignment="1">
      <alignment horizontal="left" vertical="top" wrapText="1"/>
    </xf>
    <xf numFmtId="4" fontId="20" fillId="0" borderId="1" xfId="0" applyNumberFormat="1" applyFont="1" applyFill="1" applyBorder="1" applyAlignment="1">
      <alignment horizontal="left" vertical="top" wrapText="1"/>
    </xf>
    <xf numFmtId="4" fontId="22" fillId="0" borderId="1" xfId="0" applyNumberFormat="1" applyFont="1" applyFill="1" applyBorder="1" applyAlignment="1">
      <alignment horizontal="left" vertical="top"/>
    </xf>
    <xf numFmtId="0" fontId="20" fillId="0" borderId="8" xfId="0" applyFont="1" applyFill="1" applyBorder="1" applyAlignment="1">
      <alignment horizontal="left" vertical="top" wrapText="1"/>
    </xf>
    <xf numFmtId="0" fontId="22" fillId="0" borderId="0" xfId="0" applyFont="1" applyFill="1"/>
    <xf numFmtId="0" fontId="22" fillId="0" borderId="0" xfId="0" applyNumberFormat="1" applyFont="1" applyAlignment="1">
      <alignment horizontal="left"/>
    </xf>
    <xf numFmtId="0" fontId="20" fillId="0" borderId="0" xfId="0" applyFont="1" applyFill="1" applyBorder="1" applyAlignment="1" applyProtection="1">
      <alignment horizontal="left"/>
    </xf>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21" fillId="0" borderId="0" xfId="0" applyFont="1" applyFill="1" applyAlignment="1">
      <alignment horizontal="center" vertical="center"/>
    </xf>
    <xf numFmtId="0" fontId="26" fillId="0" borderId="0" xfId="0" applyFont="1" applyFill="1" applyAlignment="1" applyProtection="1">
      <alignment vertical="center"/>
    </xf>
    <xf numFmtId="0" fontId="26" fillId="0" borderId="0" xfId="0" applyFont="1" applyFill="1" applyAlignment="1" applyProtection="1">
      <alignment horizontal="left" vertical="center"/>
    </xf>
    <xf numFmtId="0" fontId="26" fillId="0" borderId="0" xfId="0" applyFont="1" applyFill="1" applyBorder="1" applyAlignment="1" applyProtection="1">
      <alignment vertical="center"/>
    </xf>
    <xf numFmtId="164" fontId="3" fillId="0" borderId="0" xfId="0" applyNumberFormat="1" applyFont="1" applyFill="1" applyBorder="1" applyAlignment="1">
      <alignment horizontal="justify" vertical="center" wrapText="1"/>
    </xf>
    <xf numFmtId="0" fontId="3" fillId="0" borderId="0" xfId="0" applyFont="1" applyFill="1" applyBorder="1" applyAlignment="1">
      <alignment horizontal="justify" vertical="center"/>
    </xf>
    <xf numFmtId="0" fontId="19" fillId="0" borderId="0" xfId="0" applyFont="1" applyFill="1" applyBorder="1" applyAlignment="1">
      <alignment horizontal="justify" vertical="center"/>
    </xf>
    <xf numFmtId="0" fontId="19" fillId="0" borderId="0" xfId="0" applyFont="1" applyFill="1" applyBorder="1" applyAlignment="1" applyProtection="1">
      <alignment horizontal="left" vertical="center"/>
    </xf>
    <xf numFmtId="3" fontId="6" fillId="0" borderId="0" xfId="0" applyNumberFormat="1" applyFont="1" applyFill="1" applyAlignment="1">
      <alignment horizontal="center" vertical="center"/>
    </xf>
    <xf numFmtId="0" fontId="19" fillId="0" borderId="0" xfId="0" applyFont="1" applyFill="1" applyAlignment="1">
      <alignment vertical="center"/>
    </xf>
    <xf numFmtId="3" fontId="3" fillId="0" borderId="0" xfId="0" applyNumberFormat="1" applyFont="1" applyFill="1" applyAlignment="1">
      <alignment horizontal="center" vertical="center"/>
    </xf>
    <xf numFmtId="0" fontId="3" fillId="0" borderId="0" xfId="0" applyFont="1" applyFill="1" applyAlignment="1">
      <alignment vertical="center"/>
    </xf>
    <xf numFmtId="0" fontId="1" fillId="0" borderId="1" xfId="0" applyFont="1" applyFill="1" applyBorder="1" applyAlignment="1">
      <alignment horizontal="center" vertical="center" wrapText="1"/>
    </xf>
    <xf numFmtId="0" fontId="16" fillId="0" borderId="0" xfId="0" applyFont="1" applyFill="1" applyBorder="1" applyAlignment="1">
      <alignment horizontal="justify" vertical="center" wrapText="1"/>
    </xf>
    <xf numFmtId="0" fontId="21" fillId="0" borderId="0"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vertical="center"/>
    </xf>
    <xf numFmtId="0" fontId="3" fillId="3" borderId="0" xfId="0" applyFont="1" applyFill="1" applyBorder="1" applyAlignment="1" applyProtection="1">
      <alignment vertical="center"/>
    </xf>
    <xf numFmtId="0" fontId="17" fillId="0" borderId="0" xfId="0" applyFont="1" applyFill="1" applyBorder="1" applyAlignment="1" applyProtection="1">
      <alignment vertical="top" wrapText="1"/>
    </xf>
    <xf numFmtId="0" fontId="28" fillId="0" borderId="0" xfId="0" applyFont="1" applyBorder="1" applyAlignment="1"/>
    <xf numFmtId="0" fontId="26" fillId="0" borderId="0" xfId="0" applyFont="1" applyFill="1" applyBorder="1" applyAlignment="1">
      <alignment horizontal="justify"/>
    </xf>
    <xf numFmtId="3" fontId="26" fillId="0" borderId="0" xfId="0" applyNumberFormat="1" applyFont="1" applyAlignment="1"/>
    <xf numFmtId="0" fontId="28" fillId="0" borderId="0" xfId="0" applyFont="1" applyFill="1" applyBorder="1" applyAlignment="1">
      <alignment wrapText="1"/>
    </xf>
    <xf numFmtId="0" fontId="28" fillId="0" borderId="0" xfId="0" applyFont="1" applyAlignment="1"/>
    <xf numFmtId="164" fontId="26" fillId="0" borderId="0" xfId="0" applyNumberFormat="1"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168" fontId="18" fillId="0" borderId="0" xfId="2" applyNumberFormat="1" applyFont="1" applyFill="1" applyBorder="1" applyAlignment="1" applyProtection="1">
      <alignment vertical="top" wrapText="1"/>
    </xf>
    <xf numFmtId="0" fontId="26" fillId="0" borderId="0" xfId="0" applyFont="1" applyFill="1"/>
    <xf numFmtId="0" fontId="26" fillId="0" borderId="0" xfId="0" applyFont="1" applyFill="1" applyAlignment="1">
      <alignment vertical="center"/>
    </xf>
    <xf numFmtId="0" fontId="28" fillId="0" borderId="0" xfId="0" applyFont="1" applyFill="1" applyBorder="1" applyAlignment="1">
      <alignment vertical="center" wrapText="1"/>
    </xf>
    <xf numFmtId="0" fontId="19" fillId="0" borderId="0" xfId="0" applyFont="1" applyFill="1" applyBorder="1" applyAlignment="1" applyProtection="1">
      <alignment horizontal="left"/>
    </xf>
    <xf numFmtId="0" fontId="19" fillId="0" borderId="0" xfId="0" applyFont="1" applyFill="1"/>
    <xf numFmtId="0" fontId="21" fillId="0" borderId="0" xfId="0" applyFont="1" applyAlignment="1"/>
    <xf numFmtId="0" fontId="10"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Border="1" applyAlignment="1" applyProtection="1">
      <alignment horizontal="left" vertical="top" wrapText="1"/>
    </xf>
    <xf numFmtId="0" fontId="28" fillId="0" borderId="0" xfId="0" applyFont="1" applyFill="1" applyBorder="1" applyAlignment="1"/>
    <xf numFmtId="3" fontId="26" fillId="0" borderId="0" xfId="0" applyNumberFormat="1" applyFont="1" applyFill="1" applyAlignment="1"/>
    <xf numFmtId="0" fontId="28" fillId="0" borderId="0" xfId="0" applyFont="1" applyFill="1" applyAlignment="1"/>
    <xf numFmtId="0" fontId="23" fillId="3" borderId="31" xfId="0" applyFont="1" applyFill="1" applyBorder="1" applyAlignment="1" applyProtection="1">
      <alignment vertical="top" wrapText="1"/>
    </xf>
    <xf numFmtId="0" fontId="31" fillId="3" borderId="47" xfId="0" applyNumberFormat="1" applyFont="1" applyFill="1" applyBorder="1" applyAlignment="1" applyProtection="1">
      <alignment horizontal="center" vertical="center" wrapText="1"/>
    </xf>
    <xf numFmtId="1" fontId="31" fillId="3" borderId="47"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left" vertical="top" wrapText="1"/>
    </xf>
    <xf numFmtId="0" fontId="31" fillId="3" borderId="46" xfId="0" applyNumberFormat="1" applyFont="1" applyFill="1" applyBorder="1" applyAlignment="1" applyProtection="1">
      <alignment horizontal="center" vertical="center" wrapText="1"/>
    </xf>
    <xf numFmtId="0" fontId="31" fillId="3" borderId="48" xfId="0" applyFont="1" applyFill="1" applyBorder="1" applyAlignment="1" applyProtection="1">
      <alignment horizontal="center" vertical="center"/>
    </xf>
    <xf numFmtId="164" fontId="20" fillId="3" borderId="0" xfId="2" applyNumberFormat="1" applyFont="1" applyFill="1" applyBorder="1" applyAlignment="1" applyProtection="1">
      <alignment vertical="center" wrapText="1"/>
    </xf>
    <xf numFmtId="164" fontId="3" fillId="3" borderId="0" xfId="2" applyNumberFormat="1" applyFont="1" applyFill="1" applyBorder="1" applyAlignment="1" applyProtection="1">
      <alignment vertical="center" wrapText="1"/>
    </xf>
    <xf numFmtId="0" fontId="3" fillId="3" borderId="0" xfId="0" applyFont="1" applyFill="1" applyAlignment="1" applyProtection="1">
      <alignment vertical="center"/>
    </xf>
    <xf numFmtId="166" fontId="3" fillId="3" borderId="0" xfId="0" applyNumberFormat="1" applyFont="1" applyFill="1" applyAlignment="1" applyProtection="1">
      <alignment vertical="center"/>
    </xf>
    <xf numFmtId="0" fontId="20" fillId="3" borderId="0" xfId="0" applyFont="1" applyFill="1" applyAlignment="1" applyProtection="1">
      <alignment vertical="center"/>
    </xf>
    <xf numFmtId="0" fontId="19" fillId="0" borderId="0" xfId="0" applyFont="1" applyFill="1" applyAlignment="1"/>
    <xf numFmtId="0" fontId="28"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9"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3" fontId="26" fillId="0" borderId="1" xfId="0" applyNumberFormat="1" applyFont="1" applyFill="1" applyBorder="1" applyAlignment="1" applyProtection="1">
      <alignment vertical="center" wrapText="1"/>
      <protection locked="0"/>
    </xf>
    <xf numFmtId="9" fontId="28" fillId="0" borderId="1" xfId="0" applyNumberFormat="1" applyFont="1" applyFill="1" applyBorder="1" applyAlignment="1">
      <alignment horizontal="center" vertical="center" wrapText="1"/>
    </xf>
    <xf numFmtId="9" fontId="28" fillId="0" borderId="1" xfId="0" applyNumberFormat="1" applyFont="1" applyFill="1" applyBorder="1" applyAlignment="1">
      <alignment vertical="center" wrapText="1"/>
    </xf>
    <xf numFmtId="0" fontId="28" fillId="0" borderId="1" xfId="0" applyFont="1" applyFill="1" applyBorder="1" applyAlignment="1">
      <alignment vertical="center" wrapText="1"/>
    </xf>
    <xf numFmtId="169" fontId="28" fillId="0" borderId="1" xfId="0" applyNumberFormat="1" applyFont="1" applyFill="1" applyBorder="1" applyAlignment="1">
      <alignment horizontal="center" vertical="center" wrapText="1"/>
    </xf>
    <xf numFmtId="1" fontId="28" fillId="0" borderId="1" xfId="0" applyNumberFormat="1" applyFont="1" applyFill="1" applyBorder="1" applyAlignment="1">
      <alignment horizontal="center" vertical="center" wrapText="1"/>
    </xf>
    <xf numFmtId="9" fontId="26" fillId="3" borderId="1" xfId="0" applyNumberFormat="1" applyFon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9" fontId="26" fillId="0" borderId="1" xfId="0" applyNumberFormat="1" applyFont="1" applyFill="1" applyBorder="1" applyAlignment="1">
      <alignment horizontal="left" vertical="center" wrapText="1"/>
    </xf>
    <xf numFmtId="0" fontId="38" fillId="0" borderId="0" xfId="0" applyFont="1" applyFill="1" applyBorder="1" applyAlignment="1" applyProtection="1">
      <alignment horizontal="justify" vertical="center" wrapText="1"/>
    </xf>
    <xf numFmtId="0" fontId="39" fillId="0" borderId="0" xfId="0" applyFont="1" applyFill="1" applyBorder="1" applyAlignment="1" applyProtection="1">
      <alignment horizontal="left" vertical="center" wrapText="1"/>
    </xf>
    <xf numFmtId="0" fontId="39" fillId="0" borderId="0" xfId="0" applyFont="1" applyFill="1" applyBorder="1" applyAlignment="1" applyProtection="1">
      <alignment vertical="center" wrapText="1"/>
    </xf>
    <xf numFmtId="0" fontId="39" fillId="0" borderId="0" xfId="0" applyFont="1" applyFill="1" applyBorder="1" applyAlignment="1" applyProtection="1">
      <alignment wrapText="1"/>
    </xf>
    <xf numFmtId="0" fontId="39" fillId="0" borderId="0" xfId="0" applyFont="1" applyFill="1" applyAlignment="1" applyProtection="1"/>
    <xf numFmtId="0" fontId="39" fillId="0" borderId="0" xfId="0" applyFont="1" applyFill="1" applyAlignment="1" applyProtection="1">
      <alignment vertical="center"/>
    </xf>
    <xf numFmtId="0" fontId="41" fillId="0" borderId="0" xfId="0" applyFont="1" applyBorder="1" applyAlignment="1"/>
    <xf numFmtId="0" fontId="26" fillId="0" borderId="1" xfId="0" applyFont="1" applyFill="1" applyBorder="1" applyAlignment="1">
      <alignment horizontal="justify" vertical="center" wrapText="1"/>
    </xf>
    <xf numFmtId="9" fontId="19" fillId="3" borderId="1" xfId="0" applyNumberFormat="1" applyFont="1" applyFill="1" applyBorder="1" applyAlignment="1">
      <alignment horizontal="center" vertical="center" wrapText="1"/>
    </xf>
    <xf numFmtId="169" fontId="19" fillId="3" borderId="1" xfId="0" applyNumberFormat="1" applyFont="1" applyFill="1" applyBorder="1" applyAlignment="1">
      <alignment horizontal="center" vertical="center" wrapText="1"/>
    </xf>
    <xf numFmtId="169" fontId="6" fillId="3" borderId="1" xfId="0" applyNumberFormat="1" applyFont="1" applyFill="1" applyBorder="1" applyAlignment="1">
      <alignment horizontal="center" vertical="center" wrapText="1"/>
    </xf>
    <xf numFmtId="0" fontId="28" fillId="3" borderId="1" xfId="0" applyFont="1" applyFill="1" applyBorder="1" applyAlignment="1">
      <alignment vertical="center" wrapText="1"/>
    </xf>
    <xf numFmtId="0" fontId="28"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1" fontId="26" fillId="0" borderId="1" xfId="0" applyNumberFormat="1" applyFont="1" applyFill="1" applyBorder="1" applyAlignment="1">
      <alignment horizontal="center" vertical="center" wrapText="1"/>
    </xf>
    <xf numFmtId="1" fontId="27" fillId="0" borderId="1" xfId="0" applyNumberFormat="1" applyFont="1" applyFill="1" applyBorder="1" applyAlignment="1">
      <alignment horizontal="center" vertical="center" wrapText="1"/>
    </xf>
    <xf numFmtId="1" fontId="26" fillId="3" borderId="1"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0" fontId="39" fillId="0" borderId="0" xfId="0" applyFont="1" applyFill="1" applyBorder="1" applyAlignment="1" applyProtection="1">
      <alignment horizontal="left"/>
    </xf>
    <xf numFmtId="0" fontId="20" fillId="0" borderId="0" xfId="0" applyFont="1" applyFill="1"/>
    <xf numFmtId="0" fontId="20" fillId="0" borderId="0" xfId="0" applyFont="1" applyFill="1" applyAlignment="1">
      <alignment vertical="center"/>
    </xf>
    <xf numFmtId="0" fontId="20" fillId="0" borderId="0" xfId="0" applyFont="1" applyFill="1" applyBorder="1" applyAlignment="1" applyProtection="1">
      <alignment horizontal="left" vertical="top" wrapText="1"/>
    </xf>
    <xf numFmtId="168" fontId="23" fillId="0" borderId="0" xfId="2" applyNumberFormat="1" applyFont="1" applyFill="1" applyBorder="1" applyAlignment="1" applyProtection="1">
      <alignment vertical="top" wrapText="1"/>
    </xf>
    <xf numFmtId="0" fontId="22" fillId="0" borderId="0" xfId="0" applyFont="1" applyFill="1" applyBorder="1" applyAlignment="1">
      <alignment horizontal="justify" vertical="center" wrapText="1"/>
    </xf>
    <xf numFmtId="0" fontId="22" fillId="0" borderId="0" xfId="0" applyFont="1" applyFill="1" applyAlignment="1"/>
    <xf numFmtId="0" fontId="20" fillId="0" borderId="0" xfId="0" applyFont="1" applyFill="1" applyBorder="1" applyAlignment="1" applyProtection="1">
      <alignment horizontal="left" vertical="center"/>
    </xf>
    <xf numFmtId="164" fontId="42" fillId="3" borderId="11" xfId="0" applyNumberFormat="1" applyFont="1" applyFill="1" applyBorder="1" applyAlignment="1" applyProtection="1">
      <alignment horizontal="left" vertical="center" wrapText="1"/>
    </xf>
    <xf numFmtId="168" fontId="42" fillId="3" borderId="11" xfId="2" applyNumberFormat="1" applyFont="1" applyFill="1" applyBorder="1" applyAlignment="1" applyProtection="1">
      <alignment horizontal="center" vertical="center" wrapText="1"/>
    </xf>
    <xf numFmtId="9" fontId="42" fillId="3" borderId="1" xfId="2" applyNumberFormat="1" applyFont="1" applyFill="1" applyBorder="1" applyAlignment="1" applyProtection="1">
      <alignment horizontal="center" vertical="center" wrapText="1"/>
    </xf>
    <xf numFmtId="168" fontId="42" fillId="3" borderId="11" xfId="2" applyNumberFormat="1" applyFont="1" applyFill="1" applyBorder="1" applyAlignment="1" applyProtection="1">
      <alignment horizontal="left" vertical="center" wrapText="1"/>
    </xf>
    <xf numFmtId="9" fontId="42" fillId="3" borderId="11" xfId="2" applyNumberFormat="1" applyFont="1" applyFill="1" applyBorder="1" applyAlignment="1" applyProtection="1">
      <alignment horizontal="center" vertical="center" wrapText="1"/>
    </xf>
    <xf numFmtId="1" fontId="42" fillId="3" borderId="11" xfId="2" applyNumberFormat="1" applyFont="1" applyFill="1" applyBorder="1" applyAlignment="1" applyProtection="1">
      <alignment horizontal="center" vertical="center" wrapText="1"/>
    </xf>
    <xf numFmtId="0" fontId="42" fillId="3" borderId="31" xfId="0" applyFont="1" applyFill="1" applyBorder="1" applyAlignment="1" applyProtection="1">
      <alignment vertical="top" wrapText="1"/>
    </xf>
    <xf numFmtId="164" fontId="42" fillId="3" borderId="1" xfId="0" applyNumberFormat="1" applyFont="1" applyFill="1" applyBorder="1" applyAlignment="1" applyProtection="1">
      <alignment horizontal="left" vertical="center" wrapText="1"/>
    </xf>
    <xf numFmtId="168" fontId="42" fillId="3" borderId="1" xfId="2" applyNumberFormat="1" applyFont="1" applyFill="1" applyBorder="1" applyAlignment="1" applyProtection="1">
      <alignment horizontal="center" vertical="center" wrapText="1"/>
    </xf>
    <xf numFmtId="10" fontId="42" fillId="3" borderId="1" xfId="2" applyNumberFormat="1" applyFont="1" applyFill="1" applyBorder="1" applyAlignment="1" applyProtection="1">
      <alignment horizontal="center" vertical="center" wrapText="1"/>
    </xf>
    <xf numFmtId="1" fontId="42" fillId="3" borderId="1" xfId="2" applyNumberFormat="1" applyFont="1" applyFill="1" applyBorder="1" applyAlignment="1" applyProtection="1">
      <alignment horizontal="center" vertical="center" wrapText="1"/>
    </xf>
    <xf numFmtId="169" fontId="42" fillId="3" borderId="1" xfId="2" applyNumberFormat="1" applyFont="1" applyFill="1" applyBorder="1" applyAlignment="1" applyProtection="1">
      <alignment horizontal="center" vertical="center" wrapText="1"/>
    </xf>
    <xf numFmtId="0" fontId="42" fillId="3" borderId="29" xfId="0" applyFont="1" applyFill="1" applyBorder="1" applyAlignment="1" applyProtection="1">
      <alignment vertical="top" wrapText="1"/>
    </xf>
    <xf numFmtId="9" fontId="42" fillId="3" borderId="10" xfId="2" applyNumberFormat="1" applyFont="1" applyFill="1" applyBorder="1" applyAlignment="1" applyProtection="1">
      <alignment vertical="center" wrapText="1"/>
    </xf>
    <xf numFmtId="9" fontId="42" fillId="3" borderId="8" xfId="2" applyNumberFormat="1" applyFont="1" applyFill="1" applyBorder="1" applyAlignment="1" applyProtection="1">
      <alignment vertical="center" wrapText="1"/>
    </xf>
    <xf numFmtId="9" fontId="42" fillId="3" borderId="5" xfId="2" applyNumberFormat="1" applyFont="1" applyFill="1" applyBorder="1" applyAlignment="1" applyProtection="1">
      <alignment vertical="center" wrapText="1"/>
    </xf>
    <xf numFmtId="9" fontId="42" fillId="3" borderId="1" xfId="2" applyNumberFormat="1" applyFont="1" applyFill="1" applyBorder="1" applyAlignment="1" applyProtection="1">
      <alignment horizontal="right" vertical="center" wrapText="1"/>
    </xf>
    <xf numFmtId="168" fontId="42" fillId="3" borderId="1" xfId="2" applyNumberFormat="1" applyFont="1" applyFill="1" applyBorder="1" applyAlignment="1" applyProtection="1">
      <alignment horizontal="right" vertical="center" wrapText="1"/>
    </xf>
    <xf numFmtId="10" fontId="42" fillId="3" borderId="1" xfId="2" applyNumberFormat="1" applyFont="1" applyFill="1" applyBorder="1" applyAlignment="1" applyProtection="1">
      <alignment horizontal="right" vertical="center" wrapText="1"/>
    </xf>
    <xf numFmtId="0" fontId="42" fillId="3" borderId="29" xfId="0" applyFont="1" applyFill="1" applyBorder="1" applyAlignment="1" applyProtection="1">
      <alignment vertical="center" wrapText="1"/>
    </xf>
    <xf numFmtId="164" fontId="42" fillId="3" borderId="12" xfId="0" applyNumberFormat="1" applyFont="1" applyFill="1" applyBorder="1" applyAlignment="1" applyProtection="1">
      <alignment horizontal="left" vertical="center" wrapText="1"/>
    </xf>
    <xf numFmtId="168" fontId="42" fillId="3" borderId="12" xfId="2" applyNumberFormat="1" applyFont="1" applyFill="1" applyBorder="1" applyAlignment="1" applyProtection="1">
      <alignment horizontal="center" vertical="center" wrapText="1"/>
    </xf>
    <xf numFmtId="10" fontId="42" fillId="3" borderId="12" xfId="2" applyNumberFormat="1" applyFont="1" applyFill="1" applyBorder="1" applyAlignment="1" applyProtection="1">
      <alignment horizontal="right" vertical="center" wrapText="1"/>
    </xf>
    <xf numFmtId="168" fontId="42" fillId="3" borderId="12" xfId="2" applyNumberFormat="1" applyFont="1" applyFill="1" applyBorder="1" applyAlignment="1" applyProtection="1">
      <alignment horizontal="right" vertical="center" wrapText="1"/>
    </xf>
    <xf numFmtId="0" fontId="42" fillId="3" borderId="30" xfId="0" applyFont="1" applyFill="1" applyBorder="1" applyAlignment="1" applyProtection="1">
      <alignment vertical="center" wrapText="1"/>
    </xf>
    <xf numFmtId="0" fontId="42" fillId="3" borderId="11" xfId="0" applyFont="1" applyFill="1" applyBorder="1" applyAlignment="1" applyProtection="1">
      <alignment horizontal="left" vertical="center" wrapText="1"/>
    </xf>
    <xf numFmtId="168" fontId="42" fillId="3" borderId="11" xfId="2" applyNumberFormat="1" applyFont="1" applyFill="1" applyBorder="1" applyAlignment="1" applyProtection="1">
      <alignment horizontal="right" vertical="center" wrapText="1"/>
    </xf>
    <xf numFmtId="10" fontId="42" fillId="3" borderId="11" xfId="2" applyNumberFormat="1" applyFont="1" applyFill="1" applyBorder="1" applyAlignment="1" applyProtection="1">
      <alignment horizontal="right" vertical="center" wrapText="1"/>
    </xf>
    <xf numFmtId="0" fontId="42" fillId="3" borderId="33" xfId="0" applyFont="1" applyFill="1" applyBorder="1" applyAlignment="1" applyProtection="1">
      <alignment vertical="center"/>
    </xf>
    <xf numFmtId="0" fontId="42" fillId="3" borderId="1" xfId="0" applyFont="1" applyFill="1" applyBorder="1" applyAlignment="1" applyProtection="1">
      <alignment horizontal="left" vertical="center" wrapText="1"/>
    </xf>
    <xf numFmtId="168" fontId="43" fillId="3" borderId="1" xfId="2" applyNumberFormat="1" applyFont="1" applyFill="1" applyBorder="1" applyAlignment="1" applyProtection="1">
      <alignment horizontal="right" vertical="center" wrapText="1"/>
    </xf>
    <xf numFmtId="0" fontId="42" fillId="3" borderId="34" xfId="0" applyFont="1" applyFill="1" applyBorder="1" applyAlignment="1" applyProtection="1">
      <alignment vertical="center"/>
    </xf>
    <xf numFmtId="0" fontId="42" fillId="3" borderId="12" xfId="0" applyFont="1" applyFill="1" applyBorder="1" applyAlignment="1" applyProtection="1">
      <alignment horizontal="left" vertical="center" wrapText="1"/>
    </xf>
    <xf numFmtId="168" fontId="43" fillId="3" borderId="12" xfId="2" applyNumberFormat="1" applyFont="1" applyFill="1" applyBorder="1" applyAlignment="1" applyProtection="1">
      <alignment horizontal="right" vertical="center" wrapText="1"/>
    </xf>
    <xf numFmtId="0" fontId="42" fillId="3" borderId="36" xfId="0" applyFont="1" applyFill="1" applyBorder="1" applyAlignment="1" applyProtection="1">
      <alignment vertical="center"/>
    </xf>
    <xf numFmtId="169" fontId="42" fillId="3" borderId="11" xfId="2" applyNumberFormat="1" applyFont="1" applyFill="1" applyBorder="1" applyAlignment="1" applyProtection="1">
      <alignment horizontal="center" vertical="center" wrapText="1"/>
    </xf>
    <xf numFmtId="168" fontId="43" fillId="3" borderId="1" xfId="2" applyNumberFormat="1" applyFont="1" applyFill="1" applyBorder="1" applyAlignment="1" applyProtection="1">
      <alignment horizontal="center" vertical="center" wrapText="1"/>
    </xf>
    <xf numFmtId="0" fontId="42" fillId="3" borderId="34" xfId="0" applyFont="1" applyFill="1" applyBorder="1" applyAlignment="1" applyProtection="1">
      <alignment vertical="top" wrapText="1"/>
    </xf>
    <xf numFmtId="164" fontId="42" fillId="3" borderId="10" xfId="0" applyNumberFormat="1" applyFont="1" applyFill="1" applyBorder="1" applyAlignment="1" applyProtection="1">
      <alignment horizontal="left" vertical="center" wrapText="1"/>
    </xf>
    <xf numFmtId="168" fontId="42" fillId="3" borderId="10" xfId="2" applyNumberFormat="1" applyFont="1" applyFill="1" applyBorder="1" applyAlignment="1" applyProtection="1">
      <alignment horizontal="center" vertical="center" wrapText="1"/>
    </xf>
    <xf numFmtId="9" fontId="42" fillId="3" borderId="10" xfId="2" applyNumberFormat="1" applyFont="1" applyFill="1" applyBorder="1" applyAlignment="1" applyProtection="1">
      <alignment horizontal="center" vertical="center" wrapText="1"/>
    </xf>
    <xf numFmtId="9" fontId="42" fillId="3" borderId="52" xfId="2" applyNumberFormat="1" applyFont="1" applyFill="1" applyBorder="1" applyAlignment="1" applyProtection="1">
      <alignment horizontal="center" vertical="center" wrapText="1"/>
    </xf>
    <xf numFmtId="0" fontId="42" fillId="3" borderId="1" xfId="0" applyFont="1" applyFill="1" applyBorder="1" applyAlignment="1" applyProtection="1">
      <alignment horizontal="left" vertical="top" wrapText="1"/>
    </xf>
    <xf numFmtId="10" fontId="42" fillId="3" borderId="4" xfId="2" applyNumberFormat="1" applyFont="1" applyFill="1" applyBorder="1" applyAlignment="1" applyProtection="1">
      <alignment horizontal="center" vertical="center" wrapText="1"/>
    </xf>
    <xf numFmtId="0" fontId="44" fillId="3" borderId="1" xfId="0" applyFont="1" applyFill="1" applyBorder="1" applyAlignment="1">
      <alignment vertical="center"/>
    </xf>
    <xf numFmtId="168" fontId="43" fillId="3" borderId="12" xfId="2" applyNumberFormat="1" applyFont="1" applyFill="1" applyBorder="1" applyAlignment="1" applyProtection="1">
      <alignment horizontal="center" vertical="center" wrapText="1"/>
    </xf>
    <xf numFmtId="10" fontId="42" fillId="3" borderId="12" xfId="2" applyNumberFormat="1" applyFont="1" applyFill="1" applyBorder="1" applyAlignment="1" applyProtection="1">
      <alignment horizontal="center" vertical="center" wrapText="1"/>
    </xf>
    <xf numFmtId="165" fontId="42" fillId="3" borderId="1" xfId="0" applyNumberFormat="1" applyFont="1" applyFill="1" applyBorder="1" applyAlignment="1">
      <alignment horizontal="center" vertical="center" wrapText="1"/>
    </xf>
    <xf numFmtId="169" fontId="42" fillId="3" borderId="12" xfId="2" applyNumberFormat="1" applyFont="1" applyFill="1" applyBorder="1" applyAlignment="1" applyProtection="1">
      <alignment horizontal="center" vertical="center" wrapText="1"/>
    </xf>
    <xf numFmtId="10" fontId="42" fillId="3" borderId="25" xfId="2" applyNumberFormat="1" applyFont="1" applyFill="1" applyBorder="1" applyAlignment="1" applyProtection="1">
      <alignment horizontal="center" vertical="center" wrapText="1"/>
    </xf>
    <xf numFmtId="0" fontId="42" fillId="3" borderId="5" xfId="0" applyFont="1" applyFill="1" applyBorder="1" applyAlignment="1" applyProtection="1">
      <alignment horizontal="left" vertical="center" wrapText="1"/>
    </xf>
    <xf numFmtId="168" fontId="42" fillId="3" borderId="5" xfId="2" applyNumberFormat="1" applyFont="1" applyFill="1" applyBorder="1" applyAlignment="1" applyProtection="1">
      <alignment horizontal="center" vertical="center" wrapText="1"/>
    </xf>
    <xf numFmtId="169" fontId="42" fillId="3" borderId="5" xfId="2" applyNumberFormat="1" applyFont="1" applyFill="1" applyBorder="1" applyAlignment="1" applyProtection="1">
      <alignment horizontal="center" vertical="center" wrapText="1"/>
    </xf>
    <xf numFmtId="9" fontId="42" fillId="3" borderId="5" xfId="2" applyNumberFormat="1" applyFont="1" applyFill="1" applyBorder="1" applyAlignment="1" applyProtection="1">
      <alignment horizontal="center" vertical="center" wrapText="1"/>
    </xf>
    <xf numFmtId="0" fontId="42" fillId="3" borderId="31" xfId="0" applyFont="1" applyFill="1" applyBorder="1" applyAlignment="1" applyProtection="1">
      <alignment vertical="center" wrapText="1"/>
    </xf>
    <xf numFmtId="10" fontId="42" fillId="3" borderId="10" xfId="2" applyNumberFormat="1" applyFont="1" applyFill="1" applyBorder="1" applyAlignment="1" applyProtection="1">
      <alignment horizontal="center" vertical="center" wrapText="1"/>
    </xf>
    <xf numFmtId="9" fontId="42" fillId="3" borderId="8" xfId="2" applyNumberFormat="1" applyFont="1" applyFill="1" applyBorder="1" applyAlignment="1" applyProtection="1">
      <alignment horizontal="center" vertical="center" wrapText="1"/>
    </xf>
    <xf numFmtId="10" fontId="42" fillId="3" borderId="8" xfId="2" applyNumberFormat="1" applyFont="1" applyFill="1" applyBorder="1" applyAlignment="1" applyProtection="1">
      <alignment horizontal="center" vertical="center" wrapText="1"/>
    </xf>
    <xf numFmtId="169" fontId="42" fillId="3" borderId="8" xfId="2" applyNumberFormat="1" applyFont="1" applyFill="1" applyBorder="1" applyAlignment="1" applyProtection="1">
      <alignment horizontal="center" vertical="center" wrapText="1"/>
    </xf>
    <xf numFmtId="10" fontId="42" fillId="3" borderId="11" xfId="2" applyNumberFormat="1" applyFont="1" applyFill="1" applyBorder="1" applyAlignment="1" applyProtection="1">
      <alignment horizontal="center" vertical="center" wrapText="1"/>
    </xf>
    <xf numFmtId="0" fontId="42" fillId="3" borderId="27" xfId="0" applyFont="1" applyFill="1" applyBorder="1" applyAlignment="1" applyProtection="1">
      <alignment vertical="center" wrapText="1"/>
    </xf>
    <xf numFmtId="169" fontId="42" fillId="3" borderId="10" xfId="2" applyNumberFormat="1" applyFont="1" applyFill="1" applyBorder="1" applyAlignment="1" applyProtection="1">
      <alignment horizontal="center" vertical="center" wrapText="1"/>
    </xf>
    <xf numFmtId="0" fontId="42" fillId="3" borderId="37" xfId="0" applyFont="1" applyFill="1" applyBorder="1" applyAlignment="1" applyProtection="1">
      <alignment vertical="center" wrapText="1"/>
    </xf>
    <xf numFmtId="164" fontId="42" fillId="3" borderId="8" xfId="0" applyNumberFormat="1" applyFont="1" applyFill="1" applyBorder="1" applyAlignment="1" applyProtection="1">
      <alignment horizontal="left" vertical="center" wrapText="1"/>
    </xf>
    <xf numFmtId="10" fontId="42" fillId="3" borderId="5" xfId="2" applyNumberFormat="1" applyFont="1" applyFill="1" applyBorder="1" applyAlignment="1" applyProtection="1">
      <alignment horizontal="center" vertical="center" wrapText="1"/>
    </xf>
    <xf numFmtId="9" fontId="45" fillId="3" borderId="5" xfId="2" applyNumberFormat="1" applyFont="1" applyFill="1" applyBorder="1" applyAlignment="1" applyProtection="1">
      <alignment horizontal="center" vertical="center" wrapText="1"/>
    </xf>
    <xf numFmtId="0" fontId="45" fillId="3" borderId="1" xfId="0" applyFont="1" applyFill="1" applyBorder="1" applyAlignment="1" applyProtection="1">
      <alignment horizontal="left" vertical="center" wrapText="1"/>
    </xf>
    <xf numFmtId="168" fontId="45" fillId="3" borderId="1" xfId="2" applyNumberFormat="1" applyFont="1" applyFill="1" applyBorder="1" applyAlignment="1" applyProtection="1">
      <alignment horizontal="center" vertical="center" wrapText="1"/>
    </xf>
    <xf numFmtId="9" fontId="45" fillId="3" borderId="1" xfId="2" applyNumberFormat="1" applyFont="1" applyFill="1" applyBorder="1" applyAlignment="1" applyProtection="1">
      <alignment horizontal="center" vertical="center" wrapText="1"/>
    </xf>
    <xf numFmtId="10" fontId="45" fillId="3" borderId="1" xfId="2" applyNumberFormat="1" applyFont="1" applyFill="1" applyBorder="1" applyAlignment="1" applyProtection="1">
      <alignment horizontal="center" vertical="center" wrapText="1"/>
    </xf>
    <xf numFmtId="164" fontId="45" fillId="3" borderId="1" xfId="0" applyNumberFormat="1" applyFont="1" applyFill="1" applyBorder="1" applyAlignment="1" applyProtection="1">
      <alignment horizontal="left" vertical="center" wrapText="1"/>
    </xf>
    <xf numFmtId="169" fontId="45" fillId="3" borderId="1" xfId="2" applyNumberFormat="1" applyFont="1" applyFill="1" applyBorder="1" applyAlignment="1" applyProtection="1">
      <alignment horizontal="center" vertical="center" wrapText="1"/>
    </xf>
    <xf numFmtId="168" fontId="45" fillId="3" borderId="11" xfId="2" applyNumberFormat="1" applyFont="1" applyFill="1" applyBorder="1" applyAlignment="1" applyProtection="1">
      <alignment horizontal="center" vertical="center" wrapText="1"/>
    </xf>
    <xf numFmtId="168" fontId="45" fillId="3" borderId="12" xfId="2" applyNumberFormat="1" applyFont="1" applyFill="1" applyBorder="1" applyAlignment="1" applyProtection="1">
      <alignment horizontal="center" vertical="center" wrapText="1"/>
    </xf>
    <xf numFmtId="9" fontId="45" fillId="3" borderId="12" xfId="2" applyNumberFormat="1" applyFont="1" applyFill="1" applyBorder="1" applyAlignment="1" applyProtection="1">
      <alignment horizontal="center" vertical="center" wrapText="1"/>
    </xf>
    <xf numFmtId="10" fontId="45" fillId="3" borderId="12" xfId="2" applyNumberFormat="1" applyFont="1" applyFill="1" applyBorder="1" applyAlignment="1" applyProtection="1">
      <alignment horizontal="center" vertical="center" wrapText="1"/>
    </xf>
    <xf numFmtId="169" fontId="45" fillId="3" borderId="12" xfId="2" applyNumberFormat="1" applyFont="1" applyFill="1" applyBorder="1" applyAlignment="1" applyProtection="1">
      <alignment horizontal="center" vertical="center" wrapText="1"/>
    </xf>
    <xf numFmtId="9" fontId="45" fillId="3" borderId="11" xfId="2" applyNumberFormat="1" applyFont="1" applyFill="1" applyBorder="1" applyAlignment="1" applyProtection="1">
      <alignment horizontal="center" vertical="center" wrapText="1"/>
    </xf>
    <xf numFmtId="0" fontId="45" fillId="3" borderId="5" xfId="0" applyFont="1" applyFill="1" applyBorder="1" applyAlignment="1" applyProtection="1">
      <alignment horizontal="left" vertical="center" wrapText="1"/>
    </xf>
    <xf numFmtId="168" fontId="45" fillId="3" borderId="5" xfId="2" applyNumberFormat="1" applyFont="1" applyFill="1" applyBorder="1" applyAlignment="1" applyProtection="1">
      <alignment horizontal="center" vertical="center" wrapText="1"/>
    </xf>
    <xf numFmtId="10" fontId="45" fillId="3" borderId="5" xfId="2" applyNumberFormat="1" applyFont="1" applyFill="1" applyBorder="1" applyAlignment="1" applyProtection="1">
      <alignment horizontal="center" vertical="center" wrapText="1"/>
    </xf>
    <xf numFmtId="0" fontId="45" fillId="3" borderId="10" xfId="0" applyFont="1" applyFill="1" applyBorder="1" applyAlignment="1" applyProtection="1">
      <alignment horizontal="left" vertical="center" wrapText="1"/>
    </xf>
    <xf numFmtId="168" fontId="45" fillId="3" borderId="10" xfId="2" applyNumberFormat="1" applyFont="1" applyFill="1" applyBorder="1" applyAlignment="1" applyProtection="1">
      <alignment horizontal="center" vertical="center" wrapText="1"/>
    </xf>
    <xf numFmtId="169" fontId="45" fillId="3" borderId="10" xfId="2" applyNumberFormat="1" applyFont="1" applyFill="1" applyBorder="1" applyAlignment="1" applyProtection="1">
      <alignment horizontal="center" vertical="center" wrapText="1"/>
    </xf>
    <xf numFmtId="10" fontId="45" fillId="3" borderId="10" xfId="2" applyNumberFormat="1" applyFont="1" applyFill="1" applyBorder="1" applyAlignment="1" applyProtection="1">
      <alignment horizontal="center" vertical="center" wrapText="1"/>
    </xf>
    <xf numFmtId="10" fontId="45" fillId="3" borderId="11" xfId="2" applyNumberFormat="1" applyFont="1" applyFill="1" applyBorder="1" applyAlignment="1" applyProtection="1">
      <alignment horizontal="center" vertical="center" wrapText="1"/>
    </xf>
    <xf numFmtId="9" fontId="45" fillId="3" borderId="10" xfId="2" applyNumberFormat="1" applyFont="1" applyFill="1" applyBorder="1" applyAlignment="1" applyProtection="1">
      <alignment horizontal="center" vertical="center" wrapText="1"/>
    </xf>
    <xf numFmtId="164" fontId="42" fillId="3" borderId="10" xfId="0" applyNumberFormat="1" applyFont="1" applyFill="1" applyBorder="1" applyAlignment="1" applyProtection="1">
      <alignment horizontal="center" vertical="center" wrapText="1"/>
    </xf>
    <xf numFmtId="9" fontId="42" fillId="3" borderId="12" xfId="2" applyNumberFormat="1" applyFont="1" applyFill="1" applyBorder="1" applyAlignment="1" applyProtection="1">
      <alignment horizontal="center" vertical="center" wrapText="1"/>
    </xf>
    <xf numFmtId="0" fontId="42" fillId="3" borderId="1" xfId="0" applyFont="1" applyFill="1" applyBorder="1" applyAlignment="1" applyProtection="1">
      <alignment vertical="top" wrapText="1"/>
    </xf>
    <xf numFmtId="164" fontId="45" fillId="3" borderId="8" xfId="0" applyNumberFormat="1" applyFont="1" applyFill="1" applyBorder="1" applyAlignment="1" applyProtection="1">
      <alignment horizontal="center" vertical="center" wrapText="1"/>
    </xf>
    <xf numFmtId="10" fontId="45" fillId="3" borderId="4" xfId="2" applyNumberFormat="1" applyFont="1" applyFill="1" applyBorder="1" applyAlignment="1" applyProtection="1">
      <alignment horizontal="center" vertical="center" wrapText="1"/>
    </xf>
    <xf numFmtId="10" fontId="45" fillId="3" borderId="52" xfId="2" applyNumberFormat="1" applyFont="1" applyFill="1" applyBorder="1" applyAlignment="1" applyProtection="1">
      <alignment horizontal="center" vertical="center" wrapText="1"/>
    </xf>
    <xf numFmtId="10" fontId="42" fillId="3" borderId="19" xfId="2" applyNumberFormat="1" applyFont="1" applyFill="1" applyBorder="1" applyAlignment="1" applyProtection="1">
      <alignment horizontal="center" vertical="center" wrapText="1"/>
    </xf>
    <xf numFmtId="169" fontId="45" fillId="3" borderId="5" xfId="2" applyNumberFormat="1" applyFont="1" applyFill="1" applyBorder="1" applyAlignment="1" applyProtection="1">
      <alignment horizontal="center" vertical="center" wrapText="1"/>
    </xf>
    <xf numFmtId="10" fontId="45" fillId="3" borderId="19" xfId="2" applyNumberFormat="1" applyFont="1" applyFill="1" applyBorder="1" applyAlignment="1" applyProtection="1">
      <alignment horizontal="center" vertical="center" wrapText="1"/>
    </xf>
    <xf numFmtId="0" fontId="42" fillId="3" borderId="1" xfId="0" applyFont="1" applyFill="1" applyBorder="1" applyAlignment="1" applyProtection="1">
      <alignment vertical="center"/>
    </xf>
    <xf numFmtId="165" fontId="46" fillId="3" borderId="1" xfId="0" applyNumberFormat="1" applyFont="1" applyFill="1" applyBorder="1" applyAlignment="1">
      <alignment horizontal="center" vertical="center" wrapText="1"/>
    </xf>
    <xf numFmtId="165" fontId="46" fillId="3" borderId="1" xfId="0" applyNumberFormat="1" applyFont="1" applyFill="1" applyBorder="1" applyAlignment="1">
      <alignment vertical="center" wrapText="1"/>
    </xf>
    <xf numFmtId="165" fontId="47" fillId="3" borderId="1" xfId="0" applyNumberFormat="1" applyFont="1" applyFill="1" applyBorder="1" applyAlignment="1">
      <alignment horizontal="center" vertical="center" wrapText="1"/>
    </xf>
    <xf numFmtId="0" fontId="47" fillId="3" borderId="1" xfId="0" applyFont="1" applyFill="1" applyBorder="1" applyAlignment="1">
      <alignment horizontal="center" vertical="center"/>
    </xf>
    <xf numFmtId="165" fontId="47" fillId="3" borderId="1" xfId="0" applyNumberFormat="1" applyFont="1" applyFill="1" applyBorder="1" applyAlignment="1">
      <alignment vertical="center" wrapText="1"/>
    </xf>
    <xf numFmtId="165" fontId="47" fillId="3" borderId="10" xfId="0" applyNumberFormat="1" applyFont="1" applyFill="1" applyBorder="1" applyAlignment="1">
      <alignment horizontal="center" vertical="center" wrapText="1"/>
    </xf>
    <xf numFmtId="165" fontId="47" fillId="3" borderId="10" xfId="0" applyNumberFormat="1" applyFont="1" applyFill="1" applyBorder="1" applyAlignment="1">
      <alignment vertical="center" wrapText="1"/>
    </xf>
    <xf numFmtId="0" fontId="47" fillId="3" borderId="10" xfId="0" applyFont="1" applyFill="1" applyBorder="1" applyAlignment="1">
      <alignment horizontal="center" vertical="center"/>
    </xf>
    <xf numFmtId="0" fontId="42" fillId="3" borderId="27" xfId="0" applyFont="1" applyFill="1" applyBorder="1" applyAlignment="1" applyProtection="1">
      <alignment horizontal="left" vertical="center" wrapText="1"/>
    </xf>
    <xf numFmtId="0" fontId="42" fillId="3" borderId="29" xfId="0" applyFont="1" applyFill="1" applyBorder="1" applyAlignment="1" applyProtection="1">
      <alignment horizontal="left" vertical="center" wrapText="1"/>
    </xf>
    <xf numFmtId="0" fontId="42" fillId="3" borderId="30" xfId="0" applyFont="1" applyFill="1" applyBorder="1" applyAlignment="1" applyProtection="1">
      <alignment horizontal="left" vertical="center" wrapText="1"/>
    </xf>
    <xf numFmtId="164" fontId="42" fillId="3" borderId="11" xfId="2" applyNumberFormat="1" applyFont="1" applyFill="1" applyBorder="1" applyAlignment="1" applyProtection="1">
      <alignment horizontal="center" vertical="center" wrapText="1"/>
    </xf>
    <xf numFmtId="164" fontId="42" fillId="3" borderId="1" xfId="2" applyNumberFormat="1" applyFont="1" applyFill="1" applyBorder="1" applyAlignment="1" applyProtection="1">
      <alignment horizontal="center" vertical="center" wrapText="1"/>
    </xf>
    <xf numFmtId="165" fontId="42" fillId="3" borderId="1" xfId="2" applyNumberFormat="1" applyFont="1" applyFill="1" applyBorder="1" applyAlignment="1" applyProtection="1">
      <alignment horizontal="center" vertical="center" wrapText="1"/>
    </xf>
    <xf numFmtId="165" fontId="47" fillId="3" borderId="28" xfId="0" applyNumberFormat="1" applyFont="1" applyFill="1" applyBorder="1" applyAlignment="1">
      <alignment horizontal="center" vertical="center" wrapText="1"/>
    </xf>
    <xf numFmtId="165" fontId="47" fillId="3" borderId="21" xfId="0" applyNumberFormat="1" applyFont="1" applyFill="1" applyBorder="1" applyAlignment="1">
      <alignment horizontal="center" vertical="center" wrapText="1"/>
    </xf>
    <xf numFmtId="165" fontId="47" fillId="3" borderId="12" xfId="0" applyNumberFormat="1" applyFont="1" applyFill="1" applyBorder="1" applyAlignment="1">
      <alignment horizontal="center" vertical="center" wrapText="1"/>
    </xf>
    <xf numFmtId="165" fontId="47" fillId="3" borderId="27" xfId="0" applyNumberFormat="1" applyFont="1" applyFill="1" applyBorder="1" applyAlignment="1">
      <alignment horizontal="left" vertical="center" wrapText="1"/>
    </xf>
    <xf numFmtId="165" fontId="47" fillId="3" borderId="29" xfId="0" applyNumberFormat="1" applyFont="1" applyFill="1" applyBorder="1" applyAlignment="1">
      <alignment horizontal="left" vertical="center" wrapText="1"/>
    </xf>
    <xf numFmtId="165" fontId="47" fillId="3" borderId="11" xfId="0" applyNumberFormat="1" applyFont="1" applyFill="1" applyBorder="1" applyAlignment="1">
      <alignment horizontal="left" vertical="center" wrapText="1"/>
    </xf>
    <xf numFmtId="165" fontId="47" fillId="3" borderId="1" xfId="0" applyNumberFormat="1" applyFont="1" applyFill="1" applyBorder="1" applyAlignment="1">
      <alignment horizontal="left" vertical="center" wrapText="1"/>
    </xf>
    <xf numFmtId="165" fontId="46" fillId="3" borderId="1" xfId="0" applyNumberFormat="1" applyFont="1" applyFill="1" applyBorder="1" applyAlignment="1">
      <alignment horizontal="left" vertical="center" wrapText="1"/>
    </xf>
    <xf numFmtId="165" fontId="47" fillId="3" borderId="12" xfId="0" applyNumberFormat="1" applyFont="1" applyFill="1" applyBorder="1" applyAlignment="1">
      <alignment horizontal="left" vertical="center" wrapText="1"/>
    </xf>
    <xf numFmtId="165" fontId="47" fillId="3" borderId="30" xfId="0" applyNumberFormat="1" applyFont="1" applyFill="1" applyBorder="1" applyAlignment="1">
      <alignment horizontal="left" vertical="center" wrapText="1"/>
    </xf>
    <xf numFmtId="0" fontId="42" fillId="3" borderId="5" xfId="0" applyFont="1" applyFill="1" applyBorder="1" applyAlignment="1" applyProtection="1">
      <alignment vertical="center" wrapText="1"/>
    </xf>
    <xf numFmtId="0" fontId="42" fillId="3" borderId="17" xfId="0" applyFont="1" applyFill="1" applyBorder="1" applyAlignment="1" applyProtection="1">
      <alignment vertical="center" wrapText="1"/>
    </xf>
    <xf numFmtId="168" fontId="42" fillId="3" borderId="46" xfId="2" applyNumberFormat="1" applyFont="1" applyFill="1" applyBorder="1" applyAlignment="1" applyProtection="1">
      <alignment horizontal="center" vertical="center" wrapText="1"/>
    </xf>
    <xf numFmtId="169" fontId="42" fillId="3" borderId="47" xfId="2" applyNumberFormat="1" applyFont="1" applyFill="1" applyBorder="1" applyAlignment="1" applyProtection="1">
      <alignment horizontal="center" vertical="center" wrapText="1"/>
    </xf>
    <xf numFmtId="168" fontId="42" fillId="3" borderId="47" xfId="2" applyNumberFormat="1" applyFont="1" applyFill="1" applyBorder="1" applyAlignment="1" applyProtection="1">
      <alignment horizontal="center" vertical="center" wrapText="1"/>
    </xf>
    <xf numFmtId="9" fontId="42" fillId="3" borderId="47" xfId="2" applyNumberFormat="1" applyFont="1" applyFill="1" applyBorder="1" applyAlignment="1" applyProtection="1">
      <alignment horizontal="center" vertical="center" wrapText="1"/>
    </xf>
    <xf numFmtId="166" fontId="42" fillId="3" borderId="47" xfId="2" applyNumberFormat="1" applyFont="1" applyFill="1" applyBorder="1" applyAlignment="1" applyProtection="1">
      <alignment horizontal="center" vertical="center" wrapText="1"/>
    </xf>
    <xf numFmtId="168" fontId="42" fillId="3" borderId="5" xfId="2" applyNumberFormat="1" applyFont="1" applyFill="1" applyBorder="1" applyAlignment="1" applyProtection="1">
      <alignment vertical="center" wrapText="1"/>
    </xf>
    <xf numFmtId="10" fontId="42" fillId="3" borderId="5" xfId="2" applyNumberFormat="1" applyFont="1" applyFill="1" applyBorder="1" applyAlignment="1" applyProtection="1">
      <alignment vertical="center" wrapText="1"/>
    </xf>
    <xf numFmtId="164" fontId="42" fillId="3" borderId="1" xfId="0" applyNumberFormat="1" applyFont="1" applyFill="1" applyBorder="1" applyAlignment="1" applyProtection="1">
      <alignment vertical="center" wrapText="1"/>
    </xf>
    <xf numFmtId="168" fontId="42" fillId="3" borderId="1" xfId="2" applyNumberFormat="1" applyFont="1" applyFill="1" applyBorder="1" applyAlignment="1" applyProtection="1">
      <alignment vertical="center" wrapText="1"/>
    </xf>
    <xf numFmtId="164" fontId="42" fillId="3" borderId="10" xfId="0" applyNumberFormat="1" applyFont="1" applyFill="1" applyBorder="1" applyAlignment="1" applyProtection="1">
      <alignment vertical="center" wrapText="1"/>
    </xf>
    <xf numFmtId="0" fontId="42" fillId="3" borderId="37" xfId="0" applyFont="1" applyFill="1" applyBorder="1" applyAlignment="1" applyProtection="1">
      <alignment horizontal="left" vertical="top" wrapText="1"/>
    </xf>
    <xf numFmtId="0" fontId="42" fillId="3" borderId="12" xfId="0" applyFont="1" applyFill="1" applyBorder="1" applyAlignment="1" applyProtection="1">
      <alignment vertical="center" wrapText="1"/>
    </xf>
    <xf numFmtId="165" fontId="42" fillId="3" borderId="12" xfId="0" applyNumberFormat="1" applyFont="1" applyFill="1" applyBorder="1" applyAlignment="1">
      <alignment horizontal="center" vertical="center" wrapText="1"/>
    </xf>
    <xf numFmtId="0" fontId="42" fillId="3" borderId="46" xfId="0" applyFont="1" applyFill="1" applyBorder="1" applyAlignment="1" applyProtection="1">
      <alignment horizontal="left" vertical="center" wrapText="1"/>
    </xf>
    <xf numFmtId="0" fontId="42" fillId="3" borderId="48" xfId="0" applyFont="1" applyFill="1" applyBorder="1" applyAlignment="1" applyProtection="1">
      <alignment vertical="center" wrapText="1"/>
    </xf>
    <xf numFmtId="0" fontId="42" fillId="2" borderId="5" xfId="0" applyFont="1" applyFill="1" applyBorder="1" applyAlignment="1" applyProtection="1">
      <alignment horizontal="left" vertical="center" wrapText="1"/>
    </xf>
    <xf numFmtId="168" fontId="42" fillId="2" borderId="5" xfId="2" applyNumberFormat="1" applyFont="1" applyFill="1" applyBorder="1" applyAlignment="1" applyProtection="1">
      <alignment horizontal="center" vertical="center" wrapText="1"/>
    </xf>
    <xf numFmtId="169" fontId="42" fillId="2" borderId="47" xfId="2" applyNumberFormat="1" applyFont="1" applyFill="1" applyBorder="1" applyAlignment="1" applyProtection="1">
      <alignment horizontal="center" vertical="center" wrapText="1"/>
    </xf>
    <xf numFmtId="168" fontId="42" fillId="2" borderId="5" xfId="2" applyNumberFormat="1" applyFont="1" applyFill="1" applyBorder="1" applyAlignment="1" applyProtection="1">
      <alignment vertical="center" wrapText="1"/>
    </xf>
    <xf numFmtId="10" fontId="42" fillId="2" borderId="5" xfId="2" applyNumberFormat="1" applyFont="1" applyFill="1" applyBorder="1" applyAlignment="1" applyProtection="1">
      <alignment vertical="center" wrapText="1"/>
    </xf>
    <xf numFmtId="0" fontId="42" fillId="2" borderId="5" xfId="0" applyFont="1" applyFill="1" applyBorder="1" applyAlignment="1" applyProtection="1">
      <alignment vertical="center"/>
    </xf>
    <xf numFmtId="0" fontId="42" fillId="0" borderId="1" xfId="0" applyFont="1" applyFill="1" applyBorder="1" applyAlignment="1" applyProtection="1">
      <alignment horizontal="left" vertical="center" wrapText="1"/>
    </xf>
    <xf numFmtId="168" fontId="42" fillId="0" borderId="1" xfId="2" applyNumberFormat="1" applyFont="1" applyFill="1" applyBorder="1" applyAlignment="1" applyProtection="1">
      <alignment vertical="center" wrapText="1"/>
    </xf>
    <xf numFmtId="10" fontId="42" fillId="0" borderId="1" xfId="2" applyNumberFormat="1" applyFont="1" applyFill="1" applyBorder="1" applyAlignment="1" applyProtection="1">
      <alignment vertical="center" wrapText="1"/>
    </xf>
    <xf numFmtId="10" fontId="42" fillId="3" borderId="1" xfId="2" applyNumberFormat="1" applyFont="1" applyFill="1" applyBorder="1" applyAlignment="1" applyProtection="1">
      <alignment vertical="center" wrapText="1"/>
    </xf>
    <xf numFmtId="0" fontId="42" fillId="0" borderId="29" xfId="0" applyFont="1" applyFill="1" applyBorder="1" applyAlignment="1" applyProtection="1">
      <alignment vertical="center"/>
    </xf>
    <xf numFmtId="164" fontId="42" fillId="0" borderId="1" xfId="0" applyNumberFormat="1" applyFont="1" applyFill="1" applyBorder="1" applyAlignment="1" applyProtection="1">
      <alignment horizontal="left" vertical="center" wrapText="1"/>
    </xf>
    <xf numFmtId="164" fontId="42" fillId="3" borderId="1" xfId="2" applyNumberFormat="1" applyFont="1" applyFill="1" applyBorder="1" applyAlignment="1" applyProtection="1">
      <alignment vertical="center" wrapText="1"/>
    </xf>
    <xf numFmtId="0" fontId="42" fillId="0" borderId="29" xfId="0" applyFont="1" applyFill="1" applyBorder="1" applyAlignment="1" applyProtection="1">
      <alignment vertical="center" wrapText="1"/>
    </xf>
    <xf numFmtId="0" fontId="42" fillId="0" borderId="12" xfId="0" applyFont="1" applyFill="1" applyBorder="1" applyAlignment="1" applyProtection="1">
      <alignment horizontal="left" vertical="center" wrapText="1"/>
    </xf>
    <xf numFmtId="168" fontId="42" fillId="0" borderId="12" xfId="2" applyNumberFormat="1" applyFont="1" applyFill="1" applyBorder="1" applyAlignment="1" applyProtection="1">
      <alignment vertical="center" wrapText="1"/>
    </xf>
    <xf numFmtId="10" fontId="42" fillId="0" borderId="12" xfId="2" applyNumberFormat="1" applyFont="1" applyFill="1" applyBorder="1" applyAlignment="1" applyProtection="1">
      <alignment vertical="center" wrapText="1"/>
    </xf>
    <xf numFmtId="168" fontId="42" fillId="3" borderId="12" xfId="2" applyNumberFormat="1" applyFont="1" applyFill="1" applyBorder="1" applyAlignment="1" applyProtection="1">
      <alignment vertical="center" wrapText="1"/>
    </xf>
    <xf numFmtId="10" fontId="42" fillId="3" borderId="12" xfId="2" applyNumberFormat="1" applyFont="1" applyFill="1" applyBorder="1" applyAlignment="1" applyProtection="1">
      <alignment vertical="center" wrapText="1"/>
    </xf>
    <xf numFmtId="168" fontId="42" fillId="2" borderId="11" xfId="2" applyNumberFormat="1" applyFont="1" applyFill="1" applyBorder="1" applyAlignment="1" applyProtection="1">
      <alignment horizontal="center" vertical="center" wrapText="1"/>
    </xf>
    <xf numFmtId="9" fontId="42" fillId="2" borderId="5" xfId="2" applyNumberFormat="1" applyFont="1" applyFill="1" applyBorder="1" applyAlignment="1" applyProtection="1">
      <alignment vertical="center" wrapText="1"/>
    </xf>
    <xf numFmtId="0" fontId="42" fillId="0" borderId="1" xfId="0" applyFont="1" applyFill="1" applyBorder="1" applyAlignment="1" applyProtection="1">
      <alignment vertical="center"/>
    </xf>
    <xf numFmtId="9" fontId="42" fillId="3" borderId="1" xfId="2" applyNumberFormat="1" applyFont="1" applyFill="1" applyBorder="1" applyAlignment="1" applyProtection="1">
      <alignment vertical="center" wrapText="1"/>
    </xf>
    <xf numFmtId="0" fontId="42" fillId="0" borderId="1" xfId="0" applyFont="1" applyFill="1" applyBorder="1" applyAlignment="1" applyProtection="1">
      <alignment vertical="center" wrapText="1"/>
    </xf>
    <xf numFmtId="0" fontId="42" fillId="2" borderId="1" xfId="0" applyFont="1" applyFill="1" applyBorder="1" applyAlignment="1" applyProtection="1">
      <alignment horizontal="left" vertical="center" wrapText="1"/>
    </xf>
    <xf numFmtId="9" fontId="42" fillId="2" borderId="1" xfId="2" applyNumberFormat="1" applyFont="1" applyFill="1" applyBorder="1" applyAlignment="1" applyProtection="1">
      <alignment horizontal="center" vertical="center" wrapText="1"/>
    </xf>
    <xf numFmtId="168" fontId="42" fillId="2" borderId="1" xfId="2" applyNumberFormat="1" applyFont="1" applyFill="1" applyBorder="1" applyAlignment="1" applyProtection="1">
      <alignment horizontal="center" vertical="center" wrapText="1"/>
    </xf>
    <xf numFmtId="10" fontId="42" fillId="2" borderId="1" xfId="2" applyNumberFormat="1" applyFont="1" applyFill="1" applyBorder="1" applyAlignment="1" applyProtection="1">
      <alignment horizontal="center" vertical="center" wrapText="1"/>
    </xf>
    <xf numFmtId="0" fontId="42" fillId="2" borderId="1" xfId="0" applyFont="1" applyFill="1" applyBorder="1" applyAlignment="1" applyProtection="1">
      <alignment vertical="center"/>
    </xf>
    <xf numFmtId="10" fontId="42" fillId="0" borderId="1" xfId="2" applyNumberFormat="1" applyFont="1" applyFill="1" applyBorder="1" applyAlignment="1" applyProtection="1">
      <alignment horizontal="center" vertical="center" wrapText="1"/>
    </xf>
    <xf numFmtId="168" fontId="42" fillId="0" borderId="1" xfId="2" applyNumberFormat="1" applyFont="1" applyFill="1" applyBorder="1" applyAlignment="1" applyProtection="1">
      <alignment horizontal="center" vertical="center" wrapText="1"/>
    </xf>
    <xf numFmtId="9" fontId="42" fillId="0" borderId="1" xfId="2" applyNumberFormat="1" applyFont="1" applyFill="1" applyBorder="1" applyAlignment="1" applyProtection="1">
      <alignment horizontal="center" vertical="center" wrapText="1"/>
    </xf>
    <xf numFmtId="9" fontId="42" fillId="2" borderId="1" xfId="2" applyNumberFormat="1" applyFont="1" applyFill="1" applyBorder="1" applyAlignment="1" applyProtection="1">
      <alignment vertical="center" wrapText="1"/>
    </xf>
    <xf numFmtId="168" fontId="42" fillId="2" borderId="1" xfId="2" applyNumberFormat="1" applyFont="1" applyFill="1" applyBorder="1" applyAlignment="1" applyProtection="1">
      <alignment vertical="center" wrapText="1"/>
    </xf>
    <xf numFmtId="10" fontId="42" fillId="2" borderId="1" xfId="2" applyNumberFormat="1" applyFont="1" applyFill="1" applyBorder="1" applyAlignment="1" applyProtection="1">
      <alignment vertical="center" wrapText="1"/>
    </xf>
    <xf numFmtId="2" fontId="42" fillId="3" borderId="1" xfId="2" applyNumberFormat="1" applyFont="1" applyFill="1" applyBorder="1" applyAlignment="1" applyProtection="1">
      <alignment vertical="center" wrapText="1"/>
    </xf>
    <xf numFmtId="0" fontId="48" fillId="0" borderId="0" xfId="0" applyFont="1" applyFill="1" applyBorder="1" applyAlignment="1" applyProtection="1">
      <alignment horizontal="justify" vertical="center" wrapText="1"/>
    </xf>
    <xf numFmtId="0" fontId="48" fillId="3" borderId="0" xfId="0" applyFont="1" applyFill="1" applyBorder="1" applyAlignment="1" applyProtection="1">
      <alignment horizontal="justify" vertical="center" wrapText="1"/>
    </xf>
    <xf numFmtId="0" fontId="45"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wrapText="1"/>
    </xf>
    <xf numFmtId="0" fontId="45" fillId="0" borderId="0" xfId="0" applyFont="1" applyFill="1" applyBorder="1" applyAlignment="1" applyProtection="1">
      <alignment vertical="center" wrapText="1"/>
    </xf>
    <xf numFmtId="0" fontId="45" fillId="3"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5" fillId="0" borderId="0" xfId="0" applyFont="1" applyFill="1" applyBorder="1" applyAlignment="1" applyProtection="1">
      <alignment wrapText="1"/>
    </xf>
    <xf numFmtId="0" fontId="45" fillId="0" borderId="0" xfId="0" applyFont="1" applyFill="1" applyBorder="1" applyAlignment="1" applyProtection="1"/>
    <xf numFmtId="0" fontId="45" fillId="3" borderId="0" xfId="0" applyFont="1" applyFill="1" applyBorder="1" applyAlignment="1" applyProtection="1">
      <alignment horizontal="left" vertical="center" wrapText="1"/>
    </xf>
    <xf numFmtId="0" fontId="45" fillId="3" borderId="0" xfId="0" applyFont="1" applyFill="1" applyBorder="1" applyAlignment="1" applyProtection="1">
      <alignment horizontal="left" vertical="center"/>
    </xf>
    <xf numFmtId="0" fontId="45" fillId="0" borderId="0" xfId="0" applyFont="1" applyFill="1" applyAlignment="1" applyProtection="1">
      <alignment horizontal="left" vertical="center"/>
    </xf>
    <xf numFmtId="0" fontId="45" fillId="0" borderId="0" xfId="0" applyFont="1" applyFill="1" applyAlignment="1" applyProtection="1">
      <alignment vertical="center"/>
    </xf>
    <xf numFmtId="164" fontId="45" fillId="0" borderId="0" xfId="2" applyNumberFormat="1" applyFont="1" applyFill="1" applyBorder="1" applyAlignment="1" applyProtection="1">
      <alignment vertical="center" wrapText="1"/>
    </xf>
    <xf numFmtId="164" fontId="45" fillId="3" borderId="0" xfId="2" applyNumberFormat="1" applyFont="1" applyFill="1" applyBorder="1" applyAlignment="1" applyProtection="1">
      <alignment vertical="center" wrapText="1"/>
    </xf>
    <xf numFmtId="0" fontId="45" fillId="3" borderId="0" xfId="0" applyFont="1" applyFill="1" applyAlignment="1" applyProtection="1">
      <alignment vertical="center"/>
    </xf>
    <xf numFmtId="164" fontId="45" fillId="0" borderId="0" xfId="0" applyNumberFormat="1" applyFont="1" applyFill="1" applyBorder="1" applyAlignment="1" applyProtection="1">
      <alignment horizontal="left" vertical="center"/>
    </xf>
    <xf numFmtId="0" fontId="45" fillId="0" borderId="0" xfId="0" applyFont="1" applyFill="1" applyAlignment="1" applyProtection="1">
      <alignment horizontal="right" vertical="center"/>
    </xf>
    <xf numFmtId="0" fontId="40" fillId="3" borderId="29" xfId="0" applyFont="1" applyFill="1" applyBorder="1" applyAlignment="1" applyProtection="1">
      <alignment vertical="center" wrapText="1"/>
    </xf>
    <xf numFmtId="0" fontId="40" fillId="3" borderId="30" xfId="0" applyFont="1" applyFill="1" applyBorder="1" applyAlignment="1" applyProtection="1">
      <alignment vertical="center" wrapText="1"/>
    </xf>
    <xf numFmtId="0" fontId="40" fillId="3" borderId="29" xfId="0" applyFont="1" applyFill="1" applyBorder="1" applyAlignment="1" applyProtection="1">
      <alignment vertical="center"/>
    </xf>
    <xf numFmtId="0" fontId="40" fillId="3" borderId="30" xfId="0" applyFont="1" applyFill="1" applyBorder="1" applyAlignment="1" applyProtection="1">
      <alignment vertical="center"/>
    </xf>
    <xf numFmtId="164" fontId="42" fillId="3" borderId="12" xfId="0" applyNumberFormat="1" applyFont="1" applyFill="1" applyBorder="1" applyAlignment="1" applyProtection="1">
      <alignment horizontal="center" vertical="top" wrapText="1"/>
    </xf>
    <xf numFmtId="10" fontId="42" fillId="3" borderId="12" xfId="0" applyNumberFormat="1" applyFont="1" applyFill="1" applyBorder="1" applyAlignment="1" applyProtection="1">
      <alignment horizontal="center" vertical="top" wrapText="1"/>
    </xf>
    <xf numFmtId="10" fontId="42" fillId="3" borderId="25" xfId="0" applyNumberFormat="1" applyFont="1" applyFill="1" applyBorder="1" applyAlignment="1" applyProtection="1">
      <alignment horizontal="center" vertical="top" wrapText="1"/>
    </xf>
    <xf numFmtId="0" fontId="50" fillId="3" borderId="31" xfId="0" applyFont="1" applyFill="1" applyBorder="1" applyAlignment="1" applyProtection="1">
      <alignment vertical="top" wrapText="1"/>
    </xf>
    <xf numFmtId="0" fontId="50" fillId="3" borderId="29" xfId="0" applyFont="1" applyFill="1" applyBorder="1" applyAlignment="1" applyProtection="1">
      <alignment vertical="top" wrapText="1"/>
    </xf>
    <xf numFmtId="0" fontId="50" fillId="3" borderId="29" xfId="0" applyFont="1" applyFill="1" applyBorder="1" applyAlignment="1" applyProtection="1">
      <alignment vertical="center" wrapText="1"/>
    </xf>
    <xf numFmtId="0" fontId="50" fillId="3" borderId="30" xfId="0" applyFont="1" applyFill="1" applyBorder="1" applyAlignment="1" applyProtection="1">
      <alignment vertical="center" wrapText="1"/>
    </xf>
    <xf numFmtId="0" fontId="50" fillId="3" borderId="34" xfId="0" applyFont="1" applyFill="1" applyBorder="1" applyAlignment="1" applyProtection="1">
      <alignment vertical="top" wrapText="1"/>
    </xf>
    <xf numFmtId="0" fontId="50" fillId="3" borderId="27" xfId="0" applyFont="1" applyFill="1" applyBorder="1" applyAlignment="1" applyProtection="1">
      <alignment vertical="top" wrapText="1"/>
    </xf>
    <xf numFmtId="0" fontId="50" fillId="3" borderId="31" xfId="0" applyFont="1" applyFill="1" applyBorder="1" applyAlignment="1" applyProtection="1">
      <alignment vertical="center" wrapText="1"/>
    </xf>
    <xf numFmtId="0" fontId="50" fillId="3" borderId="30" xfId="0" applyFont="1" applyFill="1" applyBorder="1" applyAlignment="1" applyProtection="1">
      <alignment vertical="top" wrapText="1"/>
    </xf>
    <xf numFmtId="0" fontId="50" fillId="3" borderId="27" xfId="0" applyFont="1" applyFill="1" applyBorder="1" applyAlignment="1" applyProtection="1">
      <alignment vertical="center" wrapText="1"/>
    </xf>
    <xf numFmtId="0" fontId="51" fillId="3" borderId="29" xfId="0" applyFont="1" applyFill="1" applyBorder="1" applyAlignment="1" applyProtection="1">
      <alignment vertical="center" wrapText="1"/>
    </xf>
    <xf numFmtId="0" fontId="50" fillId="3" borderId="37" xfId="0" applyFont="1" applyFill="1" applyBorder="1" applyAlignment="1" applyProtection="1">
      <alignment vertical="center" wrapText="1"/>
    </xf>
    <xf numFmtId="0" fontId="50" fillId="3" borderId="1" xfId="0" applyFont="1" applyFill="1" applyBorder="1" applyAlignment="1" applyProtection="1">
      <alignment vertical="center" wrapText="1"/>
    </xf>
    <xf numFmtId="0" fontId="51" fillId="3" borderId="30" xfId="0" applyFont="1" applyFill="1" applyBorder="1" applyAlignment="1" applyProtection="1">
      <alignment vertical="center" wrapText="1"/>
    </xf>
    <xf numFmtId="0" fontId="51" fillId="3" borderId="31" xfId="0" applyFont="1" applyFill="1" applyBorder="1" applyAlignment="1" applyProtection="1">
      <alignment vertical="center" wrapText="1"/>
    </xf>
    <xf numFmtId="0" fontId="51" fillId="3" borderId="34" xfId="0" applyFont="1" applyFill="1" applyBorder="1" applyAlignment="1" applyProtection="1">
      <alignment vertical="center" wrapText="1"/>
    </xf>
    <xf numFmtId="0" fontId="51" fillId="3" borderId="37" xfId="0" applyFont="1" applyFill="1" applyBorder="1" applyAlignment="1" applyProtection="1">
      <alignment vertical="center" wrapText="1"/>
    </xf>
    <xf numFmtId="0" fontId="51" fillId="3" borderId="27" xfId="0" applyFont="1" applyFill="1" applyBorder="1" applyAlignment="1" applyProtection="1">
      <alignment vertical="center" wrapText="1"/>
    </xf>
    <xf numFmtId="0" fontId="51" fillId="3" borderId="36" xfId="0" applyFont="1" applyFill="1" applyBorder="1" applyAlignment="1" applyProtection="1">
      <alignment vertical="center" wrapText="1"/>
    </xf>
    <xf numFmtId="0" fontId="50" fillId="3" borderId="1" xfId="0" applyFont="1" applyFill="1" applyBorder="1" applyAlignment="1" applyProtection="1">
      <alignment vertical="top" wrapText="1"/>
    </xf>
    <xf numFmtId="0" fontId="51" fillId="3" borderId="10" xfId="0" applyFont="1" applyFill="1" applyBorder="1" applyAlignment="1" applyProtection="1">
      <alignment vertical="center" wrapText="1"/>
    </xf>
    <xf numFmtId="0" fontId="51" fillId="3" borderId="61" xfId="0" applyFont="1" applyFill="1" applyBorder="1" applyAlignment="1" applyProtection="1">
      <alignment vertical="center" wrapText="1"/>
    </xf>
    <xf numFmtId="0" fontId="51" fillId="3" borderId="62" xfId="0" applyFont="1" applyFill="1" applyBorder="1" applyAlignment="1" applyProtection="1">
      <alignment vertical="center" wrapText="1"/>
    </xf>
    <xf numFmtId="0" fontId="51" fillId="3" borderId="64" xfId="0" applyFont="1" applyFill="1" applyBorder="1" applyAlignment="1" applyProtection="1">
      <alignment vertical="center" wrapText="1"/>
    </xf>
    <xf numFmtId="0" fontId="51" fillId="3" borderId="63" xfId="0" applyFont="1" applyFill="1" applyBorder="1" applyAlignment="1" applyProtection="1">
      <alignment vertical="center" wrapText="1"/>
    </xf>
    <xf numFmtId="0" fontId="50" fillId="3" borderId="36" xfId="0" applyFont="1" applyFill="1" applyBorder="1" applyAlignment="1" applyProtection="1">
      <alignment vertical="center" wrapText="1"/>
    </xf>
    <xf numFmtId="0" fontId="50" fillId="3" borderId="29" xfId="0" applyFont="1" applyFill="1" applyBorder="1" applyAlignment="1" applyProtection="1">
      <alignment horizontal="left" vertical="top" wrapText="1"/>
    </xf>
    <xf numFmtId="0" fontId="52" fillId="0" borderId="0" xfId="0" applyFont="1" applyBorder="1" applyAlignment="1"/>
    <xf numFmtId="0" fontId="51" fillId="0" borderId="0" xfId="0" applyFont="1" applyFill="1" applyBorder="1" applyAlignment="1" applyProtection="1">
      <alignment horizontal="left" vertical="center"/>
    </xf>
    <xf numFmtId="0" fontId="51" fillId="0" borderId="0" xfId="0" applyFont="1" applyFill="1" applyAlignment="1">
      <alignment vertical="center"/>
    </xf>
    <xf numFmtId="0" fontId="51" fillId="0" borderId="0" xfId="0" applyFont="1" applyFill="1" applyBorder="1" applyAlignment="1" applyProtection="1">
      <alignment horizontal="left" vertical="center" wrapText="1"/>
    </xf>
    <xf numFmtId="168" fontId="50" fillId="0" borderId="0" xfId="2" applyNumberFormat="1" applyFont="1" applyFill="1" applyBorder="1" applyAlignment="1" applyProtection="1">
      <alignment vertical="center" wrapText="1"/>
    </xf>
    <xf numFmtId="0" fontId="52" fillId="0" borderId="0" xfId="0" applyFont="1" applyFill="1" applyBorder="1" applyAlignment="1">
      <alignment horizontal="justify" vertical="center" wrapText="1"/>
    </xf>
    <xf numFmtId="0" fontId="51" fillId="0" borderId="0" xfId="0" applyFont="1" applyFill="1" applyBorder="1" applyAlignment="1" applyProtection="1">
      <alignment vertical="center" wrapText="1"/>
    </xf>
    <xf numFmtId="0" fontId="51" fillId="0" borderId="0" xfId="0" applyFont="1" applyFill="1" applyBorder="1" applyAlignment="1" applyProtection="1">
      <alignment wrapText="1"/>
    </xf>
    <xf numFmtId="0" fontId="52" fillId="0" borderId="0" xfId="0" applyFont="1" applyAlignment="1"/>
    <xf numFmtId="0" fontId="51" fillId="0" borderId="0" xfId="0" applyFont="1" applyFill="1" applyBorder="1" applyAlignment="1" applyProtection="1"/>
    <xf numFmtId="0" fontId="51" fillId="0" borderId="0" xfId="0" applyFont="1" applyFill="1" applyBorder="1" applyAlignment="1" applyProtection="1">
      <alignment horizontal="left"/>
    </xf>
    <xf numFmtId="0" fontId="51" fillId="0" borderId="0" xfId="0" applyFont="1" applyFill="1" applyAlignment="1"/>
    <xf numFmtId="0" fontId="51" fillId="0" borderId="0" xfId="0" applyFont="1" applyFill="1" applyAlignment="1" applyProtection="1">
      <alignment horizontal="left" vertical="center"/>
    </xf>
    <xf numFmtId="0" fontId="51" fillId="0" borderId="0" xfId="0" applyFont="1" applyFill="1" applyAlignment="1" applyProtection="1">
      <alignment horizontal="left"/>
    </xf>
    <xf numFmtId="0" fontId="51" fillId="0" borderId="0" xfId="0" applyFont="1" applyFill="1" applyAlignment="1" applyProtection="1"/>
    <xf numFmtId="168" fontId="40" fillId="3" borderId="11" xfId="2" applyNumberFormat="1" applyFont="1" applyFill="1" applyBorder="1" applyAlignment="1" applyProtection="1">
      <alignment horizontal="center" vertical="center" wrapText="1"/>
    </xf>
    <xf numFmtId="9" fontId="40" fillId="3" borderId="1" xfId="2" applyNumberFormat="1" applyFont="1" applyFill="1" applyBorder="1" applyAlignment="1" applyProtection="1">
      <alignment horizontal="center" vertical="center" wrapText="1"/>
    </xf>
    <xf numFmtId="168" fontId="40" fillId="3" borderId="1" xfId="2" applyNumberFormat="1" applyFont="1" applyFill="1" applyBorder="1" applyAlignment="1" applyProtection="1">
      <alignment horizontal="center" vertical="center" wrapText="1"/>
    </xf>
    <xf numFmtId="9" fontId="40" fillId="3" borderId="11" xfId="2" applyNumberFormat="1" applyFont="1" applyFill="1" applyBorder="1" applyAlignment="1" applyProtection="1">
      <alignment horizontal="center" vertical="center" wrapText="1"/>
    </xf>
    <xf numFmtId="9" fontId="40" fillId="3" borderId="1" xfId="2" applyNumberFormat="1" applyFont="1" applyFill="1" applyBorder="1" applyAlignment="1" applyProtection="1">
      <alignment horizontal="right" vertical="center" wrapText="1"/>
    </xf>
    <xf numFmtId="10" fontId="40" fillId="3" borderId="1" xfId="2" applyNumberFormat="1" applyFont="1" applyFill="1" applyBorder="1" applyAlignment="1" applyProtection="1">
      <alignment horizontal="right" vertical="center" wrapText="1"/>
    </xf>
    <xf numFmtId="168" fontId="40" fillId="3" borderId="12" xfId="2" applyNumberFormat="1" applyFont="1" applyFill="1" applyBorder="1" applyAlignment="1" applyProtection="1">
      <alignment horizontal="center" vertical="center" wrapText="1"/>
    </xf>
    <xf numFmtId="10" fontId="40" fillId="3" borderId="12" xfId="2" applyNumberFormat="1" applyFont="1" applyFill="1" applyBorder="1" applyAlignment="1" applyProtection="1">
      <alignment horizontal="right" vertical="center" wrapText="1"/>
    </xf>
    <xf numFmtId="169" fontId="40" fillId="3" borderId="11" xfId="2" applyNumberFormat="1" applyFont="1" applyFill="1" applyBorder="1" applyAlignment="1" applyProtection="1">
      <alignment horizontal="center" vertical="center" wrapText="1"/>
    </xf>
    <xf numFmtId="168" fontId="40" fillId="3" borderId="10" xfId="2" applyNumberFormat="1" applyFont="1" applyFill="1" applyBorder="1" applyAlignment="1" applyProtection="1">
      <alignment horizontal="center" vertical="center" wrapText="1"/>
    </xf>
    <xf numFmtId="9" fontId="40" fillId="3" borderId="10" xfId="2" applyNumberFormat="1" applyFont="1" applyFill="1" applyBorder="1" applyAlignment="1" applyProtection="1">
      <alignment horizontal="center" vertical="center" wrapText="1"/>
    </xf>
    <xf numFmtId="168" fontId="53" fillId="3" borderId="1" xfId="2" applyNumberFormat="1" applyFont="1" applyFill="1" applyBorder="1" applyAlignment="1" applyProtection="1">
      <alignment horizontal="center" vertical="center" wrapText="1"/>
    </xf>
    <xf numFmtId="10" fontId="40" fillId="3" borderId="1" xfId="2" applyNumberFormat="1" applyFont="1" applyFill="1" applyBorder="1" applyAlignment="1" applyProtection="1">
      <alignment horizontal="center" vertical="center" wrapText="1"/>
    </xf>
    <xf numFmtId="0" fontId="52" fillId="0" borderId="0" xfId="0" applyFont="1" applyFill="1" applyBorder="1" applyAlignment="1">
      <alignment horizontal="justify" wrapText="1"/>
    </xf>
    <xf numFmtId="168" fontId="42" fillId="3" borderId="5" xfId="2" applyNumberFormat="1" applyFont="1" applyFill="1" applyBorder="1" applyAlignment="1" applyProtection="1">
      <alignment horizontal="center" vertical="center" wrapText="1"/>
    </xf>
    <xf numFmtId="9" fontId="42" fillId="3" borderId="10" xfId="2" applyNumberFormat="1" applyFont="1" applyFill="1" applyBorder="1" applyAlignment="1" applyProtection="1">
      <alignment horizontal="center" vertical="center" wrapText="1"/>
    </xf>
    <xf numFmtId="9" fontId="42" fillId="3" borderId="5" xfId="2" applyNumberFormat="1" applyFont="1" applyFill="1" applyBorder="1" applyAlignment="1" applyProtection="1">
      <alignment horizontal="center" vertical="center" wrapText="1"/>
    </xf>
    <xf numFmtId="164" fontId="42" fillId="3" borderId="1" xfId="0" applyNumberFormat="1" applyFont="1" applyFill="1" applyBorder="1" applyAlignment="1" applyProtection="1">
      <alignment horizontal="left" vertical="center" wrapText="1"/>
    </xf>
    <xf numFmtId="0" fontId="42" fillId="3" borderId="11" xfId="0" applyFont="1" applyFill="1" applyBorder="1" applyAlignment="1" applyProtection="1">
      <alignment horizontal="left" vertical="center" wrapText="1"/>
    </xf>
    <xf numFmtId="0" fontId="42" fillId="3" borderId="1" xfId="0" applyFont="1" applyFill="1" applyBorder="1" applyAlignment="1" applyProtection="1">
      <alignment horizontal="left" vertical="center" wrapText="1"/>
    </xf>
    <xf numFmtId="0" fontId="42" fillId="3" borderId="12" xfId="0" applyFont="1" applyFill="1" applyBorder="1" applyAlignment="1" applyProtection="1">
      <alignment horizontal="left" vertical="center" wrapText="1"/>
    </xf>
    <xf numFmtId="168" fontId="42" fillId="3" borderId="1" xfId="2" applyNumberFormat="1" applyFont="1" applyFill="1" applyBorder="1" applyAlignment="1" applyProtection="1">
      <alignment horizontal="center" vertical="center" wrapText="1"/>
    </xf>
    <xf numFmtId="0" fontId="20" fillId="0" borderId="10" xfId="0" applyFont="1" applyFill="1" applyBorder="1" applyAlignment="1">
      <alignment vertical="top" wrapText="1"/>
    </xf>
    <xf numFmtId="0" fontId="20" fillId="0" borderId="1" xfId="0" applyNumberFormat="1" applyFont="1" applyFill="1" applyBorder="1" applyAlignment="1">
      <alignment horizontal="left" vertical="top" wrapText="1"/>
    </xf>
    <xf numFmtId="0" fontId="23" fillId="0" borderId="1" xfId="0" applyNumberFormat="1" applyFont="1" applyFill="1" applyBorder="1" applyAlignment="1">
      <alignment horizontal="left" vertical="top" wrapText="1"/>
    </xf>
    <xf numFmtId="9" fontId="42" fillId="2" borderId="47" xfId="2" applyNumberFormat="1" applyFont="1" applyFill="1" applyBorder="1" applyAlignment="1" applyProtection="1">
      <alignment horizontal="center" vertical="center" wrapText="1"/>
    </xf>
    <xf numFmtId="9" fontId="42" fillId="2" borderId="5" xfId="2" applyNumberFormat="1" applyFont="1" applyFill="1" applyBorder="1" applyAlignment="1" applyProtection="1">
      <alignment horizontal="center" vertical="center" wrapText="1"/>
    </xf>
    <xf numFmtId="9" fontId="42" fillId="3" borderId="19" xfId="2" applyNumberFormat="1" applyFont="1" applyFill="1" applyBorder="1" applyAlignment="1" applyProtection="1">
      <alignment horizontal="center" vertical="center" wrapText="1"/>
    </xf>
    <xf numFmtId="9" fontId="42" fillId="3" borderId="4" xfId="2" applyNumberFormat="1" applyFont="1" applyFill="1" applyBorder="1" applyAlignment="1" applyProtection="1">
      <alignment horizontal="center" vertical="center" wrapText="1"/>
    </xf>
    <xf numFmtId="0" fontId="40" fillId="3" borderId="29" xfId="0" applyFont="1" applyFill="1" applyBorder="1" applyAlignment="1" applyProtection="1">
      <alignment vertical="top" wrapText="1"/>
    </xf>
    <xf numFmtId="0" fontId="50" fillId="3" borderId="61" xfId="0" applyFont="1" applyFill="1" applyBorder="1" applyAlignment="1" applyProtection="1">
      <alignment vertical="center" wrapText="1"/>
    </xf>
    <xf numFmtId="0" fontId="50" fillId="3" borderId="62" xfId="0" applyFont="1" applyFill="1" applyBorder="1" applyAlignment="1" applyProtection="1">
      <alignment vertical="center" wrapText="1"/>
    </xf>
    <xf numFmtId="0" fontId="50" fillId="3" borderId="63" xfId="0" applyFont="1" applyFill="1" applyBorder="1" applyAlignment="1" applyProtection="1">
      <alignment vertical="center" wrapText="1"/>
    </xf>
    <xf numFmtId="0" fontId="50" fillId="3" borderId="65" xfId="0" applyFont="1" applyFill="1" applyBorder="1" applyAlignment="1" applyProtection="1">
      <alignment vertical="center" wrapText="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0" xfId="0" applyFont="1" applyBorder="1" applyAlignment="1">
      <alignment horizontal="left" vertical="top"/>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0" fontId="3" fillId="0" borderId="5"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0" fontId="40" fillId="3" borderId="37" xfId="0" applyFont="1" applyFill="1" applyBorder="1" applyAlignment="1" applyProtection="1">
      <alignment horizontal="left" vertical="top" wrapText="1"/>
    </xf>
    <xf numFmtId="0" fontId="40" fillId="3" borderId="34" xfId="0" applyFont="1" applyFill="1" applyBorder="1" applyAlignment="1" applyProtection="1">
      <alignment horizontal="left" vertical="top" wrapText="1"/>
    </xf>
    <xf numFmtId="0" fontId="40" fillId="3" borderId="31" xfId="0" applyFont="1" applyFill="1" applyBorder="1" applyAlignment="1" applyProtection="1">
      <alignment horizontal="left" vertical="top" wrapText="1"/>
    </xf>
    <xf numFmtId="0" fontId="51" fillId="3" borderId="0" xfId="0" applyFont="1" applyFill="1" applyBorder="1" applyAlignment="1" applyProtection="1">
      <alignment horizontal="left" wrapText="1"/>
    </xf>
    <xf numFmtId="0" fontId="51" fillId="0" borderId="0" xfId="0" applyFont="1" applyFill="1" applyBorder="1" applyAlignment="1" applyProtection="1">
      <alignment horizontal="left" wrapText="1"/>
    </xf>
    <xf numFmtId="168" fontId="42" fillId="3" borderId="10" xfId="2" applyNumberFormat="1" applyFont="1" applyFill="1" applyBorder="1" applyAlignment="1" applyProtection="1">
      <alignment horizontal="center" vertical="center" wrapText="1"/>
    </xf>
    <xf numFmtId="168" fontId="42" fillId="3" borderId="8" xfId="2" applyNumberFormat="1" applyFont="1" applyFill="1" applyBorder="1" applyAlignment="1" applyProtection="1">
      <alignment horizontal="center" vertical="center" wrapText="1"/>
    </xf>
    <xf numFmtId="168" fontId="42" fillId="3" borderId="5" xfId="2" applyNumberFormat="1" applyFont="1" applyFill="1" applyBorder="1" applyAlignment="1" applyProtection="1">
      <alignment horizontal="center" vertical="center" wrapText="1"/>
    </xf>
    <xf numFmtId="9" fontId="42" fillId="3" borderId="10" xfId="2" applyNumberFormat="1" applyFont="1" applyFill="1" applyBorder="1" applyAlignment="1" applyProtection="1">
      <alignment horizontal="center" vertical="center" wrapText="1"/>
    </xf>
    <xf numFmtId="9" fontId="42" fillId="3" borderId="8" xfId="2" applyNumberFormat="1" applyFont="1" applyFill="1" applyBorder="1" applyAlignment="1" applyProtection="1">
      <alignment horizontal="center" vertical="center" wrapText="1"/>
    </xf>
    <xf numFmtId="9" fontId="42" fillId="3" borderId="5" xfId="2" applyNumberFormat="1" applyFont="1" applyFill="1" applyBorder="1" applyAlignment="1" applyProtection="1">
      <alignment horizontal="center" vertical="center" wrapText="1"/>
    </xf>
    <xf numFmtId="164" fontId="42" fillId="3" borderId="10" xfId="0" applyNumberFormat="1" applyFont="1" applyFill="1" applyBorder="1" applyAlignment="1" applyProtection="1">
      <alignment horizontal="center" vertical="center" wrapText="1"/>
    </xf>
    <xf numFmtId="164" fontId="42" fillId="3" borderId="8" xfId="0" applyNumberFormat="1" applyFont="1" applyFill="1" applyBorder="1" applyAlignment="1" applyProtection="1">
      <alignment horizontal="center" vertical="center" wrapText="1"/>
    </xf>
    <xf numFmtId="164" fontId="42" fillId="3" borderId="5" xfId="0" applyNumberFormat="1" applyFont="1" applyFill="1" applyBorder="1" applyAlignment="1" applyProtection="1">
      <alignment horizontal="center" vertical="center" wrapText="1"/>
    </xf>
    <xf numFmtId="168" fontId="40" fillId="3" borderId="10" xfId="2" applyNumberFormat="1" applyFont="1" applyFill="1" applyBorder="1" applyAlignment="1" applyProtection="1">
      <alignment horizontal="center" vertical="center" wrapText="1"/>
    </xf>
    <xf numFmtId="168" fontId="40" fillId="3" borderId="8" xfId="2" applyNumberFormat="1" applyFont="1" applyFill="1" applyBorder="1" applyAlignment="1" applyProtection="1">
      <alignment horizontal="center" vertical="center" wrapText="1"/>
    </xf>
    <xf numFmtId="168" fontId="40" fillId="3" borderId="5" xfId="2" applyNumberFormat="1" applyFont="1" applyFill="1" applyBorder="1" applyAlignment="1" applyProtection="1">
      <alignment horizontal="center" vertical="center" wrapText="1"/>
    </xf>
    <xf numFmtId="169" fontId="40" fillId="3" borderId="10" xfId="2" applyNumberFormat="1" applyFont="1" applyFill="1" applyBorder="1" applyAlignment="1" applyProtection="1">
      <alignment horizontal="center" vertical="center" wrapText="1"/>
    </xf>
    <xf numFmtId="169" fontId="40" fillId="3" borderId="8" xfId="2" applyNumberFormat="1" applyFont="1" applyFill="1" applyBorder="1" applyAlignment="1" applyProtection="1">
      <alignment horizontal="center" vertical="center" wrapText="1"/>
    </xf>
    <xf numFmtId="169" fontId="40" fillId="3" borderId="5" xfId="2" applyNumberFormat="1" applyFont="1" applyFill="1" applyBorder="1" applyAlignment="1" applyProtection="1">
      <alignment horizontal="center" vertical="center" wrapText="1"/>
    </xf>
    <xf numFmtId="9" fontId="42" fillId="3" borderId="50" xfId="2" applyNumberFormat="1" applyFont="1" applyFill="1" applyBorder="1" applyAlignment="1" applyProtection="1">
      <alignment horizontal="center" vertical="center" wrapText="1"/>
    </xf>
    <xf numFmtId="169" fontId="42" fillId="3" borderId="10" xfId="2" applyNumberFormat="1" applyFont="1" applyFill="1" applyBorder="1" applyAlignment="1" applyProtection="1">
      <alignment horizontal="center" vertical="center" wrapText="1"/>
    </xf>
    <xf numFmtId="169" fontId="42" fillId="3" borderId="8" xfId="2" applyNumberFormat="1" applyFont="1" applyFill="1" applyBorder="1" applyAlignment="1" applyProtection="1">
      <alignment horizontal="center" vertical="center" wrapText="1"/>
    </xf>
    <xf numFmtId="169" fontId="42" fillId="3" borderId="5" xfId="2" applyNumberFormat="1" applyFont="1" applyFill="1" applyBorder="1" applyAlignment="1" applyProtection="1">
      <alignment horizontal="center" vertical="center" wrapText="1"/>
    </xf>
    <xf numFmtId="0" fontId="39" fillId="0" borderId="0" xfId="0" applyFont="1" applyFill="1" applyBorder="1" applyAlignment="1" applyProtection="1">
      <alignment horizontal="left" wrapText="1"/>
    </xf>
    <xf numFmtId="0" fontId="51" fillId="0" borderId="0" xfId="0" applyFont="1" applyFill="1" applyBorder="1" applyAlignment="1" applyProtection="1">
      <alignment horizontal="left" vertical="top" wrapText="1"/>
    </xf>
    <xf numFmtId="9" fontId="45" fillId="3" borderId="10" xfId="2" applyNumberFormat="1" applyFont="1" applyFill="1" applyBorder="1" applyAlignment="1" applyProtection="1">
      <alignment horizontal="center" vertical="center" wrapText="1"/>
    </xf>
    <xf numFmtId="9" fontId="45" fillId="3" borderId="5" xfId="2" applyNumberFormat="1" applyFont="1" applyFill="1" applyBorder="1" applyAlignment="1" applyProtection="1">
      <alignment horizontal="center" vertical="center" wrapText="1"/>
    </xf>
    <xf numFmtId="10" fontId="42" fillId="3" borderId="10" xfId="2" applyNumberFormat="1" applyFont="1" applyFill="1" applyBorder="1" applyAlignment="1" applyProtection="1">
      <alignment horizontal="center" vertical="center" wrapText="1"/>
    </xf>
    <xf numFmtId="10" fontId="42" fillId="3" borderId="5" xfId="2" applyNumberFormat="1" applyFont="1" applyFill="1" applyBorder="1" applyAlignment="1" applyProtection="1">
      <alignment horizontal="center" vertical="center" wrapText="1"/>
    </xf>
    <xf numFmtId="165" fontId="47" fillId="3" borderId="10" xfId="0" applyNumberFormat="1" applyFont="1" applyFill="1" applyBorder="1" applyAlignment="1">
      <alignment horizontal="center" vertical="center" wrapText="1"/>
    </xf>
    <xf numFmtId="165" fontId="47" fillId="3" borderId="5" xfId="0" applyNumberFormat="1" applyFont="1" applyFill="1" applyBorder="1" applyAlignment="1">
      <alignment horizontal="center" vertical="center" wrapText="1"/>
    </xf>
    <xf numFmtId="164" fontId="45" fillId="3" borderId="11" xfId="0" applyNumberFormat="1" applyFont="1" applyFill="1" applyBorder="1" applyAlignment="1" applyProtection="1">
      <alignment horizontal="left" vertical="center" wrapText="1"/>
    </xf>
    <xf numFmtId="164" fontId="45" fillId="3" borderId="1" xfId="0" applyNumberFormat="1" applyFont="1" applyFill="1" applyBorder="1" applyAlignment="1" applyProtection="1">
      <alignment horizontal="left" vertical="center" wrapText="1"/>
    </xf>
    <xf numFmtId="164" fontId="45" fillId="3" borderId="12" xfId="0" applyNumberFormat="1" applyFont="1" applyFill="1" applyBorder="1" applyAlignment="1" applyProtection="1">
      <alignment horizontal="left" vertical="center" wrapText="1"/>
    </xf>
    <xf numFmtId="165" fontId="47" fillId="3" borderId="11" xfId="0" applyNumberFormat="1" applyFont="1" applyFill="1" applyBorder="1" applyAlignment="1">
      <alignment horizontal="center" vertical="center" wrapText="1"/>
    </xf>
    <xf numFmtId="165" fontId="47" fillId="3" borderId="1" xfId="0" applyNumberFormat="1" applyFont="1" applyFill="1" applyBorder="1" applyAlignment="1">
      <alignment horizontal="center" vertical="center" wrapText="1"/>
    </xf>
    <xf numFmtId="165" fontId="47" fillId="3" borderId="12" xfId="0" applyNumberFormat="1" applyFont="1" applyFill="1" applyBorder="1" applyAlignment="1">
      <alignment horizontal="center" vertical="center" wrapText="1"/>
    </xf>
    <xf numFmtId="164" fontId="45" fillId="3" borderId="11" xfId="0" applyNumberFormat="1" applyFont="1" applyFill="1" applyBorder="1" applyAlignment="1" applyProtection="1">
      <alignment horizontal="center" vertical="center" wrapText="1"/>
    </xf>
    <xf numFmtId="164" fontId="45" fillId="3" borderId="1" xfId="0" applyNumberFormat="1" applyFont="1" applyFill="1" applyBorder="1" applyAlignment="1" applyProtection="1">
      <alignment horizontal="center" vertical="center" wrapText="1"/>
    </xf>
    <xf numFmtId="164" fontId="45" fillId="3" borderId="12" xfId="0" applyNumberFormat="1" applyFont="1" applyFill="1" applyBorder="1" applyAlignment="1" applyProtection="1">
      <alignment horizontal="center" vertical="center" wrapText="1"/>
    </xf>
    <xf numFmtId="164" fontId="42" fillId="3" borderId="11" xfId="0" applyNumberFormat="1" applyFont="1" applyFill="1" applyBorder="1" applyAlignment="1" applyProtection="1">
      <alignment horizontal="left" vertical="center" wrapText="1"/>
    </xf>
    <xf numFmtId="164" fontId="42" fillId="3" borderId="1" xfId="0" applyNumberFormat="1" applyFont="1" applyFill="1" applyBorder="1" applyAlignment="1" applyProtection="1">
      <alignment horizontal="left" vertical="center" wrapText="1"/>
    </xf>
    <xf numFmtId="164" fontId="42" fillId="3" borderId="12" xfId="0" applyNumberFormat="1" applyFont="1" applyFill="1" applyBorder="1" applyAlignment="1" applyProtection="1">
      <alignment horizontal="left" vertical="center" wrapText="1"/>
    </xf>
    <xf numFmtId="49" fontId="42" fillId="3" borderId="26" xfId="0" applyNumberFormat="1" applyFont="1" applyFill="1" applyBorder="1" applyAlignment="1" applyProtection="1">
      <alignment horizontal="center" vertical="center" wrapText="1"/>
    </xf>
    <xf numFmtId="49" fontId="42" fillId="3" borderId="28" xfId="0" applyNumberFormat="1" applyFont="1" applyFill="1" applyBorder="1" applyAlignment="1" applyProtection="1">
      <alignment horizontal="center" vertical="center" wrapText="1"/>
    </xf>
    <xf numFmtId="49" fontId="42" fillId="3" borderId="21" xfId="0" applyNumberFormat="1" applyFont="1" applyFill="1" applyBorder="1" applyAlignment="1" applyProtection="1">
      <alignment horizontal="center" vertical="center" wrapText="1"/>
    </xf>
    <xf numFmtId="49" fontId="42" fillId="3" borderId="16" xfId="0" applyNumberFormat="1" applyFont="1" applyFill="1" applyBorder="1" applyAlignment="1" applyProtection="1">
      <alignment horizontal="center" vertical="center" wrapText="1"/>
    </xf>
    <xf numFmtId="164" fontId="42" fillId="3" borderId="5" xfId="0" applyNumberFormat="1" applyFont="1" applyFill="1" applyBorder="1" applyAlignment="1" applyProtection="1">
      <alignment horizontal="left" vertical="center" wrapText="1"/>
    </xf>
    <xf numFmtId="49" fontId="45" fillId="3" borderId="26" xfId="0" applyNumberFormat="1" applyFont="1" applyFill="1" applyBorder="1" applyAlignment="1" applyProtection="1">
      <alignment horizontal="center" vertical="center" wrapText="1"/>
    </xf>
    <xf numFmtId="49" fontId="45" fillId="3" borderId="28" xfId="0" applyNumberFormat="1" applyFont="1" applyFill="1" applyBorder="1" applyAlignment="1" applyProtection="1">
      <alignment horizontal="center" vertical="center" wrapText="1"/>
    </xf>
    <xf numFmtId="49" fontId="45" fillId="3" borderId="21" xfId="0" applyNumberFormat="1" applyFont="1" applyFill="1" applyBorder="1" applyAlignment="1" applyProtection="1">
      <alignment horizontal="center" vertical="center" wrapText="1"/>
    </xf>
    <xf numFmtId="49" fontId="45" fillId="3" borderId="16" xfId="0" applyNumberFormat="1" applyFont="1" applyFill="1" applyBorder="1" applyAlignment="1" applyProtection="1">
      <alignment horizontal="center" vertical="center" wrapText="1"/>
    </xf>
    <xf numFmtId="49" fontId="45" fillId="3" borderId="38" xfId="0" applyNumberFormat="1" applyFont="1" applyFill="1" applyBorder="1" applyAlignment="1" applyProtection="1">
      <alignment horizontal="center" vertical="center" wrapText="1"/>
    </xf>
    <xf numFmtId="164" fontId="45" fillId="3" borderId="5" xfId="0" applyNumberFormat="1" applyFont="1" applyFill="1" applyBorder="1" applyAlignment="1" applyProtection="1">
      <alignment horizontal="center" vertical="center" wrapText="1"/>
    </xf>
    <xf numFmtId="164" fontId="45" fillId="3" borderId="10" xfId="0" applyNumberFormat="1" applyFont="1" applyFill="1" applyBorder="1" applyAlignment="1" applyProtection="1">
      <alignment horizontal="center" vertical="center" wrapText="1"/>
    </xf>
    <xf numFmtId="49" fontId="45" fillId="3" borderId="15" xfId="0" applyNumberFormat="1" applyFont="1" applyFill="1" applyBorder="1" applyAlignment="1" applyProtection="1">
      <alignment horizontal="center" vertical="center" wrapText="1"/>
    </xf>
    <xf numFmtId="49" fontId="45" fillId="3" borderId="51" xfId="0" applyNumberFormat="1" applyFont="1" applyFill="1" applyBorder="1" applyAlignment="1" applyProtection="1">
      <alignment horizontal="center" vertical="center" wrapText="1"/>
    </xf>
    <xf numFmtId="49" fontId="45" fillId="3" borderId="49" xfId="0" applyNumberFormat="1" applyFont="1" applyFill="1" applyBorder="1" applyAlignment="1" applyProtection="1">
      <alignment horizontal="center" vertical="center" wrapText="1"/>
    </xf>
    <xf numFmtId="164" fontId="45" fillId="3" borderId="22" xfId="0" applyNumberFormat="1" applyFont="1" applyFill="1" applyBorder="1" applyAlignment="1" applyProtection="1">
      <alignment horizontal="left" vertical="center" wrapText="1"/>
    </xf>
    <xf numFmtId="164" fontId="45" fillId="3" borderId="8" xfId="0" applyNumberFormat="1" applyFont="1" applyFill="1" applyBorder="1" applyAlignment="1" applyProtection="1">
      <alignment horizontal="left" vertical="center" wrapText="1"/>
    </xf>
    <xf numFmtId="164" fontId="45" fillId="3" borderId="50" xfId="0" applyNumberFormat="1" applyFont="1" applyFill="1" applyBorder="1" applyAlignment="1" applyProtection="1">
      <alignment horizontal="left" vertical="center" wrapText="1"/>
    </xf>
    <xf numFmtId="164" fontId="45" fillId="0" borderId="0" xfId="0" applyNumberFormat="1" applyFont="1" applyFill="1" applyBorder="1" applyAlignment="1" applyProtection="1">
      <alignment horizontal="justify" vertical="center" wrapText="1"/>
    </xf>
    <xf numFmtId="164" fontId="42" fillId="3" borderId="10" xfId="0" applyNumberFormat="1" applyFont="1" applyFill="1" applyBorder="1" applyAlignment="1" applyProtection="1">
      <alignment horizontal="left" vertical="center"/>
    </xf>
    <xf numFmtId="164" fontId="42" fillId="3" borderId="26" xfId="0" applyNumberFormat="1" applyFont="1" applyFill="1" applyBorder="1" applyAlignment="1" applyProtection="1">
      <alignment horizontal="left" vertical="center" wrapText="1"/>
    </xf>
    <xf numFmtId="164" fontId="42" fillId="3" borderId="32" xfId="0" applyNumberFormat="1" applyFont="1" applyFill="1" applyBorder="1" applyAlignment="1" applyProtection="1">
      <alignment horizontal="left" vertical="center" wrapText="1"/>
    </xf>
    <xf numFmtId="164" fontId="42" fillId="3" borderId="28" xfId="0" applyNumberFormat="1" applyFont="1" applyFill="1" applyBorder="1" applyAlignment="1" applyProtection="1">
      <alignment horizontal="left" vertical="center" wrapText="1"/>
    </xf>
    <xf numFmtId="164" fontId="42" fillId="3" borderId="21" xfId="0" applyNumberFormat="1" applyFont="1" applyFill="1" applyBorder="1" applyAlignment="1" applyProtection="1">
      <alignment horizontal="left" vertical="center" wrapText="1"/>
    </xf>
    <xf numFmtId="164" fontId="42" fillId="0" borderId="52" xfId="0" applyNumberFormat="1" applyFont="1" applyFill="1" applyBorder="1" applyAlignment="1" applyProtection="1">
      <alignment horizontal="left" vertical="center" wrapText="1"/>
    </xf>
    <xf numFmtId="164" fontId="42" fillId="0" borderId="14" xfId="0" applyNumberFormat="1" applyFont="1" applyFill="1" applyBorder="1" applyAlignment="1" applyProtection="1">
      <alignment horizontal="left" vertical="center" wrapText="1"/>
    </xf>
    <xf numFmtId="164" fontId="42" fillId="0" borderId="53" xfId="0" applyNumberFormat="1" applyFont="1" applyFill="1" applyBorder="1" applyAlignment="1" applyProtection="1">
      <alignment horizontal="left" vertical="center" wrapText="1"/>
    </xf>
    <xf numFmtId="164" fontId="42" fillId="0" borderId="9" xfId="0" applyNumberFormat="1" applyFont="1" applyFill="1" applyBorder="1" applyAlignment="1" applyProtection="1">
      <alignment horizontal="left" vertical="center" wrapText="1"/>
    </xf>
    <xf numFmtId="164" fontId="42" fillId="0" borderId="0" xfId="0" applyNumberFormat="1" applyFont="1" applyFill="1" applyBorder="1" applyAlignment="1" applyProtection="1">
      <alignment horizontal="left" vertical="center" wrapText="1"/>
    </xf>
    <xf numFmtId="164" fontId="42" fillId="0" borderId="54" xfId="0" applyNumberFormat="1" applyFont="1" applyFill="1" applyBorder="1" applyAlignment="1" applyProtection="1">
      <alignment horizontal="left" vertical="center" wrapText="1"/>
    </xf>
    <xf numFmtId="164" fontId="42" fillId="0" borderId="19" xfId="0" applyNumberFormat="1" applyFont="1" applyFill="1" applyBorder="1" applyAlignment="1" applyProtection="1">
      <alignment horizontal="left" vertical="center" wrapText="1"/>
    </xf>
    <xf numFmtId="164" fontId="42" fillId="0" borderId="6" xfId="0" applyNumberFormat="1" applyFont="1" applyFill="1" applyBorder="1" applyAlignment="1" applyProtection="1">
      <alignment horizontal="left" vertical="center" wrapText="1"/>
    </xf>
    <xf numFmtId="164" fontId="42" fillId="0" borderId="3" xfId="0" applyNumberFormat="1" applyFont="1" applyFill="1" applyBorder="1" applyAlignment="1" applyProtection="1">
      <alignment horizontal="left" vertical="center" wrapText="1"/>
    </xf>
    <xf numFmtId="164" fontId="42" fillId="0" borderId="16" xfId="0" applyNumberFormat="1" applyFont="1" applyFill="1" applyBorder="1" applyAlignment="1" applyProtection="1">
      <alignment horizontal="left" vertical="center" wrapText="1"/>
    </xf>
    <xf numFmtId="164" fontId="42" fillId="0" borderId="5" xfId="0" applyNumberFormat="1" applyFont="1" applyFill="1" applyBorder="1" applyAlignment="1" applyProtection="1">
      <alignment horizontal="left" vertical="center" wrapText="1"/>
    </xf>
    <xf numFmtId="164" fontId="42" fillId="0" borderId="28" xfId="0" applyNumberFormat="1" applyFont="1" applyFill="1" applyBorder="1" applyAlignment="1" applyProtection="1">
      <alignment horizontal="left" vertical="center" wrapText="1"/>
    </xf>
    <xf numFmtId="164" fontId="42" fillId="0" borderId="1" xfId="0" applyNumberFormat="1" applyFont="1" applyFill="1" applyBorder="1" applyAlignment="1" applyProtection="1">
      <alignment horizontal="left" vertical="center" wrapText="1"/>
    </xf>
    <xf numFmtId="164" fontId="42" fillId="0" borderId="21" xfId="0" applyNumberFormat="1" applyFont="1" applyFill="1" applyBorder="1" applyAlignment="1" applyProtection="1">
      <alignment horizontal="left" vertical="center" wrapText="1"/>
    </xf>
    <xf numFmtId="164" fontId="42" fillId="0" borderId="12" xfId="0" applyNumberFormat="1" applyFont="1" applyFill="1" applyBorder="1" applyAlignment="1" applyProtection="1">
      <alignment horizontal="left" vertical="center" wrapText="1"/>
    </xf>
    <xf numFmtId="164" fontId="42" fillId="0" borderId="24" xfId="0" applyNumberFormat="1" applyFont="1" applyFill="1" applyBorder="1" applyAlignment="1" applyProtection="1">
      <alignment horizontal="left" vertical="center" wrapText="1"/>
    </xf>
    <xf numFmtId="164" fontId="42" fillId="0" borderId="13" xfId="0" applyNumberFormat="1" applyFont="1" applyFill="1" applyBorder="1" applyAlignment="1" applyProtection="1">
      <alignment horizontal="left" vertical="center" wrapText="1"/>
    </xf>
    <xf numFmtId="164" fontId="42" fillId="0" borderId="55" xfId="0" applyNumberFormat="1" applyFont="1" applyFill="1" applyBorder="1" applyAlignment="1" applyProtection="1">
      <alignment horizontal="left" vertical="center" wrapText="1"/>
    </xf>
    <xf numFmtId="165" fontId="47" fillId="3" borderId="26" xfId="0" applyNumberFormat="1" applyFont="1" applyFill="1" applyBorder="1" applyAlignment="1">
      <alignment horizontal="center" vertical="center" wrapText="1"/>
    </xf>
    <xf numFmtId="165" fontId="47" fillId="3" borderId="28" xfId="0" applyNumberFormat="1" applyFont="1" applyFill="1" applyBorder="1" applyAlignment="1">
      <alignment horizontal="center" vertical="center" wrapText="1"/>
    </xf>
    <xf numFmtId="165" fontId="47" fillId="3" borderId="37" xfId="0" applyNumberFormat="1" applyFont="1" applyFill="1" applyBorder="1" applyAlignment="1">
      <alignment horizontal="center" vertical="center" wrapText="1"/>
    </xf>
    <xf numFmtId="165" fontId="47" fillId="3" borderId="31" xfId="0" applyNumberFormat="1" applyFont="1" applyFill="1" applyBorder="1" applyAlignment="1">
      <alignment horizontal="center" vertical="center" wrapText="1"/>
    </xf>
    <xf numFmtId="0" fontId="42" fillId="3" borderId="5" xfId="0" applyFont="1" applyFill="1" applyBorder="1" applyAlignment="1" applyProtection="1">
      <alignment horizontal="center" vertical="center" wrapText="1"/>
    </xf>
    <xf numFmtId="0" fontId="42" fillId="3" borderId="1" xfId="0" applyFont="1" applyFill="1" applyBorder="1" applyAlignment="1" applyProtection="1">
      <alignment horizontal="center" vertical="center" wrapText="1"/>
    </xf>
    <xf numFmtId="164" fontId="42" fillId="3" borderId="26" xfId="0" applyNumberFormat="1" applyFont="1" applyFill="1" applyBorder="1" applyAlignment="1" applyProtection="1">
      <alignment horizontal="center" vertical="center" wrapText="1"/>
    </xf>
    <xf numFmtId="164" fontId="42" fillId="3" borderId="28" xfId="0" applyNumberFormat="1" applyFont="1" applyFill="1" applyBorder="1" applyAlignment="1" applyProtection="1">
      <alignment horizontal="center" vertical="center" wrapText="1"/>
    </xf>
    <xf numFmtId="164" fontId="42" fillId="3" borderId="21" xfId="0" applyNumberFormat="1" applyFont="1" applyFill="1" applyBorder="1" applyAlignment="1" applyProtection="1">
      <alignment horizontal="center" vertical="center" wrapText="1"/>
    </xf>
    <xf numFmtId="164" fontId="42" fillId="3" borderId="16" xfId="0" applyNumberFormat="1" applyFont="1" applyFill="1" applyBorder="1" applyAlignment="1" applyProtection="1">
      <alignment horizontal="center" vertical="center" wrapText="1"/>
    </xf>
    <xf numFmtId="0" fontId="42" fillId="3" borderId="56" xfId="0" applyFont="1" applyFill="1" applyBorder="1" applyAlignment="1" applyProtection="1">
      <alignment horizontal="left" vertical="center" wrapText="1"/>
    </xf>
    <xf numFmtId="0" fontId="42" fillId="3" borderId="13" xfId="0" applyFont="1" applyFill="1" applyBorder="1" applyAlignment="1" applyProtection="1">
      <alignment horizontal="left" vertical="center" wrapText="1"/>
    </xf>
    <xf numFmtId="0" fontId="42" fillId="3" borderId="55" xfId="0" applyFont="1" applyFill="1" applyBorder="1" applyAlignment="1" applyProtection="1">
      <alignment horizontal="left" vertical="center" wrapText="1"/>
    </xf>
    <xf numFmtId="0" fontId="42" fillId="3" borderId="57" xfId="0" applyFont="1" applyFill="1" applyBorder="1" applyAlignment="1" applyProtection="1">
      <alignment horizontal="left" vertical="center" wrapText="1"/>
    </xf>
    <xf numFmtId="0" fontId="42" fillId="3" borderId="0" xfId="0" applyFont="1" applyFill="1" applyBorder="1" applyAlignment="1" applyProtection="1">
      <alignment horizontal="left" vertical="center" wrapText="1"/>
    </xf>
    <xf numFmtId="0" fontId="42" fillId="3" borderId="54" xfId="0" applyFont="1" applyFill="1" applyBorder="1" applyAlignment="1" applyProtection="1">
      <alignment horizontal="left" vertical="center" wrapText="1"/>
    </xf>
    <xf numFmtId="0" fontId="42" fillId="3" borderId="58" xfId="0" applyFont="1" applyFill="1" applyBorder="1" applyAlignment="1" applyProtection="1">
      <alignment horizontal="left" vertical="center" wrapText="1"/>
    </xf>
    <xf numFmtId="0" fontId="42" fillId="3" borderId="59" xfId="0" applyFont="1" applyFill="1" applyBorder="1" applyAlignment="1" applyProtection="1">
      <alignment horizontal="left" vertical="center" wrapText="1"/>
    </xf>
    <xf numFmtId="0" fontId="42" fillId="3" borderId="60" xfId="0" applyFont="1" applyFill="1" applyBorder="1" applyAlignment="1" applyProtection="1">
      <alignment horizontal="left" vertical="center" wrapText="1"/>
    </xf>
    <xf numFmtId="9" fontId="42" fillId="3" borderId="22" xfId="2" applyNumberFormat="1" applyFont="1" applyFill="1" applyBorder="1" applyAlignment="1" applyProtection="1">
      <alignment horizontal="center" vertical="center" wrapText="1"/>
    </xf>
    <xf numFmtId="0" fontId="40" fillId="3" borderId="37" xfId="0" applyFont="1" applyFill="1" applyBorder="1" applyAlignment="1" applyProtection="1">
      <alignment horizontal="left" vertical="center" wrapText="1"/>
    </xf>
    <xf numFmtId="0" fontId="40" fillId="3" borderId="31" xfId="0" applyFont="1" applyFill="1" applyBorder="1" applyAlignment="1" applyProtection="1">
      <alignment horizontal="left" vertical="center" wrapText="1"/>
    </xf>
    <xf numFmtId="164" fontId="42" fillId="3" borderId="8" xfId="0" applyNumberFormat="1" applyFont="1" applyFill="1" applyBorder="1" applyAlignment="1" applyProtection="1">
      <alignment horizontal="left" vertical="center"/>
    </xf>
    <xf numFmtId="0" fontId="42" fillId="3" borderId="26" xfId="0" applyFont="1" applyFill="1" applyBorder="1" applyAlignment="1" applyProtection="1">
      <alignment horizontal="left" vertical="center" wrapText="1"/>
    </xf>
    <xf numFmtId="0" fontId="42" fillId="3" borderId="11" xfId="0" applyFont="1" applyFill="1" applyBorder="1" applyAlignment="1" applyProtection="1">
      <alignment horizontal="left" vertical="center" wrapText="1"/>
    </xf>
    <xf numFmtId="0" fontId="42" fillId="3" borderId="28" xfId="0" applyFont="1" applyFill="1" applyBorder="1" applyAlignment="1" applyProtection="1">
      <alignment horizontal="left" vertical="center" wrapText="1"/>
    </xf>
    <xf numFmtId="0" fontId="42" fillId="3" borderId="1" xfId="0" applyFont="1" applyFill="1" applyBorder="1" applyAlignment="1" applyProtection="1">
      <alignment horizontal="left" vertical="center" wrapText="1"/>
    </xf>
    <xf numFmtId="0" fontId="42" fillId="3" borderId="21" xfId="0" applyFont="1" applyFill="1" applyBorder="1" applyAlignment="1" applyProtection="1">
      <alignment horizontal="left" vertical="center" wrapText="1"/>
    </xf>
    <xf numFmtId="0" fontId="42" fillId="3" borderId="12" xfId="0" applyFont="1" applyFill="1" applyBorder="1" applyAlignment="1" applyProtection="1">
      <alignment horizontal="left" vertical="center" wrapText="1"/>
    </xf>
    <xf numFmtId="0" fontId="42" fillId="3" borderId="10" xfId="0" applyFont="1" applyFill="1" applyBorder="1" applyAlignment="1" applyProtection="1">
      <alignment horizontal="center" vertical="center" wrapText="1"/>
    </xf>
    <xf numFmtId="0" fontId="42" fillId="3" borderId="10" xfId="0" applyFont="1" applyFill="1" applyBorder="1" applyAlignment="1" applyProtection="1">
      <alignment horizontal="center" vertical="center"/>
    </xf>
    <xf numFmtId="9" fontId="40" fillId="3" borderId="10" xfId="2" applyNumberFormat="1" applyFont="1" applyFill="1" applyBorder="1" applyAlignment="1" applyProtection="1">
      <alignment horizontal="center" vertical="center" wrapText="1"/>
    </xf>
    <xf numFmtId="9" fontId="40" fillId="3" borderId="5" xfId="2" applyNumberFormat="1" applyFont="1" applyFill="1" applyBorder="1" applyAlignment="1" applyProtection="1">
      <alignment horizontal="center" vertical="center" wrapText="1"/>
    </xf>
    <xf numFmtId="0" fontId="50" fillId="0" borderId="7" xfId="0" applyFont="1" applyFill="1" applyBorder="1" applyAlignment="1" applyProtection="1">
      <alignment horizontal="center" vertical="center"/>
    </xf>
    <xf numFmtId="0" fontId="42" fillId="3" borderId="5" xfId="0" applyFont="1" applyFill="1" applyBorder="1" applyAlignment="1" applyProtection="1">
      <alignment horizontal="center" vertical="center"/>
    </xf>
    <xf numFmtId="0" fontId="42" fillId="3" borderId="1" xfId="0" applyFont="1" applyFill="1" applyBorder="1" applyAlignment="1" applyProtection="1">
      <alignment horizontal="center" vertical="center"/>
    </xf>
    <xf numFmtId="165" fontId="46" fillId="3" borderId="11" xfId="0" applyNumberFormat="1" applyFont="1" applyFill="1" applyBorder="1" applyAlignment="1">
      <alignment horizontal="center" vertical="center" wrapText="1"/>
    </xf>
    <xf numFmtId="165" fontId="46" fillId="3" borderId="1" xfId="0" applyNumberFormat="1" applyFont="1" applyFill="1" applyBorder="1" applyAlignment="1">
      <alignment horizontal="center" vertical="center" wrapText="1"/>
    </xf>
    <xf numFmtId="165" fontId="46" fillId="3" borderId="12" xfId="0" applyNumberFormat="1" applyFont="1" applyFill="1" applyBorder="1" applyAlignment="1">
      <alignment horizontal="center" vertical="center" wrapText="1"/>
    </xf>
    <xf numFmtId="49" fontId="46" fillId="3" borderId="1" xfId="0" applyNumberFormat="1" applyFont="1" applyFill="1" applyBorder="1" applyAlignment="1">
      <alignment horizontal="center" vertical="center" wrapText="1"/>
    </xf>
    <xf numFmtId="165" fontId="47" fillId="3" borderId="24" xfId="0" applyNumberFormat="1" applyFont="1" applyFill="1" applyBorder="1" applyAlignment="1">
      <alignment horizontal="left" vertical="center" wrapText="1"/>
    </xf>
    <xf numFmtId="165" fontId="47" fillId="3" borderId="13" xfId="0" applyNumberFormat="1" applyFont="1" applyFill="1" applyBorder="1" applyAlignment="1">
      <alignment horizontal="left" vertical="center" wrapText="1"/>
    </xf>
    <xf numFmtId="165" fontId="47" fillId="3" borderId="40" xfId="0" applyNumberFormat="1" applyFont="1" applyFill="1" applyBorder="1" applyAlignment="1">
      <alignment horizontal="left" vertical="center" wrapText="1"/>
    </xf>
    <xf numFmtId="165" fontId="47" fillId="3" borderId="9" xfId="0" applyNumberFormat="1" applyFont="1" applyFill="1" applyBorder="1" applyAlignment="1">
      <alignment horizontal="left" vertical="center" wrapText="1"/>
    </xf>
    <xf numFmtId="165" fontId="47" fillId="3" borderId="0" xfId="0" applyNumberFormat="1" applyFont="1" applyFill="1" applyBorder="1" applyAlignment="1">
      <alignment horizontal="left" vertical="center" wrapText="1"/>
    </xf>
    <xf numFmtId="165" fontId="47" fillId="3" borderId="35" xfId="0" applyNumberFormat="1" applyFont="1" applyFill="1" applyBorder="1" applyAlignment="1">
      <alignment horizontal="left" vertical="center" wrapText="1"/>
    </xf>
    <xf numFmtId="165" fontId="47" fillId="3" borderId="19" xfId="0" applyNumberFormat="1" applyFont="1" applyFill="1" applyBorder="1" applyAlignment="1">
      <alignment horizontal="left" vertical="center" wrapText="1"/>
    </xf>
    <xf numFmtId="165" fontId="47" fillId="3" borderId="6" xfId="0" applyNumberFormat="1" applyFont="1" applyFill="1" applyBorder="1" applyAlignment="1">
      <alignment horizontal="left" vertical="center" wrapText="1"/>
    </xf>
    <xf numFmtId="165" fontId="47" fillId="3" borderId="43" xfId="0" applyNumberFormat="1" applyFont="1" applyFill="1" applyBorder="1" applyAlignment="1">
      <alignment horizontal="left" vertical="center" wrapText="1"/>
    </xf>
    <xf numFmtId="165" fontId="47" fillId="3" borderId="38" xfId="0" applyNumberFormat="1" applyFont="1" applyFill="1" applyBorder="1" applyAlignment="1">
      <alignment horizontal="center" vertical="center" wrapText="1"/>
    </xf>
    <xf numFmtId="165" fontId="47" fillId="3" borderId="16" xfId="0" applyNumberFormat="1" applyFont="1" applyFill="1" applyBorder="1" applyAlignment="1">
      <alignment horizontal="center" vertical="center" wrapText="1"/>
    </xf>
    <xf numFmtId="165" fontId="47" fillId="3" borderId="21" xfId="0" applyNumberFormat="1" applyFont="1" applyFill="1" applyBorder="1" applyAlignment="1">
      <alignment horizontal="center" vertical="center" wrapText="1"/>
    </xf>
    <xf numFmtId="168" fontId="42" fillId="3" borderId="1" xfId="2" applyNumberFormat="1" applyFont="1" applyFill="1" applyBorder="1" applyAlignment="1" applyProtection="1">
      <alignment horizontal="center" vertical="center" wrapText="1"/>
    </xf>
    <xf numFmtId="165" fontId="47" fillId="3" borderId="1" xfId="0" applyNumberFormat="1" applyFont="1" applyFill="1" applyBorder="1" applyAlignment="1">
      <alignment horizontal="left" vertical="center" wrapText="1"/>
    </xf>
    <xf numFmtId="165" fontId="47" fillId="3" borderId="29" xfId="0" applyNumberFormat="1" applyFont="1" applyFill="1" applyBorder="1" applyAlignment="1">
      <alignment horizontal="left" vertical="center" wrapText="1"/>
    </xf>
    <xf numFmtId="165" fontId="47" fillId="3" borderId="12" xfId="0" applyNumberFormat="1" applyFont="1" applyFill="1" applyBorder="1" applyAlignment="1">
      <alignment horizontal="left" vertical="center" wrapText="1"/>
    </xf>
    <xf numFmtId="165" fontId="47" fillId="3" borderId="30" xfId="0" applyNumberFormat="1" applyFont="1" applyFill="1" applyBorder="1" applyAlignment="1">
      <alignment horizontal="left" vertical="center" wrapText="1"/>
    </xf>
    <xf numFmtId="168" fontId="42" fillId="3" borderId="25" xfId="2" applyNumberFormat="1" applyFont="1" applyFill="1" applyBorder="1" applyAlignment="1" applyProtection="1">
      <alignment horizontal="center" vertical="center" wrapText="1"/>
    </xf>
    <xf numFmtId="168" fontId="42" fillId="3" borderId="41" xfId="2" applyNumberFormat="1" applyFont="1" applyFill="1" applyBorder="1" applyAlignment="1" applyProtection="1">
      <alignment horizontal="center" vertical="center" wrapText="1"/>
    </xf>
    <xf numFmtId="168" fontId="42" fillId="3" borderId="42" xfId="2" applyNumberFormat="1" applyFont="1" applyFill="1" applyBorder="1" applyAlignment="1" applyProtection="1">
      <alignment horizontal="center" vertical="center" wrapText="1"/>
    </xf>
    <xf numFmtId="49" fontId="47" fillId="3" borderId="26" xfId="0" applyNumberFormat="1" applyFont="1" applyFill="1" applyBorder="1" applyAlignment="1">
      <alignment horizontal="center" vertical="center" wrapText="1"/>
    </xf>
    <xf numFmtId="49" fontId="47" fillId="3" borderId="28" xfId="0" applyNumberFormat="1" applyFont="1" applyFill="1" applyBorder="1" applyAlignment="1">
      <alignment horizontal="center" vertical="center" wrapText="1"/>
    </xf>
    <xf numFmtId="164" fontId="42" fillId="3" borderId="1" xfId="0" applyNumberFormat="1" applyFont="1" applyFill="1" applyBorder="1" applyAlignment="1" applyProtection="1">
      <alignment horizontal="center" vertical="center" wrapText="1"/>
    </xf>
    <xf numFmtId="49" fontId="45" fillId="3" borderId="1" xfId="0" applyNumberFormat="1" applyFont="1" applyFill="1" applyBorder="1" applyAlignment="1" applyProtection="1">
      <alignment horizontal="center" vertical="center" wrapText="1"/>
    </xf>
    <xf numFmtId="164" fontId="45" fillId="3" borderId="8" xfId="0" applyNumberFormat="1" applyFont="1" applyFill="1" applyBorder="1" applyAlignment="1" applyProtection="1">
      <alignment horizontal="center" vertical="center" wrapText="1"/>
    </xf>
    <xf numFmtId="164" fontId="45" fillId="3" borderId="22" xfId="0" applyNumberFormat="1" applyFont="1" applyFill="1" applyBorder="1" applyAlignment="1" applyProtection="1">
      <alignment horizontal="center" vertical="center" wrapText="1"/>
    </xf>
    <xf numFmtId="164" fontId="45" fillId="3" borderId="50" xfId="0" applyNumberFormat="1" applyFont="1" applyFill="1" applyBorder="1" applyAlignment="1" applyProtection="1">
      <alignment horizontal="center" vertical="center" wrapText="1"/>
    </xf>
    <xf numFmtId="49" fontId="42" fillId="3" borderId="44" xfId="0" applyNumberFormat="1" applyFont="1" applyFill="1" applyBorder="1" applyAlignment="1" applyProtection="1">
      <alignment horizontal="center" vertical="center" wrapText="1"/>
    </xf>
    <xf numFmtId="49" fontId="42" fillId="3" borderId="39" xfId="0" applyNumberFormat="1" applyFont="1" applyFill="1" applyBorder="1" applyAlignment="1" applyProtection="1">
      <alignment horizontal="center" vertical="center" wrapText="1"/>
    </xf>
    <xf numFmtId="49" fontId="42" fillId="3" borderId="45" xfId="0" applyNumberFormat="1" applyFont="1" applyFill="1" applyBorder="1" applyAlignment="1" applyProtection="1">
      <alignment horizontal="center" vertical="center" wrapText="1"/>
    </xf>
    <xf numFmtId="168" fontId="42" fillId="3" borderId="50" xfId="2" applyNumberFormat="1" applyFont="1" applyFill="1" applyBorder="1" applyAlignment="1" applyProtection="1">
      <alignment horizontal="center" vertical="center" wrapText="1"/>
    </xf>
    <xf numFmtId="0" fontId="50" fillId="0" borderId="14" xfId="0" applyFont="1" applyFill="1" applyBorder="1" applyAlignment="1" applyProtection="1">
      <alignment horizontal="center" vertical="top" wrapText="1"/>
    </xf>
    <xf numFmtId="164" fontId="42" fillId="3" borderId="11" xfId="0" applyNumberFormat="1" applyFont="1" applyFill="1" applyBorder="1" applyAlignment="1" applyProtection="1">
      <alignment horizontal="center" vertical="center" wrapText="1"/>
    </xf>
    <xf numFmtId="164" fontId="42" fillId="3" borderId="12" xfId="0" applyNumberFormat="1" applyFont="1" applyFill="1" applyBorder="1" applyAlignment="1" applyProtection="1">
      <alignment horizontal="center" vertical="center" wrapText="1"/>
    </xf>
    <xf numFmtId="164" fontId="42" fillId="3" borderId="11" xfId="0" applyNumberFormat="1" applyFont="1" applyFill="1" applyBorder="1" applyAlignment="1" applyProtection="1">
      <alignment horizontal="center" vertical="top" wrapText="1"/>
    </xf>
    <xf numFmtId="164" fontId="42" fillId="3" borderId="32" xfId="0" applyNumberFormat="1" applyFont="1" applyFill="1" applyBorder="1" applyAlignment="1" applyProtection="1">
      <alignment horizontal="center" vertical="top" wrapText="1"/>
    </xf>
    <xf numFmtId="0" fontId="50" fillId="3" borderId="61" xfId="0" applyFont="1" applyFill="1" applyBorder="1" applyAlignment="1" applyProtection="1">
      <alignment horizontal="center" vertical="center" wrapText="1"/>
    </xf>
    <xf numFmtId="0" fontId="50" fillId="3" borderId="62" xfId="0" applyFont="1" applyFill="1" applyBorder="1" applyAlignment="1" applyProtection="1">
      <alignment horizontal="center" vertical="center" wrapText="1"/>
    </xf>
    <xf numFmtId="0" fontId="50" fillId="3" borderId="63" xfId="0" applyFont="1" applyFill="1" applyBorder="1" applyAlignment="1" applyProtection="1">
      <alignment horizontal="center" vertical="center" wrapText="1"/>
    </xf>
    <xf numFmtId="10" fontId="42" fillId="3" borderId="1" xfId="0" applyNumberFormat="1" applyFont="1" applyFill="1" applyBorder="1" applyAlignment="1" applyProtection="1">
      <alignment horizontal="center" vertical="center" wrapText="1"/>
    </xf>
    <xf numFmtId="10" fontId="42" fillId="3" borderId="12" xfId="0" applyNumberFormat="1" applyFont="1" applyFill="1" applyBorder="1" applyAlignment="1" applyProtection="1">
      <alignment horizontal="center" vertical="center" wrapText="1"/>
    </xf>
    <xf numFmtId="164" fontId="42" fillId="3" borderId="1" xfId="0" applyNumberFormat="1" applyFont="1" applyFill="1" applyBorder="1" applyAlignment="1" applyProtection="1">
      <alignment horizontal="center" vertical="top" wrapText="1"/>
    </xf>
    <xf numFmtId="0" fontId="49" fillId="3" borderId="1" xfId="0" applyFont="1" applyFill="1" applyBorder="1" applyAlignment="1">
      <alignment horizontal="center" vertical="top" wrapText="1"/>
    </xf>
    <xf numFmtId="164" fontId="42" fillId="3" borderId="4" xfId="0" applyNumberFormat="1" applyFont="1" applyFill="1" applyBorder="1" applyAlignment="1" applyProtection="1">
      <alignment horizontal="center" vertical="top" wrapText="1"/>
    </xf>
    <xf numFmtId="0" fontId="51" fillId="0" borderId="0" xfId="0" applyFont="1" applyFill="1" applyBorder="1" applyAlignment="1" applyProtection="1">
      <alignment horizontal="left"/>
    </xf>
    <xf numFmtId="0" fontId="45" fillId="0" borderId="0" xfId="0" applyFont="1" applyFill="1" applyBorder="1" applyAlignment="1" applyProtection="1">
      <alignment horizontal="left" wrapText="1"/>
    </xf>
    <xf numFmtId="0" fontId="45" fillId="3" borderId="0" xfId="0" applyFont="1" applyFill="1" applyBorder="1" applyAlignment="1" applyProtection="1">
      <alignment horizontal="center" wrapText="1"/>
    </xf>
    <xf numFmtId="0" fontId="39" fillId="3" borderId="0" xfId="0" applyFont="1" applyFill="1" applyBorder="1" applyAlignment="1" applyProtection="1">
      <alignment horizontal="center" wrapText="1"/>
    </xf>
    <xf numFmtId="49" fontId="42" fillId="3" borderId="1" xfId="0" applyNumberFormat="1" applyFont="1" applyFill="1" applyBorder="1" applyAlignment="1" applyProtection="1">
      <alignment horizontal="center" vertical="center" wrapText="1"/>
    </xf>
    <xf numFmtId="49" fontId="42" fillId="3" borderId="5" xfId="0" applyNumberFormat="1" applyFont="1" applyFill="1" applyBorder="1" applyAlignment="1" applyProtection="1">
      <alignment horizontal="center" vertical="center" wrapText="1"/>
    </xf>
    <xf numFmtId="0" fontId="42" fillId="3" borderId="37" xfId="0" applyFont="1" applyFill="1" applyBorder="1" applyAlignment="1" applyProtection="1">
      <alignment horizontal="left" vertical="top" wrapText="1"/>
    </xf>
    <xf numFmtId="0" fontId="42" fillId="3" borderId="31" xfId="0"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0" fontId="6" fillId="0" borderId="0" xfId="0" applyFont="1" applyFill="1" applyAlignment="1">
      <alignment horizontal="right" vertical="center"/>
    </xf>
    <xf numFmtId="0" fontId="2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4" fillId="0" borderId="0" xfId="0" applyFont="1" applyFill="1" applyAlignment="1">
      <alignment horizontal="center" vertical="center" wrapText="1"/>
    </xf>
    <xf numFmtId="3" fontId="18" fillId="0" borderId="1" xfId="0" applyNumberFormat="1" applyFont="1" applyFill="1" applyBorder="1" applyAlignment="1">
      <alignment horizontal="center" vertical="center" wrapText="1"/>
    </xf>
    <xf numFmtId="3" fontId="26"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27" fillId="0" borderId="0" xfId="0" applyFont="1" applyFill="1" applyAlignment="1">
      <alignment horizontal="center" vertical="center" wrapText="1"/>
    </xf>
    <xf numFmtId="3" fontId="27" fillId="0" borderId="1" xfId="0" applyNumberFormat="1" applyFont="1" applyFill="1" applyBorder="1" applyAlignment="1" applyProtection="1">
      <alignment horizontal="center" vertical="center" wrapText="1"/>
      <protection locked="0"/>
    </xf>
    <xf numFmtId="0" fontId="20" fillId="0" borderId="0" xfId="0" applyFont="1" applyFill="1" applyAlignment="1">
      <alignment horizontal="left" wrapText="1"/>
    </xf>
    <xf numFmtId="0" fontId="22" fillId="0" borderId="0" xfId="0" applyFont="1" applyFill="1" applyBorder="1" applyAlignment="1">
      <alignment horizontal="left"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9" fillId="0" borderId="0" xfId="0" applyFont="1" applyFill="1" applyBorder="1" applyAlignment="1" applyProtection="1">
      <alignment horizontal="left" wrapText="1"/>
    </xf>
    <xf numFmtId="0" fontId="24"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20"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23" xfId="0" applyFont="1" applyFill="1" applyBorder="1" applyAlignment="1">
      <alignment horizontal="left" vertical="top" wrapText="1"/>
    </xf>
    <xf numFmtId="0" fontId="24" fillId="0" borderId="0" xfId="0" applyFont="1" applyBorder="1" applyAlignment="1">
      <alignment horizontal="center" vertical="center" wrapText="1"/>
    </xf>
    <xf numFmtId="0" fontId="21" fillId="0" borderId="6" xfId="0" applyFont="1" applyBorder="1" applyAlignment="1">
      <alignment horizontal="center" vertical="top" wrapText="1"/>
    </xf>
    <xf numFmtId="0" fontId="22" fillId="0" borderId="10" xfId="0" applyNumberFormat="1" applyFont="1" applyBorder="1" applyAlignment="1">
      <alignment horizontal="left" vertical="top" wrapText="1"/>
    </xf>
    <xf numFmtId="0" fontId="22" fillId="0" borderId="5" xfId="0" applyNumberFormat="1" applyFont="1" applyBorder="1" applyAlignment="1">
      <alignment horizontal="left" vertical="top" wrapText="1"/>
    </xf>
    <xf numFmtId="0" fontId="19" fillId="0" borderId="10" xfId="0" applyFont="1" applyFill="1" applyBorder="1" applyAlignment="1">
      <alignment horizontal="center" vertical="top" wrapText="1"/>
    </xf>
    <xf numFmtId="0" fontId="19" fillId="0" borderId="8" xfId="0" applyFont="1" applyFill="1" applyBorder="1" applyAlignment="1">
      <alignment horizontal="center" vertical="top" wrapText="1"/>
    </xf>
    <xf numFmtId="0" fontId="19" fillId="0" borderId="5" xfId="0" applyFont="1" applyFill="1" applyBorder="1" applyAlignment="1">
      <alignment horizontal="center" vertical="top"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509" t="s">
        <v>39</v>
      </c>
      <c r="B1" s="510"/>
      <c r="C1" s="511" t="s">
        <v>40</v>
      </c>
      <c r="D1" s="503" t="s">
        <v>45</v>
      </c>
      <c r="E1" s="504"/>
      <c r="F1" s="505"/>
      <c r="G1" s="503" t="s">
        <v>17</v>
      </c>
      <c r="H1" s="504"/>
      <c r="I1" s="505"/>
      <c r="J1" s="503" t="s">
        <v>18</v>
      </c>
      <c r="K1" s="504"/>
      <c r="L1" s="505"/>
      <c r="M1" s="503" t="s">
        <v>22</v>
      </c>
      <c r="N1" s="504"/>
      <c r="O1" s="505"/>
      <c r="P1" s="506" t="s">
        <v>23</v>
      </c>
      <c r="Q1" s="507"/>
      <c r="R1" s="503" t="s">
        <v>24</v>
      </c>
      <c r="S1" s="504"/>
      <c r="T1" s="505"/>
      <c r="U1" s="503" t="s">
        <v>25</v>
      </c>
      <c r="V1" s="504"/>
      <c r="W1" s="505"/>
      <c r="X1" s="506" t="s">
        <v>26</v>
      </c>
      <c r="Y1" s="508"/>
      <c r="Z1" s="507"/>
      <c r="AA1" s="506" t="s">
        <v>27</v>
      </c>
      <c r="AB1" s="507"/>
      <c r="AC1" s="503" t="s">
        <v>28</v>
      </c>
      <c r="AD1" s="504"/>
      <c r="AE1" s="505"/>
      <c r="AF1" s="503" t="s">
        <v>29</v>
      </c>
      <c r="AG1" s="504"/>
      <c r="AH1" s="505"/>
      <c r="AI1" s="503" t="s">
        <v>30</v>
      </c>
      <c r="AJ1" s="504"/>
      <c r="AK1" s="505"/>
      <c r="AL1" s="506" t="s">
        <v>31</v>
      </c>
      <c r="AM1" s="507"/>
      <c r="AN1" s="503" t="s">
        <v>32</v>
      </c>
      <c r="AO1" s="504"/>
      <c r="AP1" s="505"/>
      <c r="AQ1" s="503" t="s">
        <v>33</v>
      </c>
      <c r="AR1" s="504"/>
      <c r="AS1" s="505"/>
      <c r="AT1" s="503" t="s">
        <v>34</v>
      </c>
      <c r="AU1" s="504"/>
      <c r="AV1" s="505"/>
    </row>
    <row r="2" spans="1:48" ht="39" customHeight="1">
      <c r="A2" s="510"/>
      <c r="B2" s="510"/>
      <c r="C2" s="511"/>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511" t="s">
        <v>83</v>
      </c>
      <c r="B3" s="511"/>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511"/>
      <c r="B4" s="511"/>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511"/>
      <c r="B5" s="511"/>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511"/>
      <c r="B6" s="511"/>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511"/>
      <c r="B7" s="511"/>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511"/>
      <c r="B8" s="511"/>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511"/>
      <c r="B9" s="511"/>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1:B2"/>
    <mergeCell ref="C1:C2"/>
    <mergeCell ref="A3:B9"/>
    <mergeCell ref="D1:F1"/>
    <mergeCell ref="R1:T1"/>
    <mergeCell ref="AT1:AV1"/>
    <mergeCell ref="G1:I1"/>
    <mergeCell ref="J1:L1"/>
    <mergeCell ref="M1:O1"/>
    <mergeCell ref="P1:Q1"/>
    <mergeCell ref="AF1:AH1"/>
    <mergeCell ref="AI1:AK1"/>
    <mergeCell ref="AL1:AM1"/>
    <mergeCell ref="AN1:AP1"/>
    <mergeCell ref="AQ1:AS1"/>
    <mergeCell ref="X1:Z1"/>
    <mergeCell ref="AA1:AB1"/>
    <mergeCell ref="AC1:AE1"/>
    <mergeCell ref="U1:W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512" t="s">
        <v>58</v>
      </c>
      <c r="B1" s="512"/>
      <c r="C1" s="512"/>
      <c r="D1" s="512"/>
      <c r="E1" s="512"/>
    </row>
    <row r="2" spans="1:5">
      <c r="A2" s="12"/>
      <c r="B2" s="12"/>
      <c r="C2" s="12"/>
      <c r="D2" s="12"/>
      <c r="E2" s="12"/>
    </row>
    <row r="3" spans="1:5">
      <c r="A3" s="513" t="s">
        <v>130</v>
      </c>
      <c r="B3" s="513"/>
      <c r="C3" s="513"/>
      <c r="D3" s="513"/>
      <c r="E3" s="513"/>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514" t="s">
        <v>79</v>
      </c>
      <c r="B26" s="514"/>
      <c r="C26" s="514"/>
      <c r="D26" s="514"/>
      <c r="E26" s="514"/>
    </row>
    <row r="27" spans="1:5">
      <c r="A27" s="28"/>
      <c r="B27" s="28"/>
      <c r="C27" s="28"/>
      <c r="D27" s="28"/>
      <c r="E27" s="28"/>
    </row>
    <row r="28" spans="1:5">
      <c r="A28" s="514" t="s">
        <v>80</v>
      </c>
      <c r="B28" s="514"/>
      <c r="C28" s="514"/>
      <c r="D28" s="514"/>
      <c r="E28" s="514"/>
    </row>
    <row r="29" spans="1:5">
      <c r="A29" s="514"/>
      <c r="B29" s="514"/>
      <c r="C29" s="514"/>
      <c r="D29" s="514"/>
      <c r="E29" s="514"/>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09375" defaultRowHeight="13.2"/>
  <cols>
    <col min="1" max="1" width="4.5546875" style="44" customWidth="1"/>
    <col min="2" max="2" width="42.5546875" style="44" customWidth="1"/>
    <col min="3" max="3" width="6.88671875" style="44" customWidth="1"/>
    <col min="4" max="15" width="9.5546875" style="44" customWidth="1"/>
    <col min="16" max="17" width="10.5546875" style="44" customWidth="1"/>
    <col min="18" max="29" width="0" style="45" hidden="1" customWidth="1"/>
    <col min="30" max="16384" width="9.109375" style="45"/>
  </cols>
  <sheetData>
    <row r="1" spans="1:256">
      <c r="Q1" s="35" t="s">
        <v>51</v>
      </c>
    </row>
    <row r="2" spans="1:256">
      <c r="A2" s="46" t="s">
        <v>82</v>
      </c>
      <c r="B2" s="47"/>
      <c r="C2" s="47"/>
      <c r="D2" s="47"/>
      <c r="E2" s="47"/>
      <c r="F2" s="47"/>
      <c r="G2" s="47"/>
      <c r="H2" s="47"/>
      <c r="I2" s="47"/>
      <c r="J2" s="47"/>
      <c r="K2" s="47"/>
      <c r="L2" s="47"/>
      <c r="M2" s="47"/>
      <c r="N2" s="47"/>
      <c r="O2" s="47"/>
      <c r="P2" s="47"/>
      <c r="Q2" s="47"/>
    </row>
    <row r="3" spans="1:256" s="49" customFormat="1" ht="53.25" customHeight="1">
      <c r="A3" s="37" t="s">
        <v>0</v>
      </c>
      <c r="B3" s="537" t="s">
        <v>46</v>
      </c>
      <c r="C3" s="537"/>
      <c r="D3" s="37" t="s">
        <v>17</v>
      </c>
      <c r="E3" s="48" t="s">
        <v>18</v>
      </c>
      <c r="F3" s="37" t="s">
        <v>22</v>
      </c>
      <c r="G3" s="48" t="s">
        <v>24</v>
      </c>
      <c r="H3" s="37" t="s">
        <v>25</v>
      </c>
      <c r="I3" s="48" t="s">
        <v>26</v>
      </c>
      <c r="J3" s="37" t="s">
        <v>28</v>
      </c>
      <c r="K3" s="48" t="s">
        <v>29</v>
      </c>
      <c r="L3" s="37" t="s">
        <v>30</v>
      </c>
      <c r="M3" s="48" t="s">
        <v>32</v>
      </c>
      <c r="N3" s="37" t="s">
        <v>33</v>
      </c>
      <c r="O3" s="48" t="s">
        <v>34</v>
      </c>
      <c r="P3" s="37" t="s">
        <v>81</v>
      </c>
      <c r="Q3" s="37" t="s">
        <v>50</v>
      </c>
      <c r="R3" s="36" t="s">
        <v>17</v>
      </c>
      <c r="S3" s="30" t="s">
        <v>18</v>
      </c>
      <c r="T3" s="36" t="s">
        <v>22</v>
      </c>
      <c r="U3" s="30" t="s">
        <v>24</v>
      </c>
      <c r="V3" s="36" t="s">
        <v>25</v>
      </c>
      <c r="W3" s="30" t="s">
        <v>26</v>
      </c>
      <c r="X3" s="36" t="s">
        <v>28</v>
      </c>
      <c r="Y3" s="30" t="s">
        <v>29</v>
      </c>
      <c r="Z3" s="36" t="s">
        <v>30</v>
      </c>
      <c r="AA3" s="30" t="s">
        <v>32</v>
      </c>
      <c r="AB3" s="36" t="s">
        <v>33</v>
      </c>
      <c r="AC3" s="30" t="s">
        <v>34</v>
      </c>
    </row>
    <row r="4" spans="1:256" ht="15" customHeight="1">
      <c r="A4" s="50" t="s">
        <v>84</v>
      </c>
      <c r="B4" s="51"/>
      <c r="C4" s="51"/>
      <c r="D4" s="51"/>
      <c r="E4" s="47"/>
      <c r="F4" s="47"/>
      <c r="G4" s="47"/>
      <c r="H4" s="47"/>
      <c r="I4" s="47"/>
      <c r="J4" s="47"/>
      <c r="K4" s="47"/>
      <c r="L4" s="47"/>
      <c r="M4" s="47"/>
      <c r="N4" s="47"/>
      <c r="O4" s="47"/>
      <c r="P4" s="47"/>
      <c r="Q4" s="52"/>
    </row>
    <row r="5" spans="1:256" ht="283.5" customHeight="1">
      <c r="A5" s="525" t="s">
        <v>1</v>
      </c>
      <c r="B5" s="520" t="s">
        <v>85</v>
      </c>
      <c r="C5" s="53" t="s">
        <v>20</v>
      </c>
      <c r="D5" s="55" t="s">
        <v>217</v>
      </c>
      <c r="E5" s="55" t="s">
        <v>218</v>
      </c>
      <c r="F5" s="55" t="s">
        <v>219</v>
      </c>
      <c r="G5" s="55" t="s">
        <v>220</v>
      </c>
      <c r="H5" s="55" t="s">
        <v>219</v>
      </c>
      <c r="I5" s="55" t="s">
        <v>221</v>
      </c>
      <c r="J5" s="55" t="s">
        <v>220</v>
      </c>
      <c r="K5" s="55" t="s">
        <v>222</v>
      </c>
      <c r="L5" s="55" t="s">
        <v>223</v>
      </c>
      <c r="M5" s="55" t="s">
        <v>224</v>
      </c>
      <c r="N5" s="55" t="s">
        <v>223</v>
      </c>
      <c r="O5" s="55" t="s">
        <v>225</v>
      </c>
      <c r="P5" s="56"/>
      <c r="Q5" s="56"/>
    </row>
    <row r="6" spans="1:256" ht="105.75" customHeight="1">
      <c r="A6" s="525"/>
      <c r="B6" s="520"/>
      <c r="C6" s="53"/>
      <c r="D6" s="55"/>
      <c r="E6" s="55"/>
      <c r="F6" s="55"/>
      <c r="G6" s="55"/>
      <c r="H6" s="55"/>
      <c r="I6" s="55"/>
      <c r="J6" s="55"/>
      <c r="K6" s="57" t="s">
        <v>200</v>
      </c>
      <c r="L6" s="57" t="s">
        <v>201</v>
      </c>
      <c r="M6" s="57" t="s">
        <v>202</v>
      </c>
      <c r="N6" s="57" t="s">
        <v>203</v>
      </c>
      <c r="O6" s="55" t="s">
        <v>205</v>
      </c>
      <c r="P6" s="56"/>
      <c r="Q6" s="56"/>
    </row>
    <row r="7" spans="1:256" ht="74.25" customHeight="1">
      <c r="A7" s="525"/>
      <c r="B7" s="520"/>
      <c r="C7" s="53" t="s">
        <v>21</v>
      </c>
      <c r="D7" s="55"/>
      <c r="E7" s="56"/>
      <c r="F7" s="56"/>
      <c r="G7" s="56"/>
      <c r="H7" s="56"/>
      <c r="I7" s="56"/>
      <c r="J7" s="56"/>
      <c r="K7" s="56"/>
      <c r="L7" s="56"/>
      <c r="M7" s="56"/>
      <c r="N7" s="56"/>
      <c r="O7" s="56"/>
      <c r="P7" s="56"/>
      <c r="Q7" s="56"/>
    </row>
    <row r="8" spans="1:256" ht="175.5" customHeight="1">
      <c r="A8" s="525" t="s">
        <v>3</v>
      </c>
      <c r="B8" s="520" t="s">
        <v>86</v>
      </c>
      <c r="C8" s="53" t="s">
        <v>20</v>
      </c>
      <c r="D8" s="55"/>
      <c r="E8" s="56"/>
      <c r="F8" s="56"/>
      <c r="G8" s="56"/>
      <c r="H8" s="56"/>
      <c r="I8" s="57" t="s">
        <v>200</v>
      </c>
      <c r="J8" s="57" t="s">
        <v>201</v>
      </c>
      <c r="K8" s="57" t="s">
        <v>202</v>
      </c>
      <c r="L8" s="57" t="s">
        <v>203</v>
      </c>
      <c r="M8" s="538" t="s">
        <v>205</v>
      </c>
      <c r="N8" s="539"/>
      <c r="O8" s="540"/>
      <c r="P8" s="56"/>
      <c r="Q8" s="56"/>
    </row>
    <row r="9" spans="1:256" ht="33.75" customHeight="1">
      <c r="A9" s="525"/>
      <c r="B9" s="520"/>
      <c r="C9" s="53" t="s">
        <v>21</v>
      </c>
      <c r="D9" s="55"/>
      <c r="E9" s="56"/>
      <c r="F9" s="56"/>
      <c r="G9" s="56"/>
      <c r="H9" s="56"/>
      <c r="I9" s="56"/>
      <c r="J9" s="56"/>
      <c r="K9" s="56"/>
      <c r="L9" s="56"/>
      <c r="M9" s="56"/>
      <c r="N9" s="56"/>
      <c r="O9" s="56"/>
      <c r="P9" s="56"/>
      <c r="Q9" s="56"/>
    </row>
    <row r="10" spans="1:256" ht="151.5" customHeight="1">
      <c r="A10" s="525" t="s">
        <v>4</v>
      </c>
      <c r="B10" s="520" t="s">
        <v>87</v>
      </c>
      <c r="C10" s="53" t="s">
        <v>20</v>
      </c>
      <c r="D10" s="55" t="s">
        <v>206</v>
      </c>
      <c r="E10" s="55"/>
      <c r="F10" s="55" t="s">
        <v>207</v>
      </c>
      <c r="G10" s="55"/>
      <c r="H10" s="55" t="s">
        <v>208</v>
      </c>
      <c r="I10" s="55" t="s">
        <v>209</v>
      </c>
      <c r="J10" s="55" t="s">
        <v>210</v>
      </c>
      <c r="K10" s="55"/>
      <c r="L10" s="55"/>
      <c r="M10" s="55" t="s">
        <v>211</v>
      </c>
      <c r="N10" s="55"/>
      <c r="O10" s="55"/>
      <c r="P10" s="56"/>
      <c r="Q10" s="56"/>
    </row>
    <row r="11" spans="1:256" ht="40.5" customHeight="1">
      <c r="A11" s="525"/>
      <c r="B11" s="520"/>
      <c r="C11" s="53" t="s">
        <v>21</v>
      </c>
      <c r="D11" s="55"/>
      <c r="E11" s="56"/>
      <c r="F11" s="56"/>
      <c r="G11" s="56"/>
      <c r="H11" s="56"/>
      <c r="I11" s="56"/>
      <c r="J11" s="56"/>
      <c r="K11" s="56"/>
      <c r="L11" s="56"/>
      <c r="M11" s="56"/>
      <c r="N11" s="56"/>
      <c r="O11" s="56"/>
      <c r="P11" s="56"/>
      <c r="Q11" s="56"/>
    </row>
    <row r="12" spans="1:256" ht="355.5" customHeight="1">
      <c r="A12" s="525" t="s">
        <v>5</v>
      </c>
      <c r="B12" s="520" t="s">
        <v>228</v>
      </c>
      <c r="C12" s="53" t="s">
        <v>20</v>
      </c>
      <c r="D12" s="55"/>
      <c r="E12" s="55" t="s">
        <v>149</v>
      </c>
      <c r="F12" s="55"/>
      <c r="G12" s="55" t="s">
        <v>150</v>
      </c>
      <c r="H12" s="55" t="s">
        <v>151</v>
      </c>
      <c r="I12" s="55" t="s">
        <v>152</v>
      </c>
      <c r="J12" s="55"/>
      <c r="K12" s="55"/>
      <c r="L12" s="55" t="s">
        <v>151</v>
      </c>
      <c r="M12" s="55"/>
      <c r="N12" s="55"/>
      <c r="O12" s="55" t="s">
        <v>153</v>
      </c>
      <c r="P12" s="56"/>
      <c r="Q12" s="56"/>
    </row>
    <row r="13" spans="1:256" ht="24" customHeight="1">
      <c r="A13" s="525"/>
      <c r="B13" s="520"/>
      <c r="C13" s="53" t="s">
        <v>21</v>
      </c>
      <c r="D13" s="55"/>
      <c r="E13" s="56"/>
      <c r="F13" s="56"/>
      <c r="G13" s="56"/>
      <c r="H13" s="56"/>
      <c r="I13" s="56"/>
      <c r="J13" s="56"/>
      <c r="K13" s="56"/>
      <c r="L13" s="56"/>
      <c r="M13" s="56"/>
      <c r="N13" s="56"/>
      <c r="O13" s="56"/>
      <c r="P13" s="56"/>
      <c r="Q13" s="56"/>
    </row>
    <row r="14" spans="1:256" ht="96" customHeight="1">
      <c r="A14" s="525" t="s">
        <v>9</v>
      </c>
      <c r="B14" s="520" t="s">
        <v>88</v>
      </c>
      <c r="C14" s="53" t="s">
        <v>20</v>
      </c>
      <c r="D14" s="55"/>
      <c r="E14" s="56"/>
      <c r="F14" s="61" t="s">
        <v>240</v>
      </c>
      <c r="G14" s="56"/>
      <c r="H14" s="56"/>
      <c r="I14" s="56"/>
      <c r="J14" s="56"/>
      <c r="K14" s="56"/>
      <c r="L14" s="56"/>
      <c r="M14" s="56"/>
      <c r="N14" s="56"/>
      <c r="O14" s="56"/>
      <c r="P14" s="56"/>
      <c r="Q14" s="56"/>
    </row>
    <row r="15" spans="1:256" ht="39" customHeight="1">
      <c r="A15" s="525"/>
      <c r="B15" s="520"/>
      <c r="C15" s="53" t="s">
        <v>21</v>
      </c>
      <c r="D15" s="55"/>
      <c r="E15" s="56"/>
      <c r="F15" s="56"/>
      <c r="G15" s="56"/>
      <c r="H15" s="56"/>
      <c r="I15" s="56"/>
      <c r="J15" s="56"/>
      <c r="K15" s="56"/>
      <c r="L15" s="56"/>
      <c r="M15" s="56"/>
      <c r="N15" s="56"/>
      <c r="O15" s="56"/>
      <c r="P15" s="56"/>
      <c r="Q15" s="56"/>
    </row>
    <row r="16" spans="1:256">
      <c r="A16" s="32" t="s">
        <v>89</v>
      </c>
      <c r="B16" s="62"/>
      <c r="C16" s="62"/>
      <c r="D16" s="59"/>
      <c r="E16" s="59"/>
      <c r="F16" s="59"/>
      <c r="G16" s="59"/>
      <c r="H16" s="59"/>
      <c r="I16" s="59"/>
      <c r="J16" s="59"/>
      <c r="K16" s="59"/>
      <c r="L16" s="59"/>
      <c r="M16" s="59"/>
      <c r="N16" s="59"/>
      <c r="O16" s="59"/>
      <c r="P16" s="59"/>
      <c r="Q16" s="60"/>
      <c r="AI16" s="521"/>
      <c r="AJ16" s="521"/>
      <c r="AK16" s="521"/>
      <c r="AZ16" s="521"/>
      <c r="BA16" s="521"/>
      <c r="BB16" s="521"/>
      <c r="BQ16" s="521"/>
      <c r="BR16" s="521"/>
      <c r="BS16" s="521"/>
      <c r="CH16" s="521"/>
      <c r="CI16" s="521"/>
      <c r="CJ16" s="521"/>
      <c r="CY16" s="521"/>
      <c r="CZ16" s="521"/>
      <c r="DA16" s="521"/>
      <c r="DP16" s="521"/>
      <c r="DQ16" s="521"/>
      <c r="DR16" s="521"/>
      <c r="EG16" s="521"/>
      <c r="EH16" s="521"/>
      <c r="EI16" s="521"/>
      <c r="EX16" s="521"/>
      <c r="EY16" s="521"/>
      <c r="EZ16" s="521"/>
      <c r="FO16" s="521"/>
      <c r="FP16" s="521"/>
      <c r="FQ16" s="521"/>
      <c r="GF16" s="521"/>
      <c r="GG16" s="521"/>
      <c r="GH16" s="521"/>
      <c r="GW16" s="521"/>
      <c r="GX16" s="521"/>
      <c r="GY16" s="521"/>
      <c r="HN16" s="521"/>
      <c r="HO16" s="521"/>
      <c r="HP16" s="521"/>
      <c r="IE16" s="521"/>
      <c r="IF16" s="521"/>
      <c r="IG16" s="521"/>
      <c r="IV16" s="521"/>
    </row>
    <row r="17" spans="1:17" ht="320.25" customHeight="1">
      <c r="A17" s="525" t="s">
        <v>6</v>
      </c>
      <c r="B17" s="520" t="s">
        <v>90</v>
      </c>
      <c r="C17" s="53" t="s">
        <v>20</v>
      </c>
      <c r="D17" s="63" t="s">
        <v>158</v>
      </c>
      <c r="E17" s="63" t="s">
        <v>159</v>
      </c>
      <c r="F17" s="63" t="s">
        <v>160</v>
      </c>
      <c r="G17" s="63" t="s">
        <v>161</v>
      </c>
      <c r="H17" s="63" t="s">
        <v>162</v>
      </c>
      <c r="I17" s="56"/>
      <c r="J17" s="56"/>
      <c r="K17" s="56"/>
      <c r="L17" s="56"/>
      <c r="M17" s="56"/>
      <c r="N17" s="56"/>
      <c r="O17" s="56"/>
      <c r="P17" s="56"/>
      <c r="Q17" s="56"/>
    </row>
    <row r="18" spans="1:17" ht="39.9" customHeight="1">
      <c r="A18" s="525"/>
      <c r="B18" s="520"/>
      <c r="C18" s="53" t="s">
        <v>21</v>
      </c>
      <c r="D18" s="55"/>
      <c r="E18" s="56"/>
      <c r="F18" s="56"/>
      <c r="G18" s="56"/>
      <c r="H18" s="56"/>
      <c r="I18" s="56"/>
      <c r="J18" s="56"/>
      <c r="K18" s="56"/>
      <c r="L18" s="56"/>
      <c r="M18" s="56"/>
      <c r="N18" s="56"/>
      <c r="O18" s="56"/>
      <c r="P18" s="56"/>
      <c r="Q18" s="56"/>
    </row>
    <row r="19" spans="1:17" ht="194.25" customHeight="1">
      <c r="A19" s="525" t="s">
        <v>7</v>
      </c>
      <c r="B19" s="520" t="s">
        <v>226</v>
      </c>
      <c r="C19" s="53" t="s">
        <v>20</v>
      </c>
      <c r="D19" s="57" t="s">
        <v>241</v>
      </c>
      <c r="E19" s="57" t="s">
        <v>242</v>
      </c>
      <c r="F19" s="64" t="s">
        <v>171</v>
      </c>
      <c r="G19" s="57" t="s">
        <v>172</v>
      </c>
      <c r="H19" s="65"/>
      <c r="I19" s="65"/>
      <c r="J19" s="65"/>
      <c r="K19" s="57"/>
      <c r="L19" s="57"/>
      <c r="M19" s="57"/>
      <c r="N19" s="57"/>
      <c r="O19" s="57"/>
      <c r="P19" s="57" t="s">
        <v>173</v>
      </c>
      <c r="Q19" s="56"/>
    </row>
    <row r="20" spans="1:17" ht="39.9" customHeight="1">
      <c r="A20" s="525"/>
      <c r="B20" s="520"/>
      <c r="C20" s="53" t="s">
        <v>21</v>
      </c>
      <c r="D20" s="55"/>
      <c r="E20" s="56"/>
      <c r="F20" s="56"/>
      <c r="G20" s="56"/>
      <c r="H20" s="56"/>
      <c r="I20" s="56"/>
      <c r="J20" s="56"/>
      <c r="K20" s="56"/>
      <c r="L20" s="56"/>
      <c r="M20" s="56"/>
      <c r="N20" s="56"/>
      <c r="O20" s="56"/>
      <c r="P20" s="56"/>
      <c r="Q20" s="56"/>
    </row>
    <row r="21" spans="1:17" ht="211.5" customHeight="1">
      <c r="A21" s="525" t="s">
        <v>8</v>
      </c>
      <c r="B21" s="520" t="s">
        <v>229</v>
      </c>
      <c r="C21" s="53" t="s">
        <v>20</v>
      </c>
      <c r="D21" s="66" t="s">
        <v>243</v>
      </c>
      <c r="E21" s="66" t="s">
        <v>174</v>
      </c>
      <c r="F21" s="66" t="s">
        <v>171</v>
      </c>
      <c r="G21" s="67" t="s">
        <v>175</v>
      </c>
      <c r="H21" s="67" t="s">
        <v>175</v>
      </c>
      <c r="I21" s="66" t="s">
        <v>175</v>
      </c>
      <c r="J21" s="66" t="s">
        <v>175</v>
      </c>
      <c r="K21" s="66" t="s">
        <v>175</v>
      </c>
      <c r="L21" s="66" t="s">
        <v>175</v>
      </c>
      <c r="M21" s="66" t="s">
        <v>175</v>
      </c>
      <c r="N21" s="66" t="s">
        <v>176</v>
      </c>
      <c r="O21" s="66" t="s">
        <v>177</v>
      </c>
      <c r="P21" s="57" t="s">
        <v>178</v>
      </c>
      <c r="Q21" s="56"/>
    </row>
    <row r="22" spans="1:17" ht="31.5" customHeight="1">
      <c r="A22" s="525"/>
      <c r="B22" s="520"/>
      <c r="C22" s="53" t="s">
        <v>21</v>
      </c>
      <c r="D22" s="55"/>
      <c r="E22" s="56"/>
      <c r="F22" s="56"/>
      <c r="G22" s="56"/>
      <c r="H22" s="56"/>
      <c r="I22" s="56"/>
      <c r="J22" s="56"/>
      <c r="K22" s="56"/>
      <c r="L22" s="56"/>
      <c r="M22" s="56"/>
      <c r="N22" s="56"/>
      <c r="O22" s="56"/>
      <c r="P22" s="56"/>
      <c r="Q22" s="56"/>
    </row>
    <row r="23" spans="1:17" s="69" customFormat="1" ht="223.5" customHeight="1">
      <c r="A23" s="530" t="s">
        <v>14</v>
      </c>
      <c r="B23" s="526" t="s">
        <v>230</v>
      </c>
      <c r="C23" s="68" t="s">
        <v>20</v>
      </c>
      <c r="D23" s="57" t="str">
        <f>$D$19</f>
        <v>подготовка конкурсной документации</v>
      </c>
      <c r="E23" s="57" t="s">
        <v>244</v>
      </c>
      <c r="F23" s="64" t="s">
        <v>171</v>
      </c>
      <c r="G23" s="57" t="s">
        <v>179</v>
      </c>
      <c r="H23" s="57" t="s">
        <v>180</v>
      </c>
      <c r="I23" s="57" t="s">
        <v>135</v>
      </c>
      <c r="J23" s="57"/>
      <c r="K23" s="57" t="s">
        <v>181</v>
      </c>
      <c r="L23" s="57"/>
      <c r="M23" s="65"/>
      <c r="N23" s="65"/>
      <c r="O23" s="65"/>
      <c r="P23" s="57" t="s">
        <v>182</v>
      </c>
      <c r="Q23" s="65"/>
    </row>
    <row r="24" spans="1:17" s="69" customFormat="1" ht="39.9" customHeight="1">
      <c r="A24" s="531"/>
      <c r="B24" s="526"/>
      <c r="C24" s="68" t="s">
        <v>21</v>
      </c>
      <c r="D24" s="57"/>
      <c r="E24" s="65"/>
      <c r="F24" s="65"/>
      <c r="G24" s="65"/>
      <c r="H24" s="65"/>
      <c r="I24" s="65"/>
      <c r="J24" s="65"/>
      <c r="K24" s="65"/>
      <c r="L24" s="65"/>
      <c r="M24" s="65"/>
      <c r="N24" s="65"/>
      <c r="O24" s="65"/>
      <c r="P24" s="65"/>
      <c r="Q24" s="65"/>
    </row>
    <row r="25" spans="1:17" s="69" customFormat="1" ht="104.25" customHeight="1">
      <c r="A25" s="529" t="s">
        <v>15</v>
      </c>
      <c r="B25" s="526" t="s">
        <v>231</v>
      </c>
      <c r="C25" s="68" t="s">
        <v>20</v>
      </c>
      <c r="D25" s="70"/>
      <c r="E25" s="57" t="str">
        <f>$D$19</f>
        <v>подготовка конкурсной документации</v>
      </c>
      <c r="F25" s="64" t="s">
        <v>171</v>
      </c>
      <c r="G25" s="57" t="s">
        <v>183</v>
      </c>
      <c r="H25" s="57" t="str">
        <f>$D$19</f>
        <v>подготовка конкурсной документации</v>
      </c>
      <c r="I25" s="64" t="s">
        <v>171</v>
      </c>
      <c r="J25" s="57" t="s">
        <v>183</v>
      </c>
      <c r="K25" s="65"/>
      <c r="L25" s="65"/>
      <c r="M25" s="65"/>
      <c r="N25" s="65"/>
      <c r="O25" s="65"/>
      <c r="P25" s="66" t="s">
        <v>184</v>
      </c>
      <c r="Q25" s="65"/>
    </row>
    <row r="26" spans="1:17" s="69" customFormat="1" ht="39.9" customHeight="1">
      <c r="A26" s="529"/>
      <c r="B26" s="526"/>
      <c r="C26" s="68" t="s">
        <v>21</v>
      </c>
      <c r="D26" s="57"/>
      <c r="E26" s="65"/>
      <c r="F26" s="65"/>
      <c r="G26" s="65"/>
      <c r="H26" s="65"/>
      <c r="I26" s="65"/>
      <c r="J26" s="65"/>
      <c r="K26" s="65"/>
      <c r="L26" s="65"/>
      <c r="M26" s="65"/>
      <c r="N26" s="65"/>
      <c r="O26" s="65"/>
      <c r="P26" s="65"/>
      <c r="Q26" s="65"/>
    </row>
    <row r="27" spans="1:17">
      <c r="A27" s="32" t="s">
        <v>91</v>
      </c>
      <c r="B27" s="71"/>
      <c r="C27" s="71"/>
      <c r="D27" s="55"/>
      <c r="E27" s="56"/>
      <c r="F27" s="56"/>
      <c r="G27" s="56"/>
      <c r="H27" s="56"/>
      <c r="I27" s="56"/>
      <c r="J27" s="56"/>
      <c r="K27" s="56"/>
      <c r="L27" s="56"/>
      <c r="M27" s="56"/>
      <c r="N27" s="56"/>
      <c r="O27" s="56"/>
      <c r="P27" s="56"/>
      <c r="Q27" s="56"/>
    </row>
    <row r="28" spans="1:17" ht="201.75" customHeight="1">
      <c r="A28" s="53" t="s">
        <v>16</v>
      </c>
      <c r="B28" s="54" t="s">
        <v>232</v>
      </c>
      <c r="C28" s="53" t="s">
        <v>20</v>
      </c>
      <c r="D28" s="55" t="s">
        <v>139</v>
      </c>
      <c r="E28" s="55" t="s">
        <v>139</v>
      </c>
      <c r="F28" s="55" t="s">
        <v>139</v>
      </c>
      <c r="G28" s="55" t="s">
        <v>140</v>
      </c>
      <c r="H28" s="55" t="s">
        <v>140</v>
      </c>
      <c r="I28" s="55" t="s">
        <v>140</v>
      </c>
      <c r="J28" s="55" t="s">
        <v>141</v>
      </c>
      <c r="K28" s="55" t="s">
        <v>141</v>
      </c>
      <c r="L28" s="55" t="s">
        <v>141</v>
      </c>
      <c r="M28" s="55" t="s">
        <v>142</v>
      </c>
      <c r="N28" s="55" t="s">
        <v>142</v>
      </c>
      <c r="O28" s="56"/>
      <c r="P28" s="56"/>
      <c r="Q28" s="56"/>
    </row>
    <row r="29" spans="1:17" ht="39.9" customHeight="1">
      <c r="A29" s="53"/>
      <c r="B29" s="54"/>
      <c r="C29" s="53" t="s">
        <v>21</v>
      </c>
      <c r="D29" s="55"/>
      <c r="E29" s="56"/>
      <c r="F29" s="56"/>
      <c r="G29" s="56"/>
      <c r="H29" s="56"/>
      <c r="I29" s="56"/>
      <c r="J29" s="56"/>
      <c r="K29" s="56"/>
      <c r="L29" s="56"/>
      <c r="M29" s="56"/>
      <c r="N29" s="56"/>
      <c r="O29" s="56"/>
      <c r="P29" s="56"/>
      <c r="Q29" s="56"/>
    </row>
    <row r="30" spans="1:17">
      <c r="A30" s="33" t="s">
        <v>92</v>
      </c>
      <c r="B30" s="72"/>
      <c r="C30" s="73"/>
      <c r="D30" s="74"/>
      <c r="E30" s="75"/>
      <c r="F30" s="75"/>
      <c r="G30" s="76"/>
      <c r="H30" s="77"/>
      <c r="I30" s="77"/>
      <c r="J30" s="77"/>
      <c r="K30" s="77"/>
      <c r="L30" s="77"/>
      <c r="M30" s="77"/>
      <c r="N30" s="77"/>
      <c r="O30" s="77"/>
      <c r="P30" s="77"/>
      <c r="Q30" s="77"/>
    </row>
    <row r="31" spans="1:17" ht="241.5" customHeight="1">
      <c r="A31" s="525" t="s">
        <v>94</v>
      </c>
      <c r="B31" s="520" t="s">
        <v>93</v>
      </c>
      <c r="C31" s="53" t="s">
        <v>20</v>
      </c>
      <c r="D31" s="55" t="s">
        <v>212</v>
      </c>
      <c r="E31" s="55" t="s">
        <v>213</v>
      </c>
      <c r="F31" s="55" t="s">
        <v>214</v>
      </c>
      <c r="G31" s="55" t="s">
        <v>214</v>
      </c>
      <c r="H31" s="55" t="s">
        <v>141</v>
      </c>
      <c r="I31" s="55" t="s">
        <v>142</v>
      </c>
      <c r="J31" s="55" t="s">
        <v>142</v>
      </c>
      <c r="K31" s="55" t="s">
        <v>142</v>
      </c>
      <c r="L31" s="55" t="s">
        <v>142</v>
      </c>
      <c r="M31" s="55" t="s">
        <v>215</v>
      </c>
      <c r="N31" s="55" t="s">
        <v>215</v>
      </c>
      <c r="O31" s="55" t="s">
        <v>215</v>
      </c>
      <c r="P31" s="56"/>
      <c r="Q31" s="56"/>
    </row>
    <row r="32" spans="1:17" ht="45.75" customHeight="1">
      <c r="A32" s="525"/>
      <c r="B32" s="520"/>
      <c r="C32" s="53" t="s">
        <v>21</v>
      </c>
      <c r="D32" s="55"/>
      <c r="E32" s="56"/>
      <c r="F32" s="56"/>
      <c r="G32" s="56"/>
      <c r="H32" s="56"/>
      <c r="I32" s="56"/>
      <c r="J32" s="56"/>
      <c r="K32" s="56"/>
      <c r="L32" s="56"/>
      <c r="M32" s="56"/>
      <c r="N32" s="56"/>
      <c r="O32" s="56"/>
      <c r="P32" s="56"/>
      <c r="Q32" s="56"/>
    </row>
    <row r="33" spans="1:17">
      <c r="A33" s="32" t="s">
        <v>95</v>
      </c>
      <c r="B33" s="54"/>
      <c r="C33" s="53"/>
      <c r="D33" s="55"/>
      <c r="E33" s="56"/>
      <c r="F33" s="56"/>
      <c r="G33" s="56"/>
      <c r="H33" s="58"/>
      <c r="I33" s="77"/>
      <c r="J33" s="77"/>
      <c r="K33" s="77"/>
      <c r="L33" s="77"/>
      <c r="M33" s="77"/>
      <c r="N33" s="77"/>
      <c r="O33" s="77"/>
      <c r="P33" s="77"/>
      <c r="Q33" s="77"/>
    </row>
    <row r="34" spans="1:17" ht="30.75" customHeight="1">
      <c r="A34" s="525" t="s">
        <v>96</v>
      </c>
      <c r="B34" s="520" t="s">
        <v>97</v>
      </c>
      <c r="C34" s="53" t="s">
        <v>20</v>
      </c>
      <c r="D34" s="55"/>
      <c r="E34" s="56"/>
      <c r="F34" s="56"/>
      <c r="G34" s="56"/>
      <c r="H34" s="56"/>
      <c r="I34" s="56"/>
      <c r="J34" s="56"/>
      <c r="K34" s="56"/>
      <c r="L34" s="56"/>
      <c r="M34" s="56"/>
      <c r="N34" s="56"/>
      <c r="O34" s="56"/>
      <c r="P34" s="56"/>
      <c r="Q34" s="56"/>
    </row>
    <row r="35" spans="1:17" ht="30.75" customHeight="1">
      <c r="A35" s="525"/>
      <c r="B35" s="520"/>
      <c r="C35" s="53" t="s">
        <v>21</v>
      </c>
      <c r="D35" s="55"/>
      <c r="E35" s="56"/>
      <c r="F35" s="56"/>
      <c r="G35" s="56"/>
      <c r="H35" s="56"/>
      <c r="I35" s="56"/>
      <c r="J35" s="56"/>
      <c r="K35" s="56"/>
      <c r="L35" s="56"/>
      <c r="M35" s="56"/>
      <c r="N35" s="56"/>
      <c r="O35" s="56"/>
      <c r="P35" s="56"/>
      <c r="Q35" s="56"/>
    </row>
    <row r="36" spans="1:17" ht="39.9" customHeight="1">
      <c r="A36" s="534" t="s">
        <v>98</v>
      </c>
      <c r="B36" s="527" t="s">
        <v>129</v>
      </c>
      <c r="C36" s="53" t="s">
        <v>20</v>
      </c>
      <c r="D36" s="55"/>
      <c r="E36" s="56"/>
      <c r="F36" s="56"/>
      <c r="G36" s="56"/>
      <c r="H36" s="56"/>
      <c r="I36" s="56"/>
      <c r="J36" s="56"/>
      <c r="K36" s="56"/>
      <c r="L36" s="56"/>
      <c r="M36" s="56"/>
      <c r="N36" s="56"/>
      <c r="O36" s="56"/>
      <c r="P36" s="56"/>
      <c r="Q36" s="56"/>
    </row>
    <row r="37" spans="1:17" ht="39.9" customHeight="1">
      <c r="A37" s="535"/>
      <c r="B37" s="528"/>
      <c r="C37" s="53" t="s">
        <v>21</v>
      </c>
      <c r="D37" s="55"/>
      <c r="E37" s="56"/>
      <c r="F37" s="56"/>
      <c r="G37" s="56"/>
      <c r="H37" s="56"/>
      <c r="I37" s="56"/>
      <c r="J37" s="56"/>
      <c r="K37" s="56"/>
      <c r="L37" s="56"/>
      <c r="M37" s="56"/>
      <c r="N37" s="56"/>
      <c r="O37" s="56"/>
      <c r="P37" s="56"/>
      <c r="Q37" s="56"/>
    </row>
    <row r="38" spans="1:17">
      <c r="A38" s="34" t="s">
        <v>99</v>
      </c>
      <c r="B38" s="78"/>
      <c r="C38" s="79"/>
      <c r="D38" s="80"/>
      <c r="E38" s="77"/>
      <c r="F38" s="77"/>
      <c r="G38" s="77"/>
      <c r="H38" s="77"/>
      <c r="I38" s="77"/>
      <c r="J38" s="77"/>
      <c r="K38" s="77"/>
      <c r="L38" s="77"/>
      <c r="M38" s="77"/>
      <c r="N38" s="77"/>
      <c r="O38" s="77"/>
      <c r="P38" s="77"/>
      <c r="Q38" s="77"/>
    </row>
    <row r="39" spans="1:17" ht="238.5" customHeight="1">
      <c r="A39" s="525" t="s">
        <v>100</v>
      </c>
      <c r="B39" s="520" t="s">
        <v>227</v>
      </c>
      <c r="C39" s="53" t="s">
        <v>20</v>
      </c>
      <c r="D39" s="92"/>
      <c r="E39" s="92" t="s">
        <v>246</v>
      </c>
      <c r="F39" s="92" t="s">
        <v>245</v>
      </c>
      <c r="G39" s="92" t="s">
        <v>234</v>
      </c>
      <c r="H39" s="522" t="s">
        <v>247</v>
      </c>
      <c r="I39" s="523"/>
      <c r="J39" s="523"/>
      <c r="K39" s="523"/>
      <c r="L39" s="523"/>
      <c r="M39" s="523"/>
      <c r="N39" s="523"/>
      <c r="O39" s="524"/>
      <c r="P39" s="55" t="s">
        <v>189</v>
      </c>
      <c r="Q39" s="56"/>
    </row>
    <row r="40" spans="1:17" ht="39.9" customHeight="1">
      <c r="A40" s="525" t="s">
        <v>10</v>
      </c>
      <c r="B40" s="520" t="s">
        <v>11</v>
      </c>
      <c r="C40" s="53" t="s">
        <v>21</v>
      </c>
      <c r="D40" s="55"/>
      <c r="E40" s="56"/>
      <c r="F40" s="56"/>
      <c r="G40" s="56"/>
      <c r="H40" s="56"/>
      <c r="I40" s="56"/>
      <c r="J40" s="56"/>
      <c r="K40" s="56"/>
      <c r="L40" s="56"/>
      <c r="M40" s="56"/>
      <c r="N40" s="56"/>
      <c r="O40" s="56"/>
      <c r="P40" s="56"/>
      <c r="Q40" s="56"/>
    </row>
    <row r="41" spans="1:17" ht="194.25" customHeight="1">
      <c r="A41" s="525" t="s">
        <v>101</v>
      </c>
      <c r="B41" s="520" t="s">
        <v>102</v>
      </c>
      <c r="C41" s="53" t="s">
        <v>20</v>
      </c>
      <c r="D41" s="55"/>
      <c r="E41" s="56"/>
      <c r="F41" s="56"/>
      <c r="G41" s="56"/>
      <c r="H41" s="56"/>
      <c r="I41" s="56"/>
      <c r="J41" s="56"/>
      <c r="K41" s="56"/>
      <c r="L41" s="56"/>
      <c r="M41" s="56"/>
      <c r="N41" s="56"/>
      <c r="O41" s="56"/>
      <c r="P41" s="82" t="s">
        <v>154</v>
      </c>
      <c r="Q41" s="56"/>
    </row>
    <row r="42" spans="1:17" ht="39.9" customHeight="1">
      <c r="A42" s="525"/>
      <c r="B42" s="520"/>
      <c r="C42" s="53" t="s">
        <v>21</v>
      </c>
      <c r="D42" s="55"/>
      <c r="E42" s="56"/>
      <c r="F42" s="56"/>
      <c r="G42" s="56"/>
      <c r="H42" s="56"/>
      <c r="I42" s="56"/>
      <c r="J42" s="56"/>
      <c r="K42" s="56"/>
      <c r="L42" s="56"/>
      <c r="M42" s="56"/>
      <c r="N42" s="56"/>
      <c r="O42" s="56"/>
      <c r="P42" s="56"/>
      <c r="Q42" s="56"/>
    </row>
    <row r="43" spans="1:17" ht="186" customHeight="1">
      <c r="A43" s="525" t="s">
        <v>103</v>
      </c>
      <c r="B43" s="520" t="s">
        <v>104</v>
      </c>
      <c r="C43" s="53" t="s">
        <v>20</v>
      </c>
      <c r="D43" s="57" t="s">
        <v>200</v>
      </c>
      <c r="E43" s="57" t="s">
        <v>201</v>
      </c>
      <c r="F43" s="57" t="s">
        <v>204</v>
      </c>
      <c r="G43" s="517" t="s">
        <v>192</v>
      </c>
      <c r="H43" s="518"/>
      <c r="I43" s="518"/>
      <c r="J43" s="518"/>
      <c r="K43" s="518"/>
      <c r="L43" s="518"/>
      <c r="M43" s="518"/>
      <c r="N43" s="518"/>
      <c r="O43" s="519"/>
      <c r="P43" s="56"/>
      <c r="Q43" s="56"/>
    </row>
    <row r="44" spans="1:17" ht="39.9" customHeight="1">
      <c r="A44" s="525"/>
      <c r="B44" s="520"/>
      <c r="C44" s="53" t="s">
        <v>21</v>
      </c>
      <c r="D44" s="55"/>
      <c r="E44" s="56"/>
      <c r="F44" s="56"/>
      <c r="G44" s="56"/>
      <c r="H44" s="56"/>
      <c r="I44" s="56"/>
      <c r="J44" s="56"/>
      <c r="K44" s="56"/>
      <c r="L44" s="56"/>
      <c r="M44" s="56"/>
      <c r="N44" s="56"/>
      <c r="O44" s="56"/>
      <c r="P44" s="56"/>
      <c r="Q44" s="56"/>
    </row>
    <row r="45" spans="1:17" ht="278.25" customHeight="1">
      <c r="A45" s="525" t="s">
        <v>105</v>
      </c>
      <c r="B45" s="520" t="s">
        <v>106</v>
      </c>
      <c r="C45" s="53" t="s">
        <v>20</v>
      </c>
      <c r="D45" s="83" t="s">
        <v>190</v>
      </c>
      <c r="E45" s="83" t="s">
        <v>191</v>
      </c>
      <c r="F45" s="83" t="s">
        <v>192</v>
      </c>
      <c r="G45" s="83" t="s">
        <v>192</v>
      </c>
      <c r="H45" s="83" t="s">
        <v>193</v>
      </c>
      <c r="I45" s="83" t="s">
        <v>192</v>
      </c>
      <c r="J45" s="83" t="s">
        <v>192</v>
      </c>
      <c r="K45" s="83" t="s">
        <v>194</v>
      </c>
      <c r="L45" s="83" t="s">
        <v>192</v>
      </c>
      <c r="M45" s="83" t="s">
        <v>195</v>
      </c>
      <c r="N45" s="83" t="s">
        <v>196</v>
      </c>
      <c r="O45" s="83" t="s">
        <v>197</v>
      </c>
      <c r="P45" s="83" t="s">
        <v>198</v>
      </c>
      <c r="Q45" s="56"/>
    </row>
    <row r="46" spans="1:17" ht="39.9" customHeight="1">
      <c r="A46" s="525" t="s">
        <v>12</v>
      </c>
      <c r="B46" s="520" t="s">
        <v>13</v>
      </c>
      <c r="C46" s="53" t="s">
        <v>21</v>
      </c>
      <c r="D46" s="55"/>
      <c r="E46" s="56"/>
      <c r="F46" s="56"/>
      <c r="G46" s="56"/>
      <c r="H46" s="56"/>
      <c r="I46" s="56"/>
      <c r="J46" s="56"/>
      <c r="K46" s="56"/>
      <c r="L46" s="56"/>
      <c r="M46" s="56"/>
      <c r="N46" s="56"/>
      <c r="O46" s="56"/>
      <c r="P46" s="56"/>
      <c r="Q46" s="56"/>
    </row>
    <row r="47" spans="1:17" ht="39.9" customHeight="1">
      <c r="A47" s="532" t="s">
        <v>108</v>
      </c>
      <c r="B47" s="527" t="s">
        <v>107</v>
      </c>
      <c r="C47" s="53" t="s">
        <v>20</v>
      </c>
      <c r="D47" s="55"/>
      <c r="E47" s="56"/>
      <c r="F47" s="56"/>
      <c r="G47" s="56"/>
      <c r="H47" s="56"/>
      <c r="I47" s="56"/>
      <c r="J47" s="56"/>
      <c r="K47" s="56"/>
      <c r="L47" s="56"/>
      <c r="M47" s="56"/>
      <c r="N47" s="56"/>
      <c r="O47" s="56"/>
      <c r="P47" s="56"/>
      <c r="Q47" s="56"/>
    </row>
    <row r="48" spans="1:17" ht="39.9" customHeight="1">
      <c r="A48" s="533"/>
      <c r="B48" s="528"/>
      <c r="C48" s="53" t="s">
        <v>21</v>
      </c>
      <c r="D48" s="55"/>
      <c r="E48" s="56"/>
      <c r="F48" s="56"/>
      <c r="G48" s="56"/>
      <c r="H48" s="56"/>
      <c r="I48" s="56"/>
      <c r="J48" s="56"/>
      <c r="K48" s="56"/>
      <c r="L48" s="56"/>
      <c r="M48" s="56"/>
      <c r="N48" s="56"/>
      <c r="O48" s="56"/>
      <c r="P48" s="56"/>
      <c r="Q48" s="56"/>
    </row>
    <row r="49" spans="1:17" ht="129.75" customHeight="1">
      <c r="A49" s="532" t="s">
        <v>109</v>
      </c>
      <c r="B49" s="527" t="s">
        <v>110</v>
      </c>
      <c r="C49" s="84" t="s">
        <v>20</v>
      </c>
      <c r="D49" s="31" t="s">
        <v>248</v>
      </c>
      <c r="E49" s="31" t="s">
        <v>248</v>
      </c>
      <c r="F49" s="31" t="s">
        <v>248</v>
      </c>
      <c r="G49" s="31" t="s">
        <v>249</v>
      </c>
      <c r="H49" s="31" t="s">
        <v>250</v>
      </c>
      <c r="I49" s="94" t="s">
        <v>251</v>
      </c>
      <c r="J49" s="31" t="s">
        <v>252</v>
      </c>
      <c r="K49" s="31" t="s">
        <v>248</v>
      </c>
      <c r="L49" s="31" t="s">
        <v>253</v>
      </c>
      <c r="M49" s="31" t="s">
        <v>248</v>
      </c>
      <c r="N49" s="94" t="s">
        <v>254</v>
      </c>
      <c r="O49" s="31" t="s">
        <v>248</v>
      </c>
      <c r="P49" s="85"/>
      <c r="Q49" s="85"/>
    </row>
    <row r="50" spans="1:17" ht="39.9" customHeight="1">
      <c r="A50" s="533"/>
      <c r="B50" s="528"/>
      <c r="C50" s="53" t="s">
        <v>21</v>
      </c>
      <c r="D50" s="55"/>
      <c r="E50" s="56"/>
      <c r="F50" s="56"/>
      <c r="G50" s="56"/>
      <c r="H50" s="56"/>
      <c r="I50" s="56"/>
      <c r="J50" s="56"/>
      <c r="K50" s="56"/>
      <c r="L50" s="56"/>
      <c r="M50" s="56"/>
      <c r="N50" s="56"/>
      <c r="O50" s="56"/>
      <c r="P50" s="56"/>
      <c r="Q50" s="56"/>
    </row>
    <row r="51" spans="1:17" s="69" customFormat="1" ht="391.5" customHeight="1">
      <c r="A51" s="525" t="s">
        <v>111</v>
      </c>
      <c r="B51" s="520" t="s">
        <v>112</v>
      </c>
      <c r="C51" s="68" t="s">
        <v>20</v>
      </c>
      <c r="D51" s="57" t="s">
        <v>131</v>
      </c>
      <c r="E51" s="57" t="s">
        <v>132</v>
      </c>
      <c r="F51" s="57" t="s">
        <v>133</v>
      </c>
      <c r="G51" s="57" t="s">
        <v>134</v>
      </c>
      <c r="H51" s="57" t="s">
        <v>135</v>
      </c>
      <c r="I51" s="57" t="s">
        <v>136</v>
      </c>
      <c r="J51" s="57" t="s">
        <v>136</v>
      </c>
      <c r="K51" s="57" t="s">
        <v>136</v>
      </c>
      <c r="L51" s="57" t="s">
        <v>137</v>
      </c>
      <c r="M51" s="65"/>
      <c r="N51" s="65"/>
      <c r="O51" s="65"/>
      <c r="P51" s="57" t="s">
        <v>138</v>
      </c>
      <c r="Q51" s="65"/>
    </row>
    <row r="52" spans="1:17" ht="39.9" customHeight="1">
      <c r="A52" s="525"/>
      <c r="B52" s="520"/>
      <c r="C52" s="53" t="s">
        <v>21</v>
      </c>
      <c r="D52" s="86"/>
      <c r="E52" s="85"/>
      <c r="F52" s="85"/>
      <c r="G52" s="85"/>
      <c r="H52" s="85"/>
      <c r="I52" s="85"/>
      <c r="J52" s="85"/>
      <c r="K52" s="85"/>
      <c r="L52" s="85"/>
      <c r="M52" s="85"/>
      <c r="N52" s="56"/>
      <c r="O52" s="56"/>
      <c r="P52" s="56"/>
      <c r="Q52" s="56"/>
    </row>
    <row r="53" spans="1:17" ht="75.75" customHeight="1">
      <c r="A53" s="525" t="s">
        <v>114</v>
      </c>
      <c r="B53" s="520" t="s">
        <v>113</v>
      </c>
      <c r="C53" s="53" t="s">
        <v>20</v>
      </c>
      <c r="D53" s="83" t="s">
        <v>143</v>
      </c>
      <c r="E53" s="83" t="s">
        <v>143</v>
      </c>
      <c r="F53" s="83" t="s">
        <v>143</v>
      </c>
      <c r="G53" s="83" t="s">
        <v>148</v>
      </c>
      <c r="H53" s="83" t="s">
        <v>144</v>
      </c>
      <c r="I53" s="83" t="s">
        <v>202</v>
      </c>
      <c r="J53" s="83" t="s">
        <v>145</v>
      </c>
      <c r="K53" s="83" t="s">
        <v>146</v>
      </c>
      <c r="L53" s="83" t="s">
        <v>147</v>
      </c>
      <c r="M53" s="83"/>
      <c r="N53" s="81"/>
      <c r="O53" s="55"/>
      <c r="P53" s="55"/>
      <c r="Q53" s="55"/>
    </row>
    <row r="54" spans="1:17" ht="31.5" customHeight="1">
      <c r="A54" s="525"/>
      <c r="B54" s="520"/>
      <c r="C54" s="53" t="s">
        <v>21</v>
      </c>
      <c r="D54" s="87"/>
      <c r="E54" s="87"/>
      <c r="F54" s="87"/>
      <c r="G54" s="87"/>
      <c r="H54" s="87"/>
      <c r="I54" s="87"/>
      <c r="J54" s="87"/>
      <c r="K54" s="87"/>
      <c r="L54" s="87"/>
      <c r="M54" s="87"/>
      <c r="N54" s="55"/>
      <c r="O54" s="55"/>
      <c r="P54" s="55"/>
      <c r="Q54" s="55"/>
    </row>
    <row r="55" spans="1:17" ht="52.5" customHeight="1">
      <c r="A55" s="525" t="s">
        <v>115</v>
      </c>
      <c r="B55" s="520" t="s">
        <v>116</v>
      </c>
      <c r="C55" s="53" t="s">
        <v>20</v>
      </c>
      <c r="D55" s="55"/>
      <c r="E55" s="56"/>
      <c r="F55" s="56"/>
      <c r="G55" s="56"/>
      <c r="H55" s="56"/>
      <c r="I55" s="56"/>
      <c r="J55" s="56"/>
      <c r="K55" s="56"/>
      <c r="L55" s="56"/>
      <c r="M55" s="56"/>
      <c r="N55" s="56"/>
      <c r="O55" s="56"/>
      <c r="P55" s="56"/>
      <c r="Q55" s="56"/>
    </row>
    <row r="56" spans="1:17" ht="52.5" customHeight="1">
      <c r="A56" s="525"/>
      <c r="B56" s="520"/>
      <c r="C56" s="53" t="s">
        <v>21</v>
      </c>
      <c r="D56" s="55"/>
      <c r="E56" s="56"/>
      <c r="F56" s="56"/>
      <c r="G56" s="56"/>
      <c r="H56" s="56"/>
      <c r="I56" s="56"/>
      <c r="J56" s="56"/>
      <c r="K56" s="56"/>
      <c r="L56" s="56"/>
      <c r="M56" s="56"/>
      <c r="N56" s="56"/>
      <c r="O56" s="56"/>
      <c r="P56" s="56"/>
      <c r="Q56" s="56"/>
    </row>
    <row r="57" spans="1:17" ht="409.5" customHeight="1">
      <c r="A57" s="525" t="s">
        <v>117</v>
      </c>
      <c r="B57" s="520" t="s">
        <v>118</v>
      </c>
      <c r="C57" s="53" t="s">
        <v>20</v>
      </c>
      <c r="D57" s="93" t="s">
        <v>235</v>
      </c>
      <c r="E57" s="92"/>
      <c r="F57" s="92" t="s">
        <v>236</v>
      </c>
      <c r="G57" s="541" t="s">
        <v>233</v>
      </c>
      <c r="H57" s="541"/>
      <c r="I57" s="92" t="s">
        <v>237</v>
      </c>
      <c r="J57" s="92" t="s">
        <v>238</v>
      </c>
      <c r="K57" s="538" t="s">
        <v>239</v>
      </c>
      <c r="L57" s="539"/>
      <c r="M57" s="539"/>
      <c r="N57" s="539"/>
      <c r="O57" s="540"/>
      <c r="P57" s="88" t="s">
        <v>199</v>
      </c>
      <c r="Q57" s="56"/>
    </row>
    <row r="58" spans="1:17" ht="39.9" customHeight="1">
      <c r="A58" s="525"/>
      <c r="B58" s="520"/>
      <c r="C58" s="53" t="s">
        <v>21</v>
      </c>
      <c r="D58" s="55"/>
      <c r="E58" s="56"/>
      <c r="F58" s="56"/>
      <c r="G58" s="56"/>
      <c r="H58" s="56"/>
      <c r="I58" s="56"/>
      <c r="J58" s="56"/>
      <c r="K58" s="56"/>
      <c r="L58" s="56"/>
      <c r="M58" s="56"/>
      <c r="N58" s="56"/>
      <c r="O58" s="56"/>
      <c r="P58" s="56"/>
      <c r="Q58" s="56"/>
    </row>
    <row r="59" spans="1:17" s="69" customFormat="1" ht="183.75" customHeight="1">
      <c r="A59" s="530" t="s">
        <v>120</v>
      </c>
      <c r="B59" s="530" t="s">
        <v>119</v>
      </c>
      <c r="C59" s="530" t="s">
        <v>20</v>
      </c>
      <c r="D59" s="57"/>
      <c r="E59" s="57" t="s">
        <v>167</v>
      </c>
      <c r="F59" s="57" t="s">
        <v>168</v>
      </c>
      <c r="G59" s="89" t="s">
        <v>169</v>
      </c>
      <c r="H59" s="89" t="s">
        <v>169</v>
      </c>
      <c r="I59" s="89" t="s">
        <v>169</v>
      </c>
      <c r="J59" s="89" t="s">
        <v>169</v>
      </c>
      <c r="K59" s="89" t="s">
        <v>169</v>
      </c>
      <c r="L59" s="89" t="s">
        <v>169</v>
      </c>
      <c r="M59" s="89" t="s">
        <v>169</v>
      </c>
      <c r="N59" s="89" t="s">
        <v>169</v>
      </c>
      <c r="O59" s="89" t="s">
        <v>170</v>
      </c>
      <c r="P59" s="65"/>
      <c r="Q59" s="65"/>
    </row>
    <row r="60" spans="1:17" s="69" customFormat="1" ht="150" customHeight="1">
      <c r="A60" s="536"/>
      <c r="B60" s="536"/>
      <c r="C60" s="536"/>
      <c r="D60" s="57" t="s">
        <v>163</v>
      </c>
      <c r="E60" s="57" t="s">
        <v>163</v>
      </c>
      <c r="F60" s="57" t="s">
        <v>163</v>
      </c>
      <c r="G60" s="57" t="s">
        <v>163</v>
      </c>
      <c r="H60" s="57" t="s">
        <v>163</v>
      </c>
      <c r="I60" s="57" t="s">
        <v>163</v>
      </c>
      <c r="J60" s="57" t="s">
        <v>163</v>
      </c>
      <c r="K60" s="57" t="s">
        <v>163</v>
      </c>
      <c r="L60" s="57" t="s">
        <v>163</v>
      </c>
      <c r="M60" s="57" t="s">
        <v>163</v>
      </c>
      <c r="N60" s="57" t="s">
        <v>163</v>
      </c>
      <c r="O60" s="57" t="s">
        <v>163</v>
      </c>
      <c r="P60" s="65"/>
      <c r="Q60" s="65"/>
    </row>
    <row r="61" spans="1:17" s="69" customFormat="1" ht="316.5" customHeight="1">
      <c r="A61" s="536"/>
      <c r="B61" s="536"/>
      <c r="C61" s="531"/>
      <c r="D61" s="57" t="s">
        <v>164</v>
      </c>
      <c r="E61" s="57" t="s">
        <v>165</v>
      </c>
      <c r="F61" s="57" t="s">
        <v>166</v>
      </c>
      <c r="G61" s="57" t="s">
        <v>166</v>
      </c>
      <c r="H61" s="57" t="s">
        <v>166</v>
      </c>
      <c r="I61" s="57" t="s">
        <v>166</v>
      </c>
      <c r="J61" s="57" t="s">
        <v>166</v>
      </c>
      <c r="K61" s="57" t="s">
        <v>166</v>
      </c>
      <c r="L61" s="57" t="s">
        <v>166</v>
      </c>
      <c r="M61" s="57" t="s">
        <v>166</v>
      </c>
      <c r="N61" s="57" t="s">
        <v>166</v>
      </c>
      <c r="O61" s="57" t="s">
        <v>166</v>
      </c>
      <c r="P61" s="65"/>
      <c r="Q61" s="65"/>
    </row>
    <row r="62" spans="1:17" s="69" customFormat="1" ht="39.9" customHeight="1">
      <c r="A62" s="531"/>
      <c r="B62" s="531"/>
      <c r="C62" s="68" t="s">
        <v>21</v>
      </c>
      <c r="D62" s="57"/>
      <c r="E62" s="65"/>
      <c r="F62" s="65"/>
      <c r="G62" s="65"/>
      <c r="H62" s="65"/>
      <c r="I62" s="65"/>
      <c r="J62" s="65"/>
      <c r="K62" s="65"/>
      <c r="L62" s="65"/>
      <c r="M62" s="65"/>
      <c r="N62" s="65"/>
      <c r="O62" s="65"/>
      <c r="P62" s="65"/>
      <c r="Q62" s="65"/>
    </row>
    <row r="63" spans="1:17" ht="39.9" customHeight="1">
      <c r="A63" s="525" t="s">
        <v>121</v>
      </c>
      <c r="B63" s="520" t="s">
        <v>122</v>
      </c>
      <c r="C63" s="53" t="s">
        <v>20</v>
      </c>
      <c r="D63" s="55"/>
      <c r="E63" s="56"/>
      <c r="F63" s="56"/>
      <c r="G63" s="56"/>
      <c r="H63" s="56"/>
      <c r="I63" s="56"/>
      <c r="J63" s="56"/>
      <c r="K63" s="56"/>
      <c r="L63" s="56"/>
      <c r="M63" s="56"/>
      <c r="N63" s="56"/>
      <c r="O63" s="56"/>
      <c r="P63" s="56"/>
      <c r="Q63" s="56"/>
    </row>
    <row r="64" spans="1:17" ht="39.9" customHeight="1">
      <c r="A64" s="525"/>
      <c r="B64" s="520"/>
      <c r="C64" s="53" t="s">
        <v>21</v>
      </c>
      <c r="D64" s="55"/>
      <c r="E64" s="56"/>
      <c r="F64" s="56"/>
      <c r="G64" s="56"/>
      <c r="H64" s="56"/>
      <c r="I64" s="56"/>
      <c r="J64" s="56"/>
      <c r="K64" s="56"/>
      <c r="L64" s="56"/>
      <c r="M64" s="56"/>
      <c r="N64" s="56"/>
      <c r="O64" s="56"/>
      <c r="P64" s="56"/>
      <c r="Q64" s="56"/>
    </row>
    <row r="65" spans="1:20" s="69" customFormat="1" ht="154.5" customHeight="1">
      <c r="A65" s="529" t="s">
        <v>123</v>
      </c>
      <c r="B65" s="526" t="s">
        <v>124</v>
      </c>
      <c r="C65" s="68" t="s">
        <v>20</v>
      </c>
      <c r="D65" s="66"/>
      <c r="E65" s="66"/>
      <c r="F65" s="66" t="s">
        <v>185</v>
      </c>
      <c r="G65" s="66" t="s">
        <v>171</v>
      </c>
      <c r="H65" s="66" t="s">
        <v>186</v>
      </c>
      <c r="I65" s="66"/>
      <c r="J65" s="66" t="s">
        <v>186</v>
      </c>
      <c r="K65" s="66"/>
      <c r="L65" s="66"/>
      <c r="M65" s="66" t="s">
        <v>186</v>
      </c>
      <c r="N65" s="66"/>
      <c r="O65" s="66" t="s">
        <v>187</v>
      </c>
      <c r="P65" s="66" t="s">
        <v>188</v>
      </c>
      <c r="Q65" s="65"/>
    </row>
    <row r="66" spans="1:20" s="69" customFormat="1" ht="39.9" customHeight="1">
      <c r="A66" s="529"/>
      <c r="B66" s="526"/>
      <c r="C66" s="68" t="s">
        <v>21</v>
      </c>
      <c r="D66" s="65"/>
      <c r="E66" s="65"/>
      <c r="F66" s="65"/>
      <c r="G66" s="65"/>
      <c r="H66" s="65"/>
      <c r="I66" s="65"/>
      <c r="J66" s="65"/>
      <c r="K66" s="65"/>
      <c r="L66" s="65"/>
      <c r="M66" s="65"/>
      <c r="N66" s="65"/>
      <c r="O66" s="65"/>
      <c r="P66" s="65"/>
      <c r="Q66" s="65"/>
    </row>
    <row r="67" spans="1:20" ht="39.9" customHeight="1">
      <c r="A67" s="525" t="s">
        <v>125</v>
      </c>
      <c r="B67" s="520" t="s">
        <v>126</v>
      </c>
      <c r="C67" s="53" t="s">
        <v>20</v>
      </c>
      <c r="D67" s="55"/>
      <c r="E67" s="56"/>
      <c r="F67" s="56"/>
      <c r="G67" s="56"/>
      <c r="H67" s="56"/>
      <c r="I67" s="56"/>
      <c r="J67" s="56"/>
      <c r="K67" s="56"/>
      <c r="L67" s="56"/>
      <c r="M67" s="56"/>
      <c r="N67" s="56"/>
      <c r="O67" s="56"/>
      <c r="P67" s="56"/>
      <c r="Q67" s="56"/>
    </row>
    <row r="68" spans="1:20" ht="39.9" customHeight="1">
      <c r="A68" s="525"/>
      <c r="B68" s="520"/>
      <c r="C68" s="53" t="s">
        <v>21</v>
      </c>
      <c r="D68" s="55"/>
      <c r="E68" s="56"/>
      <c r="F68" s="56"/>
      <c r="G68" s="56"/>
      <c r="H68" s="56"/>
      <c r="I68" s="56"/>
      <c r="J68" s="56"/>
      <c r="K68" s="56"/>
      <c r="L68" s="56"/>
      <c r="M68" s="56"/>
      <c r="N68" s="56"/>
      <c r="O68" s="56"/>
      <c r="P68" s="56"/>
      <c r="Q68" s="56"/>
    </row>
    <row r="69" spans="1:20" ht="147" customHeight="1">
      <c r="A69" s="532" t="s">
        <v>127</v>
      </c>
      <c r="B69" s="527" t="s">
        <v>128</v>
      </c>
      <c r="C69" s="53" t="s">
        <v>20</v>
      </c>
      <c r="D69" s="55"/>
      <c r="E69" s="90" t="s">
        <v>155</v>
      </c>
      <c r="F69" s="90" t="s">
        <v>156</v>
      </c>
      <c r="G69" s="56"/>
      <c r="H69" s="56"/>
      <c r="I69" s="56"/>
      <c r="J69" s="56"/>
      <c r="K69" s="56"/>
      <c r="L69" s="56"/>
      <c r="M69" s="56"/>
      <c r="N69" s="56"/>
      <c r="O69" s="90" t="s">
        <v>157</v>
      </c>
      <c r="P69" s="56"/>
      <c r="Q69" s="56"/>
    </row>
    <row r="70" spans="1:20" ht="39.9" customHeight="1">
      <c r="A70" s="533"/>
      <c r="B70" s="528"/>
      <c r="C70" s="53" t="s">
        <v>21</v>
      </c>
      <c r="D70" s="55"/>
      <c r="E70" s="56"/>
      <c r="F70" s="56"/>
      <c r="G70" s="56"/>
      <c r="H70" s="56"/>
      <c r="I70" s="56"/>
      <c r="J70" s="56"/>
      <c r="K70" s="56"/>
      <c r="L70" s="56"/>
      <c r="M70" s="56"/>
      <c r="N70" s="56"/>
      <c r="O70" s="56"/>
      <c r="P70" s="56"/>
      <c r="Q70" s="56"/>
    </row>
    <row r="71" spans="1:20">
      <c r="A71" s="91"/>
      <c r="B71" s="91"/>
      <c r="C71" s="91"/>
      <c r="D71" s="91"/>
      <c r="E71" s="91"/>
      <c r="F71" s="91"/>
      <c r="G71" s="91"/>
      <c r="H71" s="91"/>
      <c r="I71" s="91"/>
      <c r="J71" s="91"/>
      <c r="K71" s="91"/>
      <c r="L71" s="91"/>
      <c r="M71" s="91"/>
      <c r="N71" s="91"/>
      <c r="O71" s="91"/>
      <c r="P71" s="91"/>
      <c r="Q71" s="91"/>
    </row>
    <row r="73" spans="1:20">
      <c r="B73" s="515" t="s">
        <v>255</v>
      </c>
      <c r="C73" s="515"/>
      <c r="D73" s="515"/>
      <c r="E73" s="515"/>
      <c r="F73" s="515"/>
      <c r="G73" s="515"/>
      <c r="H73" s="515"/>
      <c r="I73" s="515"/>
      <c r="J73" s="515"/>
      <c r="K73" s="515"/>
      <c r="L73" s="515"/>
      <c r="M73" s="515"/>
      <c r="N73" s="515"/>
      <c r="O73" s="515"/>
      <c r="P73" s="515"/>
      <c r="Q73" s="515"/>
      <c r="R73" s="515"/>
      <c r="S73" s="515"/>
      <c r="T73" s="515"/>
    </row>
    <row r="74" spans="1:20" ht="13.8">
      <c r="B74" s="38"/>
      <c r="C74" s="39"/>
      <c r="D74" s="40"/>
      <c r="E74" s="40"/>
      <c r="F74" s="40"/>
      <c r="G74" s="40"/>
      <c r="H74" s="40"/>
      <c r="I74" s="40"/>
      <c r="J74" s="40"/>
      <c r="K74" s="40"/>
      <c r="L74" s="40"/>
      <c r="M74" s="40"/>
      <c r="N74" s="40"/>
      <c r="O74" s="40"/>
      <c r="P74" s="40"/>
      <c r="Q74" s="40"/>
      <c r="R74" s="40"/>
      <c r="S74" s="40"/>
      <c r="T74" s="40"/>
    </row>
    <row r="75" spans="1:20" ht="13.8">
      <c r="B75" s="38"/>
      <c r="C75" s="39"/>
      <c r="D75" s="40"/>
      <c r="E75" s="40"/>
      <c r="F75" s="40"/>
      <c r="G75" s="40"/>
      <c r="H75" s="40"/>
      <c r="I75" s="40"/>
      <c r="J75" s="40"/>
      <c r="K75" s="40"/>
      <c r="L75" s="40"/>
      <c r="M75" s="40"/>
      <c r="N75" s="40"/>
      <c r="O75" s="40"/>
      <c r="P75" s="40"/>
      <c r="Q75" s="40"/>
      <c r="R75" s="40"/>
      <c r="S75" s="40"/>
      <c r="T75" s="40"/>
    </row>
    <row r="76" spans="1:20" ht="13.8">
      <c r="B76" s="38"/>
      <c r="C76" s="39"/>
      <c r="D76" s="40"/>
      <c r="E76" s="40"/>
      <c r="F76" s="40"/>
      <c r="G76" s="40"/>
      <c r="H76" s="40"/>
      <c r="I76" s="40"/>
      <c r="J76" s="40"/>
      <c r="K76" s="40"/>
      <c r="L76" s="40"/>
      <c r="M76" s="40"/>
      <c r="N76" s="40"/>
      <c r="O76" s="40"/>
      <c r="P76" s="40"/>
      <c r="Q76" s="40"/>
      <c r="R76" s="40"/>
      <c r="S76" s="40"/>
      <c r="T76" s="40"/>
    </row>
    <row r="77" spans="1:20" ht="13.8">
      <c r="B77" s="38"/>
      <c r="C77" s="39"/>
      <c r="D77" s="40"/>
      <c r="E77" s="40"/>
      <c r="F77" s="40"/>
      <c r="G77" s="40"/>
      <c r="H77" s="40"/>
      <c r="I77" s="40"/>
      <c r="J77" s="40"/>
      <c r="K77" s="40"/>
      <c r="L77" s="40"/>
      <c r="M77" s="40"/>
      <c r="N77" s="40"/>
      <c r="O77" s="40"/>
      <c r="P77" s="40"/>
      <c r="Q77" s="40"/>
      <c r="R77" s="40"/>
      <c r="S77" s="40"/>
      <c r="T77" s="40"/>
    </row>
    <row r="78" spans="1:20" ht="13.8">
      <c r="B78" s="41" t="s">
        <v>47</v>
      </c>
      <c r="C78" s="42"/>
      <c r="D78" s="43"/>
      <c r="E78" s="43"/>
      <c r="F78" s="40"/>
      <c r="G78" s="40"/>
      <c r="H78" s="40"/>
      <c r="I78" s="40"/>
      <c r="J78" s="40"/>
      <c r="K78" s="40"/>
      <c r="L78" s="40"/>
      <c r="M78" s="40"/>
      <c r="N78" s="40"/>
      <c r="O78" s="40"/>
      <c r="P78" s="40"/>
      <c r="Q78" s="40"/>
      <c r="R78" s="40"/>
      <c r="S78" s="40"/>
      <c r="T78" s="40"/>
    </row>
    <row r="79" spans="1:20" ht="58.5" customHeight="1">
      <c r="B79" s="516" t="s">
        <v>216</v>
      </c>
      <c r="C79" s="516"/>
      <c r="D79" s="516"/>
      <c r="E79" s="516"/>
      <c r="F79" s="40"/>
      <c r="G79" s="40"/>
      <c r="H79" s="40"/>
      <c r="I79" s="40"/>
      <c r="J79" s="40"/>
      <c r="K79" s="40"/>
      <c r="L79" s="40"/>
      <c r="M79" s="40"/>
      <c r="N79" s="40"/>
      <c r="O79" s="40"/>
      <c r="P79" s="40"/>
      <c r="Q79" s="40"/>
      <c r="R79" s="40"/>
      <c r="S79" s="40"/>
      <c r="T79" s="40"/>
    </row>
  </sheetData>
  <mergeCells count="79">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3:A64"/>
    <mergeCell ref="A36:A37"/>
    <mergeCell ref="B51:B52"/>
    <mergeCell ref="B49:B50"/>
    <mergeCell ref="B59:B62"/>
    <mergeCell ref="B57:B58"/>
    <mergeCell ref="B36:B37"/>
    <mergeCell ref="A49:A50"/>
    <mergeCell ref="A51:A52"/>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34:A35"/>
    <mergeCell ref="B31:B32"/>
    <mergeCell ref="A31:A32"/>
    <mergeCell ref="B23:B24"/>
    <mergeCell ref="B43:B44"/>
    <mergeCell ref="B25:B26"/>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dimension ref="A1:AR473"/>
  <sheetViews>
    <sheetView tabSelected="1" zoomScale="40" zoomScaleNormal="40" zoomScaleSheetLayoutView="49" workbookViewId="0">
      <selection activeCell="AR295" sqref="AR295"/>
    </sheetView>
  </sheetViews>
  <sheetFormatPr defaultColWidth="9.109375" defaultRowHeight="63.75" customHeight="1"/>
  <cols>
    <col min="1" max="1" width="13.44140625" style="99" customWidth="1"/>
    <col min="2" max="2" width="50.6640625" style="99" customWidth="1"/>
    <col min="3" max="3" width="20.88671875" style="99" customWidth="1"/>
    <col min="4" max="4" width="27.33203125" style="103" customWidth="1"/>
    <col min="5" max="5" width="34.5546875" style="104" customWidth="1"/>
    <col min="6" max="6" width="30.44140625" style="104" customWidth="1"/>
    <col min="7" max="7" width="27.109375" style="104" customWidth="1"/>
    <col min="8" max="8" width="25.33203125" style="99" customWidth="1"/>
    <col min="9" max="9" width="26.88671875" style="99" customWidth="1"/>
    <col min="10" max="10" width="24.33203125" style="99" customWidth="1"/>
    <col min="11" max="11" width="26.88671875" style="99" customWidth="1"/>
    <col min="12" max="12" width="26.6640625" style="99" customWidth="1"/>
    <col min="13" max="13" width="22.44140625" style="99" customWidth="1"/>
    <col min="14" max="14" width="31.33203125" style="99" customWidth="1"/>
    <col min="15" max="15" width="30.88671875" style="99" customWidth="1"/>
    <col min="16" max="16" width="20.88671875" style="99" customWidth="1"/>
    <col min="17" max="17" width="28.44140625" style="99" customWidth="1"/>
    <col min="18" max="18" width="25.33203125" style="99" customWidth="1"/>
    <col min="19" max="19" width="28" style="99" customWidth="1"/>
    <col min="20" max="20" width="28.109375" style="99" customWidth="1"/>
    <col min="21" max="21" width="27.5546875" style="99" customWidth="1"/>
    <col min="22" max="22" width="37.6640625" style="99" customWidth="1"/>
    <col min="23" max="24" width="25.44140625" style="99" customWidth="1"/>
    <col min="25" max="25" width="26.88671875" style="99" customWidth="1"/>
    <col min="26" max="26" width="27.88671875" style="99" customWidth="1"/>
    <col min="27" max="27" width="26.5546875" style="99" customWidth="1"/>
    <col min="28" max="28" width="26.109375" style="99" customWidth="1"/>
    <col min="29" max="29" width="26.6640625" style="99" customWidth="1"/>
    <col min="30" max="30" width="27.6640625" style="99" customWidth="1"/>
    <col min="31" max="31" width="21.88671875" style="183" customWidth="1"/>
    <col min="32" max="32" width="29" style="183" customWidth="1"/>
    <col min="33" max="33" width="29.33203125" style="183" customWidth="1"/>
    <col min="34" max="34" width="22" style="183" customWidth="1"/>
    <col min="35" max="35" width="29" style="183" customWidth="1"/>
    <col min="36" max="36" width="27.6640625" style="183" customWidth="1"/>
    <col min="37" max="37" width="20.109375" style="183" customWidth="1"/>
    <col min="38" max="38" width="26.5546875" style="99" customWidth="1"/>
    <col min="39" max="39" width="27.109375" style="99" customWidth="1"/>
    <col min="40" max="40" width="22.109375" style="99" customWidth="1"/>
    <col min="41" max="41" width="29.109375" style="99" customWidth="1"/>
    <col min="42" max="42" width="30.44140625" style="99" customWidth="1"/>
    <col min="43" max="43" width="31.109375" style="99" customWidth="1"/>
    <col min="44" max="44" width="180.88671875" style="95" customWidth="1"/>
    <col min="45" max="16384" width="9.109375" style="95"/>
  </cols>
  <sheetData>
    <row r="1" spans="1:44" s="154" customFormat="1" ht="60.75" customHeight="1">
      <c r="A1" s="661" t="s">
        <v>501</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661"/>
      <c r="AM1" s="661"/>
      <c r="AN1" s="661"/>
      <c r="AO1" s="661"/>
      <c r="AP1" s="661"/>
      <c r="AQ1" s="661"/>
      <c r="AR1" s="661"/>
    </row>
    <row r="2" spans="1:44" s="154" customFormat="1" ht="57.75" customHeight="1" thickBot="1">
      <c r="A2" s="699" t="s">
        <v>442</v>
      </c>
      <c r="B2" s="699"/>
      <c r="C2" s="699"/>
      <c r="D2" s="699"/>
      <c r="E2" s="699"/>
      <c r="F2" s="699"/>
      <c r="G2" s="699"/>
      <c r="H2" s="699"/>
      <c r="I2" s="699"/>
      <c r="J2" s="699"/>
      <c r="K2" s="699"/>
      <c r="L2" s="699"/>
      <c r="M2" s="699"/>
      <c r="N2" s="699"/>
      <c r="O2" s="699"/>
      <c r="P2" s="699"/>
      <c r="Q2" s="699"/>
      <c r="R2" s="699"/>
      <c r="S2" s="699"/>
      <c r="T2" s="699"/>
      <c r="U2" s="699"/>
      <c r="V2" s="699"/>
      <c r="W2" s="699"/>
      <c r="X2" s="699"/>
      <c r="Y2" s="699"/>
      <c r="Z2" s="699"/>
      <c r="AA2" s="699"/>
      <c r="AB2" s="699"/>
      <c r="AC2" s="699"/>
      <c r="AD2" s="699"/>
      <c r="AE2" s="699"/>
      <c r="AF2" s="699"/>
      <c r="AG2" s="699"/>
      <c r="AH2" s="699"/>
      <c r="AI2" s="699"/>
      <c r="AJ2" s="699"/>
      <c r="AK2" s="699"/>
      <c r="AL2" s="699"/>
      <c r="AM2" s="699"/>
      <c r="AN2" s="699"/>
      <c r="AO2" s="699"/>
      <c r="AP2" s="699"/>
      <c r="AQ2" s="699"/>
      <c r="AR2" s="699"/>
    </row>
    <row r="3" spans="1:44" ht="35.25" customHeight="1">
      <c r="A3" s="634" t="s">
        <v>0</v>
      </c>
      <c r="B3" s="700" t="s">
        <v>276</v>
      </c>
      <c r="C3" s="700" t="s">
        <v>263</v>
      </c>
      <c r="D3" s="700" t="s">
        <v>40</v>
      </c>
      <c r="E3" s="700" t="s">
        <v>259</v>
      </c>
      <c r="F3" s="700"/>
      <c r="G3" s="700"/>
      <c r="H3" s="702" t="s">
        <v>256</v>
      </c>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2"/>
      <c r="AQ3" s="703"/>
      <c r="AR3" s="704" t="s">
        <v>283</v>
      </c>
    </row>
    <row r="4" spans="1:44" ht="38.25" customHeight="1">
      <c r="A4" s="635"/>
      <c r="B4" s="690"/>
      <c r="C4" s="690"/>
      <c r="D4" s="690"/>
      <c r="E4" s="690" t="s">
        <v>434</v>
      </c>
      <c r="F4" s="690" t="s">
        <v>265</v>
      </c>
      <c r="G4" s="707" t="s">
        <v>19</v>
      </c>
      <c r="H4" s="709" t="s">
        <v>17</v>
      </c>
      <c r="I4" s="709"/>
      <c r="J4" s="709"/>
      <c r="K4" s="709" t="s">
        <v>18</v>
      </c>
      <c r="L4" s="709"/>
      <c r="M4" s="709"/>
      <c r="N4" s="709" t="s">
        <v>22</v>
      </c>
      <c r="O4" s="709"/>
      <c r="P4" s="709"/>
      <c r="Q4" s="709" t="s">
        <v>24</v>
      </c>
      <c r="R4" s="709"/>
      <c r="S4" s="709"/>
      <c r="T4" s="709" t="s">
        <v>25</v>
      </c>
      <c r="U4" s="709"/>
      <c r="V4" s="709"/>
      <c r="W4" s="709" t="s">
        <v>26</v>
      </c>
      <c r="X4" s="709"/>
      <c r="Y4" s="709"/>
      <c r="Z4" s="709" t="s">
        <v>28</v>
      </c>
      <c r="AA4" s="710"/>
      <c r="AB4" s="710"/>
      <c r="AC4" s="709" t="s">
        <v>29</v>
      </c>
      <c r="AD4" s="710"/>
      <c r="AE4" s="710"/>
      <c r="AF4" s="709" t="s">
        <v>30</v>
      </c>
      <c r="AG4" s="710"/>
      <c r="AH4" s="710"/>
      <c r="AI4" s="709" t="s">
        <v>32</v>
      </c>
      <c r="AJ4" s="710"/>
      <c r="AK4" s="710"/>
      <c r="AL4" s="709" t="s">
        <v>33</v>
      </c>
      <c r="AM4" s="710"/>
      <c r="AN4" s="710"/>
      <c r="AO4" s="709" t="s">
        <v>34</v>
      </c>
      <c r="AP4" s="709"/>
      <c r="AQ4" s="711"/>
      <c r="AR4" s="705"/>
    </row>
    <row r="5" spans="1:44" ht="108" customHeight="1" thickBot="1">
      <c r="A5" s="636"/>
      <c r="B5" s="701"/>
      <c r="C5" s="701"/>
      <c r="D5" s="701"/>
      <c r="E5" s="701"/>
      <c r="F5" s="701"/>
      <c r="G5" s="708"/>
      <c r="H5" s="425" t="s">
        <v>20</v>
      </c>
      <c r="I5" s="425" t="s">
        <v>21</v>
      </c>
      <c r="J5" s="426" t="s">
        <v>19</v>
      </c>
      <c r="K5" s="425" t="s">
        <v>20</v>
      </c>
      <c r="L5" s="425" t="s">
        <v>21</v>
      </c>
      <c r="M5" s="426" t="s">
        <v>19</v>
      </c>
      <c r="N5" s="425" t="s">
        <v>20</v>
      </c>
      <c r="O5" s="425" t="s">
        <v>21</v>
      </c>
      <c r="P5" s="426" t="s">
        <v>19</v>
      </c>
      <c r="Q5" s="425" t="s">
        <v>20</v>
      </c>
      <c r="R5" s="425" t="s">
        <v>21</v>
      </c>
      <c r="S5" s="426" t="s">
        <v>19</v>
      </c>
      <c r="T5" s="425" t="s">
        <v>20</v>
      </c>
      <c r="U5" s="425" t="s">
        <v>21</v>
      </c>
      <c r="V5" s="426" t="s">
        <v>19</v>
      </c>
      <c r="W5" s="425" t="s">
        <v>20</v>
      </c>
      <c r="X5" s="425" t="s">
        <v>21</v>
      </c>
      <c r="Y5" s="426" t="s">
        <v>19</v>
      </c>
      <c r="Z5" s="425" t="s">
        <v>20</v>
      </c>
      <c r="AA5" s="425" t="s">
        <v>21</v>
      </c>
      <c r="AB5" s="426" t="s">
        <v>19</v>
      </c>
      <c r="AC5" s="425" t="s">
        <v>20</v>
      </c>
      <c r="AD5" s="425" t="s">
        <v>21</v>
      </c>
      <c r="AE5" s="426" t="s">
        <v>19</v>
      </c>
      <c r="AF5" s="425" t="s">
        <v>20</v>
      </c>
      <c r="AG5" s="425" t="s">
        <v>21</v>
      </c>
      <c r="AH5" s="426" t="s">
        <v>19</v>
      </c>
      <c r="AI5" s="425" t="s">
        <v>20</v>
      </c>
      <c r="AJ5" s="425" t="s">
        <v>21</v>
      </c>
      <c r="AK5" s="426" t="s">
        <v>19</v>
      </c>
      <c r="AL5" s="425" t="s">
        <v>20</v>
      </c>
      <c r="AM5" s="425" t="s">
        <v>21</v>
      </c>
      <c r="AN5" s="426" t="s">
        <v>19</v>
      </c>
      <c r="AO5" s="425" t="s">
        <v>20</v>
      </c>
      <c r="AP5" s="425" t="s">
        <v>21</v>
      </c>
      <c r="AQ5" s="427" t="s">
        <v>19</v>
      </c>
      <c r="AR5" s="706"/>
    </row>
    <row r="6" spans="1:44" s="96" customFormat="1" ht="25.5" customHeight="1" thickBot="1">
      <c r="A6" s="179">
        <v>1</v>
      </c>
      <c r="B6" s="176">
        <v>2</v>
      </c>
      <c r="C6" s="176">
        <v>3</v>
      </c>
      <c r="D6" s="176">
        <v>4</v>
      </c>
      <c r="E6" s="176">
        <v>5</v>
      </c>
      <c r="F6" s="176">
        <v>6</v>
      </c>
      <c r="G6" s="177">
        <v>7</v>
      </c>
      <c r="H6" s="176">
        <v>8</v>
      </c>
      <c r="I6" s="176">
        <v>9</v>
      </c>
      <c r="J6" s="177">
        <v>10</v>
      </c>
      <c r="K6" s="176">
        <v>11</v>
      </c>
      <c r="L6" s="176">
        <v>12</v>
      </c>
      <c r="M6" s="177">
        <v>13</v>
      </c>
      <c r="N6" s="176">
        <v>14</v>
      </c>
      <c r="O6" s="176">
        <v>15</v>
      </c>
      <c r="P6" s="177">
        <v>16</v>
      </c>
      <c r="Q6" s="176">
        <v>17</v>
      </c>
      <c r="R6" s="176">
        <v>18</v>
      </c>
      <c r="S6" s="177">
        <v>19</v>
      </c>
      <c r="T6" s="176">
        <v>20</v>
      </c>
      <c r="U6" s="176">
        <v>21</v>
      </c>
      <c r="V6" s="177">
        <v>22</v>
      </c>
      <c r="W6" s="176">
        <v>23</v>
      </c>
      <c r="X6" s="176">
        <v>24</v>
      </c>
      <c r="Y6" s="177">
        <v>25</v>
      </c>
      <c r="Z6" s="176">
        <v>26</v>
      </c>
      <c r="AA6" s="176">
        <v>27</v>
      </c>
      <c r="AB6" s="177">
        <v>28</v>
      </c>
      <c r="AC6" s="176">
        <v>29</v>
      </c>
      <c r="AD6" s="176">
        <v>30</v>
      </c>
      <c r="AE6" s="177">
        <v>31</v>
      </c>
      <c r="AF6" s="176">
        <v>32</v>
      </c>
      <c r="AG6" s="176">
        <v>33</v>
      </c>
      <c r="AH6" s="177">
        <v>34</v>
      </c>
      <c r="AI6" s="176">
        <v>35</v>
      </c>
      <c r="AJ6" s="176">
        <v>36</v>
      </c>
      <c r="AK6" s="177">
        <v>37</v>
      </c>
      <c r="AL6" s="176">
        <v>38</v>
      </c>
      <c r="AM6" s="176">
        <v>39</v>
      </c>
      <c r="AN6" s="177">
        <v>40</v>
      </c>
      <c r="AO6" s="176">
        <v>41</v>
      </c>
      <c r="AP6" s="176">
        <v>42</v>
      </c>
      <c r="AQ6" s="177">
        <v>43</v>
      </c>
      <c r="AR6" s="180">
        <v>44</v>
      </c>
    </row>
    <row r="7" spans="1:44" ht="90.75" customHeight="1" thickBot="1">
      <c r="A7" s="606" t="s">
        <v>277</v>
      </c>
      <c r="B7" s="583"/>
      <c r="C7" s="583"/>
      <c r="D7" s="229" t="s">
        <v>261</v>
      </c>
      <c r="E7" s="469">
        <f>H7+K7+N7+Q7+T7+W7+Z7+AC7+AF7+AI7+AL7+AO7</f>
        <v>975191.89999999991</v>
      </c>
      <c r="F7" s="469">
        <f>I7+L7+O7+R7+U7+X7+AA7+AD7+AG7+AJ7+AM7+AP7</f>
        <v>759093.8</v>
      </c>
      <c r="G7" s="470">
        <f>F7/E7</f>
        <v>0.77840453760946959</v>
      </c>
      <c r="H7" s="232">
        <f>H8+H9+H11+H15+H16</f>
        <v>25480.5</v>
      </c>
      <c r="I7" s="232">
        <f>I8+I9+I11+I15+I16</f>
        <v>25480.5</v>
      </c>
      <c r="J7" s="231">
        <f>I7/H7</f>
        <v>1</v>
      </c>
      <c r="K7" s="230">
        <f>K8+K9+K11+K15+K16</f>
        <v>34223.699999999997</v>
      </c>
      <c r="L7" s="230">
        <f>L8+L9+L11+L15+L16</f>
        <v>34223.699999999997</v>
      </c>
      <c r="M7" s="233">
        <f>L7/K7</f>
        <v>1</v>
      </c>
      <c r="N7" s="230">
        <f>N8+N9+N11+N15+N16</f>
        <v>128002.5</v>
      </c>
      <c r="O7" s="230">
        <f>O8+O9+O11+O15+O16</f>
        <v>128002.5</v>
      </c>
      <c r="P7" s="234">
        <v>100</v>
      </c>
      <c r="Q7" s="230">
        <f>Q8+Q9+Q11+Q15+Q16</f>
        <v>34317.299999999996</v>
      </c>
      <c r="R7" s="230">
        <f>R8+R9+R11+R15+R16</f>
        <v>34317.299999999996</v>
      </c>
      <c r="S7" s="234">
        <v>100</v>
      </c>
      <c r="T7" s="230">
        <f>T8+T9+T11+T15+T16</f>
        <v>32686</v>
      </c>
      <c r="U7" s="230">
        <f>U8+U9+U11+U15+U16</f>
        <v>32686</v>
      </c>
      <c r="V7" s="234">
        <v>100</v>
      </c>
      <c r="W7" s="230">
        <f>W8+W9+W11+W15+W16</f>
        <v>75906.8</v>
      </c>
      <c r="X7" s="230">
        <f>X8+X9+X11+X15+X16</f>
        <v>75906.8</v>
      </c>
      <c r="Y7" s="234">
        <v>100</v>
      </c>
      <c r="Z7" s="230">
        <f>Z8+Z9+Z11+Z15+Z16</f>
        <v>31771.100000000002</v>
      </c>
      <c r="AA7" s="230">
        <f>AA8+AA9+AA11+AA15+AA16</f>
        <v>31771.100000000002</v>
      </c>
      <c r="AB7" s="233">
        <v>1</v>
      </c>
      <c r="AC7" s="230">
        <f>AC8+AC9+AC11+AC15+AC16</f>
        <v>31003.4</v>
      </c>
      <c r="AD7" s="230">
        <f>AD8+AD9+AD11+AD15+AD16</f>
        <v>31003.4</v>
      </c>
      <c r="AE7" s="233">
        <v>1</v>
      </c>
      <c r="AF7" s="230">
        <f>AF8+AF9+AF11+AF15+AF16</f>
        <v>155115.1</v>
      </c>
      <c r="AG7" s="230">
        <f>AG8+AG9+AG11+AG15+AG16</f>
        <v>155115.1</v>
      </c>
      <c r="AH7" s="233">
        <f>AG7/AF7*1</f>
        <v>1</v>
      </c>
      <c r="AI7" s="230">
        <f>AI8+AI9+AI11+AI15+AI16</f>
        <v>32522.2</v>
      </c>
      <c r="AJ7" s="230">
        <f>AJ8+AJ9+AJ11+AJ15+AJ16</f>
        <v>32522.2</v>
      </c>
      <c r="AK7" s="233">
        <f>AJ7/AI7*1</f>
        <v>1</v>
      </c>
      <c r="AL7" s="230">
        <f>AL8+AL9+AL11+AL15+AL16</f>
        <v>26900.1</v>
      </c>
      <c r="AM7" s="230">
        <f>AM8+AM9+AM11+AM15+AM16</f>
        <v>26895.599999999999</v>
      </c>
      <c r="AN7" s="231">
        <f>AM7/AL7</f>
        <v>0.99983271437652643</v>
      </c>
      <c r="AO7" s="230">
        <f>AO8+AO9+AO11+AO15+AO16</f>
        <v>367263.19999999995</v>
      </c>
      <c r="AP7" s="230">
        <f>AP8+AP9+AP11+AP15+AP16</f>
        <v>151169.60000000003</v>
      </c>
      <c r="AQ7" s="234">
        <f>AP7/AO7*100</f>
        <v>41.161107347537154</v>
      </c>
      <c r="AR7" s="428" t="s">
        <v>533</v>
      </c>
    </row>
    <row r="8" spans="1:44" ht="275.25" customHeight="1">
      <c r="A8" s="608"/>
      <c r="B8" s="584"/>
      <c r="C8" s="584"/>
      <c r="D8" s="236" t="s">
        <v>37</v>
      </c>
      <c r="E8" s="471">
        <f t="shared" ref="E8:F16" si="0">H8+K8+N8+Q8+T8+W8+Z8+AC8+AF8+AI8+AL8+AO8</f>
        <v>4113.5</v>
      </c>
      <c r="F8" s="471">
        <f>I8+L8+O8+R8+U8+X8+AA8+AD8+AG8+AJ8+AM8+AP8</f>
        <v>4113.5</v>
      </c>
      <c r="G8" s="472">
        <f>F8/E8</f>
        <v>1</v>
      </c>
      <c r="H8" s="237">
        <f>H300+H389</f>
        <v>0</v>
      </c>
      <c r="I8" s="237">
        <f>I300+I389</f>
        <v>0</v>
      </c>
      <c r="J8" s="238"/>
      <c r="K8" s="237">
        <f>K300+K389</f>
        <v>3304.8</v>
      </c>
      <c r="L8" s="237">
        <f>L300+L389</f>
        <v>3304.8</v>
      </c>
      <c r="M8" s="231">
        <f>L8/K8</f>
        <v>1</v>
      </c>
      <c r="N8" s="237">
        <f>N300+N389</f>
        <v>0</v>
      </c>
      <c r="O8" s="237">
        <f>O300+O389</f>
        <v>0</v>
      </c>
      <c r="P8" s="238"/>
      <c r="Q8" s="237">
        <f>Q300+Q389</f>
        <v>0</v>
      </c>
      <c r="R8" s="237">
        <f>R300+R389</f>
        <v>0</v>
      </c>
      <c r="S8" s="238"/>
      <c r="T8" s="237">
        <f>T300+T389</f>
        <v>0</v>
      </c>
      <c r="U8" s="237">
        <f>U300+U389</f>
        <v>0</v>
      </c>
      <c r="V8" s="238"/>
      <c r="W8" s="237">
        <f>W300+W389</f>
        <v>0</v>
      </c>
      <c r="X8" s="237">
        <f>X300+X389</f>
        <v>0</v>
      </c>
      <c r="Y8" s="234"/>
      <c r="Z8" s="237">
        <f>Z300+Z389</f>
        <v>291.60000000000002</v>
      </c>
      <c r="AA8" s="237">
        <f>AA300+AA389</f>
        <v>291.60000000000002</v>
      </c>
      <c r="AB8" s="233">
        <v>1</v>
      </c>
      <c r="AC8" s="237">
        <f>AC300+AC389</f>
        <v>0</v>
      </c>
      <c r="AD8" s="237">
        <f>AD300+AD389</f>
        <v>0</v>
      </c>
      <c r="AE8" s="239"/>
      <c r="AF8" s="237">
        <f>AF300+AF389</f>
        <v>0</v>
      </c>
      <c r="AG8" s="237">
        <f>AG300+AG389</f>
        <v>0</v>
      </c>
      <c r="AH8" s="234"/>
      <c r="AI8" s="237">
        <f>AI36+AI50+AI286</f>
        <v>268.2</v>
      </c>
      <c r="AJ8" s="237">
        <f>AJ300+AJ389</f>
        <v>268.2</v>
      </c>
      <c r="AK8" s="233">
        <f>AJ8/AI8*1</f>
        <v>1</v>
      </c>
      <c r="AL8" s="237">
        <f>AL300+AL389</f>
        <v>0</v>
      </c>
      <c r="AM8" s="237">
        <f>AM300+AM389</f>
        <v>-4.5</v>
      </c>
      <c r="AN8" s="240"/>
      <c r="AO8" s="237">
        <f>AO300+AO389</f>
        <v>248.9</v>
      </c>
      <c r="AP8" s="237">
        <f>AP300+AP389</f>
        <v>253.4</v>
      </c>
      <c r="AQ8" s="234">
        <f>AP8/AO8*100</f>
        <v>101.80795500200884</v>
      </c>
      <c r="AR8" s="429" t="s">
        <v>505</v>
      </c>
    </row>
    <row r="9" spans="1:44" ht="409.5" customHeight="1">
      <c r="A9" s="608"/>
      <c r="B9" s="584"/>
      <c r="C9" s="584"/>
      <c r="D9" s="553" t="s">
        <v>2</v>
      </c>
      <c r="E9" s="556">
        <f t="shared" si="0"/>
        <v>163838.39999999999</v>
      </c>
      <c r="F9" s="556">
        <f>I9+L9+O9+R9+U9+X9+AA9+AD9+AG9+AJ9+AM9+AP9</f>
        <v>163759.29999999999</v>
      </c>
      <c r="G9" s="659">
        <f>F9/E9</f>
        <v>0.99951720719928905</v>
      </c>
      <c r="H9" s="547">
        <f>H301+H390</f>
        <v>11076.399999999998</v>
      </c>
      <c r="I9" s="547">
        <f>I301+I390</f>
        <v>11076.4</v>
      </c>
      <c r="J9" s="550">
        <f>I9/H9</f>
        <v>1.0000000000000002</v>
      </c>
      <c r="K9" s="547">
        <f>K301+K390</f>
        <v>8357.4</v>
      </c>
      <c r="L9" s="547">
        <f>L301+L390</f>
        <v>8357.4</v>
      </c>
      <c r="M9" s="550">
        <f>L9/K9</f>
        <v>1</v>
      </c>
      <c r="N9" s="547">
        <f>N301+N390</f>
        <v>7517</v>
      </c>
      <c r="O9" s="547">
        <f>O301+O390</f>
        <v>7517</v>
      </c>
      <c r="P9" s="550">
        <f t="shared" ref="P9:P11" si="1">O9/N9</f>
        <v>1</v>
      </c>
      <c r="Q9" s="547">
        <f>Q301+Q390</f>
        <v>18085.599999999999</v>
      </c>
      <c r="R9" s="547">
        <f>R301+R390</f>
        <v>18085.599999999999</v>
      </c>
      <c r="S9" s="550">
        <f t="shared" ref="S9:S11" si="2">R9/Q9</f>
        <v>1</v>
      </c>
      <c r="T9" s="547">
        <f>T301+T390</f>
        <v>13604.4</v>
      </c>
      <c r="U9" s="547">
        <f>U301+U390</f>
        <v>13604.4</v>
      </c>
      <c r="V9" s="550">
        <f t="shared" ref="V9:V11" si="3">U9/T9</f>
        <v>1</v>
      </c>
      <c r="W9" s="547">
        <f>W301+W390</f>
        <v>11181.1</v>
      </c>
      <c r="X9" s="547">
        <f>X301+X390</f>
        <v>11181.1</v>
      </c>
      <c r="Y9" s="550">
        <f t="shared" ref="Y9:Y11" si="4">X9/W9</f>
        <v>1</v>
      </c>
      <c r="Z9" s="547">
        <f>Z301+Z390</f>
        <v>12093.300000000001</v>
      </c>
      <c r="AA9" s="547">
        <f>AA301+AA390</f>
        <v>12093.300000000001</v>
      </c>
      <c r="AB9" s="550">
        <f t="shared" ref="AB9:AB11" si="5">AA9/Z9</f>
        <v>1</v>
      </c>
      <c r="AC9" s="547">
        <f>AC301+AC390</f>
        <v>11292.6</v>
      </c>
      <c r="AD9" s="547">
        <f>AD301+AD390</f>
        <v>11292.6</v>
      </c>
      <c r="AE9" s="550">
        <f t="shared" ref="AE9:AE11" si="6">AD9/AC9</f>
        <v>1</v>
      </c>
      <c r="AF9" s="547">
        <f>AF301+AF390</f>
        <v>21258.6</v>
      </c>
      <c r="AG9" s="547">
        <f>AG301+AG390</f>
        <v>21258.6</v>
      </c>
      <c r="AH9" s="550">
        <f t="shared" ref="AH9:AH11" si="7">AG9/AF9</f>
        <v>1</v>
      </c>
      <c r="AI9" s="547">
        <f>AI301+AI390</f>
        <v>16031.7</v>
      </c>
      <c r="AJ9" s="547">
        <f>AJ301+AJ390</f>
        <v>16031.7</v>
      </c>
      <c r="AK9" s="550">
        <f t="shared" ref="AK9:AK11" si="8">AJ9/AI9</f>
        <v>1</v>
      </c>
      <c r="AL9" s="547">
        <f>AL301+AL390</f>
        <v>15583.8</v>
      </c>
      <c r="AM9" s="547">
        <f>AM301+AM390</f>
        <v>15583.8</v>
      </c>
      <c r="AN9" s="550">
        <f t="shared" ref="AN9:AN11" si="9">AM9/AL9</f>
        <v>1</v>
      </c>
      <c r="AO9" s="547">
        <f>AO301+AO390</f>
        <v>17756.5</v>
      </c>
      <c r="AP9" s="547">
        <f>AP301+AP390</f>
        <v>17677.400000000001</v>
      </c>
      <c r="AQ9" s="550">
        <f t="shared" ref="AQ9:AQ11" si="10">AP9/AO9</f>
        <v>0.9955452932728861</v>
      </c>
      <c r="AR9" s="542" t="s">
        <v>506</v>
      </c>
    </row>
    <row r="10" spans="1:44" ht="408.75" customHeight="1">
      <c r="A10" s="608"/>
      <c r="B10" s="584"/>
      <c r="C10" s="584"/>
      <c r="D10" s="555"/>
      <c r="E10" s="558"/>
      <c r="F10" s="558"/>
      <c r="G10" s="660"/>
      <c r="H10" s="549"/>
      <c r="I10" s="549"/>
      <c r="J10" s="552"/>
      <c r="K10" s="549"/>
      <c r="L10" s="549"/>
      <c r="M10" s="552"/>
      <c r="N10" s="549"/>
      <c r="O10" s="549"/>
      <c r="P10" s="552"/>
      <c r="Q10" s="549"/>
      <c r="R10" s="549"/>
      <c r="S10" s="552"/>
      <c r="T10" s="549"/>
      <c r="U10" s="549"/>
      <c r="V10" s="552"/>
      <c r="W10" s="549"/>
      <c r="X10" s="549"/>
      <c r="Y10" s="552"/>
      <c r="Z10" s="549"/>
      <c r="AA10" s="549"/>
      <c r="AB10" s="552"/>
      <c r="AC10" s="549"/>
      <c r="AD10" s="549"/>
      <c r="AE10" s="552"/>
      <c r="AF10" s="549"/>
      <c r="AG10" s="549"/>
      <c r="AH10" s="552"/>
      <c r="AI10" s="549"/>
      <c r="AJ10" s="549"/>
      <c r="AK10" s="552"/>
      <c r="AL10" s="549"/>
      <c r="AM10" s="549"/>
      <c r="AN10" s="552"/>
      <c r="AO10" s="549"/>
      <c r="AP10" s="549"/>
      <c r="AQ10" s="552"/>
      <c r="AR10" s="544"/>
    </row>
    <row r="11" spans="1:44" ht="367.5" customHeight="1">
      <c r="A11" s="608"/>
      <c r="B11" s="584"/>
      <c r="C11" s="584"/>
      <c r="D11" s="553" t="s">
        <v>284</v>
      </c>
      <c r="E11" s="556">
        <f>H11+K11+N11+Q11+T11+W11+Z11+AC11+AF11+AI11+AL11+AO11</f>
        <v>807240</v>
      </c>
      <c r="F11" s="556">
        <f>I11+L11+O11+R11+U11+X11+AA11+AD11+AG11+AJ11+AM11+AP11</f>
        <v>591221</v>
      </c>
      <c r="G11" s="559">
        <f>F11/E11</f>
        <v>0.73239804766859917</v>
      </c>
      <c r="H11" s="547">
        <f t="shared" ref="H11:I11" si="11">H302+H391</f>
        <v>14404.1</v>
      </c>
      <c r="I11" s="547">
        <f t="shared" si="11"/>
        <v>14404.1</v>
      </c>
      <c r="J11" s="242">
        <f>I11/H11</f>
        <v>1</v>
      </c>
      <c r="K11" s="547">
        <f t="shared" ref="K11:L11" si="12">K302+K391</f>
        <v>22561.5</v>
      </c>
      <c r="L11" s="547">
        <f t="shared" si="12"/>
        <v>22561.5</v>
      </c>
      <c r="M11" s="550">
        <f>L11/K11</f>
        <v>1</v>
      </c>
      <c r="N11" s="547">
        <f t="shared" ref="N11:O11" si="13">N302+N391</f>
        <v>120485.5</v>
      </c>
      <c r="O11" s="547">
        <f t="shared" si="13"/>
        <v>120485.5</v>
      </c>
      <c r="P11" s="550">
        <f t="shared" si="1"/>
        <v>1</v>
      </c>
      <c r="Q11" s="547">
        <f t="shared" ref="Q11:R11" si="14">Q302+Q391</f>
        <v>16231.699999999999</v>
      </c>
      <c r="R11" s="547">
        <f t="shared" si="14"/>
        <v>16231.699999999999</v>
      </c>
      <c r="S11" s="550">
        <f t="shared" si="2"/>
        <v>1</v>
      </c>
      <c r="T11" s="547">
        <f t="shared" ref="T11:U11" si="15">T302+T391</f>
        <v>19081.600000000002</v>
      </c>
      <c r="U11" s="547">
        <f t="shared" si="15"/>
        <v>19081.600000000002</v>
      </c>
      <c r="V11" s="550">
        <f t="shared" si="3"/>
        <v>1</v>
      </c>
      <c r="W11" s="547">
        <f t="shared" ref="W11:X11" si="16">W302+W391</f>
        <v>64725.7</v>
      </c>
      <c r="X11" s="547">
        <f t="shared" si="16"/>
        <v>64725.7</v>
      </c>
      <c r="Y11" s="550">
        <f t="shared" si="4"/>
        <v>1</v>
      </c>
      <c r="Z11" s="547">
        <f t="shared" ref="Z11:AA11" si="17">Z302+Z391</f>
        <v>19386.2</v>
      </c>
      <c r="AA11" s="547">
        <f t="shared" si="17"/>
        <v>19386.2</v>
      </c>
      <c r="AB11" s="550">
        <f t="shared" si="5"/>
        <v>1</v>
      </c>
      <c r="AC11" s="547">
        <f t="shared" ref="AC11:AD11" si="18">AC302+AC391</f>
        <v>19710.8</v>
      </c>
      <c r="AD11" s="547">
        <f t="shared" si="18"/>
        <v>19710.8</v>
      </c>
      <c r="AE11" s="550">
        <f t="shared" si="6"/>
        <v>1</v>
      </c>
      <c r="AF11" s="547">
        <f t="shared" ref="AF11:AG11" si="19">AF302+AF391</f>
        <v>133856.5</v>
      </c>
      <c r="AG11" s="547">
        <f t="shared" si="19"/>
        <v>133856.5</v>
      </c>
      <c r="AH11" s="550">
        <f t="shared" si="7"/>
        <v>1</v>
      </c>
      <c r="AI11" s="547">
        <f>AI302+AI391</f>
        <v>16222.3</v>
      </c>
      <c r="AJ11" s="547">
        <f>AJ302+AJ391</f>
        <v>16222.3</v>
      </c>
      <c r="AK11" s="550">
        <f t="shared" si="8"/>
        <v>1</v>
      </c>
      <c r="AL11" s="547">
        <f t="shared" ref="AL11:AM11" si="20">AL302+AL391</f>
        <v>11316.3</v>
      </c>
      <c r="AM11" s="547">
        <f t="shared" si="20"/>
        <v>11316.3</v>
      </c>
      <c r="AN11" s="550">
        <f t="shared" si="9"/>
        <v>1</v>
      </c>
      <c r="AO11" s="547">
        <f t="shared" ref="AO11:AP11" si="21">AO302+AO391</f>
        <v>349257.79999999993</v>
      </c>
      <c r="AP11" s="547">
        <f t="shared" si="21"/>
        <v>133238.80000000002</v>
      </c>
      <c r="AQ11" s="550">
        <f t="shared" si="10"/>
        <v>0.38149126519150051</v>
      </c>
      <c r="AR11" s="542" t="s">
        <v>547</v>
      </c>
    </row>
    <row r="12" spans="1:44" ht="408.75" customHeight="1">
      <c r="A12" s="608"/>
      <c r="B12" s="584"/>
      <c r="C12" s="584"/>
      <c r="D12" s="554"/>
      <c r="E12" s="557"/>
      <c r="F12" s="557"/>
      <c r="G12" s="560"/>
      <c r="H12" s="548"/>
      <c r="I12" s="548"/>
      <c r="J12" s="243"/>
      <c r="K12" s="548"/>
      <c r="L12" s="548"/>
      <c r="M12" s="551"/>
      <c r="N12" s="548"/>
      <c r="O12" s="548"/>
      <c r="P12" s="551"/>
      <c r="Q12" s="548"/>
      <c r="R12" s="548"/>
      <c r="S12" s="551"/>
      <c r="T12" s="548"/>
      <c r="U12" s="548"/>
      <c r="V12" s="551"/>
      <c r="W12" s="548"/>
      <c r="X12" s="548"/>
      <c r="Y12" s="551"/>
      <c r="Z12" s="548"/>
      <c r="AA12" s="548"/>
      <c r="AB12" s="551"/>
      <c r="AC12" s="548"/>
      <c r="AD12" s="548"/>
      <c r="AE12" s="551"/>
      <c r="AF12" s="548"/>
      <c r="AG12" s="548"/>
      <c r="AH12" s="551"/>
      <c r="AI12" s="548"/>
      <c r="AJ12" s="548"/>
      <c r="AK12" s="551"/>
      <c r="AL12" s="548"/>
      <c r="AM12" s="548"/>
      <c r="AN12" s="551"/>
      <c r="AO12" s="548"/>
      <c r="AP12" s="548"/>
      <c r="AQ12" s="551"/>
      <c r="AR12" s="543"/>
    </row>
    <row r="13" spans="1:44" ht="408.75" customHeight="1">
      <c r="A13" s="608"/>
      <c r="B13" s="584"/>
      <c r="C13" s="584"/>
      <c r="D13" s="555"/>
      <c r="E13" s="558"/>
      <c r="F13" s="558"/>
      <c r="G13" s="561"/>
      <c r="H13" s="549"/>
      <c r="I13" s="549"/>
      <c r="J13" s="244"/>
      <c r="K13" s="549"/>
      <c r="L13" s="549"/>
      <c r="M13" s="552"/>
      <c r="N13" s="549"/>
      <c r="O13" s="549"/>
      <c r="P13" s="552"/>
      <c r="Q13" s="549"/>
      <c r="R13" s="549"/>
      <c r="S13" s="552"/>
      <c r="T13" s="549"/>
      <c r="U13" s="549"/>
      <c r="V13" s="552"/>
      <c r="W13" s="549"/>
      <c r="X13" s="549"/>
      <c r="Y13" s="552"/>
      <c r="Z13" s="549"/>
      <c r="AA13" s="549"/>
      <c r="AB13" s="552"/>
      <c r="AC13" s="549"/>
      <c r="AD13" s="549"/>
      <c r="AE13" s="552"/>
      <c r="AF13" s="549"/>
      <c r="AG13" s="549"/>
      <c r="AH13" s="552"/>
      <c r="AI13" s="549"/>
      <c r="AJ13" s="549"/>
      <c r="AK13" s="552"/>
      <c r="AL13" s="549"/>
      <c r="AM13" s="549"/>
      <c r="AN13" s="552"/>
      <c r="AO13" s="549"/>
      <c r="AP13" s="549"/>
      <c r="AQ13" s="552"/>
      <c r="AR13" s="544"/>
    </row>
    <row r="14" spans="1:44" ht="198" customHeight="1">
      <c r="A14" s="608"/>
      <c r="B14" s="584"/>
      <c r="C14" s="584"/>
      <c r="D14" s="236" t="s">
        <v>292</v>
      </c>
      <c r="E14" s="471">
        <f t="shared" si="0"/>
        <v>0</v>
      </c>
      <c r="F14" s="471">
        <f t="shared" si="0"/>
        <v>0</v>
      </c>
      <c r="G14" s="473"/>
      <c r="H14" s="246">
        <f t="shared" ref="H14:I16" si="22">H303+H392</f>
        <v>0</v>
      </c>
      <c r="I14" s="237">
        <f t="shared" si="22"/>
        <v>0</v>
      </c>
      <c r="J14" s="247"/>
      <c r="K14" s="246">
        <f t="shared" ref="K14:L16" si="23">K303+K392</f>
        <v>0</v>
      </c>
      <c r="L14" s="246">
        <f t="shared" si="23"/>
        <v>0</v>
      </c>
      <c r="M14" s="247"/>
      <c r="N14" s="246">
        <f t="shared" ref="N14:O16" si="24">N303+N392</f>
        <v>0</v>
      </c>
      <c r="O14" s="246">
        <f t="shared" si="24"/>
        <v>0</v>
      </c>
      <c r="P14" s="247"/>
      <c r="Q14" s="246">
        <f t="shared" ref="Q14:R16" si="25">Q303+Q392</f>
        <v>0</v>
      </c>
      <c r="R14" s="246">
        <f t="shared" si="25"/>
        <v>0</v>
      </c>
      <c r="S14" s="247"/>
      <c r="T14" s="246">
        <f t="shared" ref="T14:U16" si="26">T303+T392</f>
        <v>0</v>
      </c>
      <c r="U14" s="246">
        <f t="shared" si="26"/>
        <v>0</v>
      </c>
      <c r="V14" s="247"/>
      <c r="W14" s="246">
        <f t="shared" ref="W14:X16" si="27">W303+W392</f>
        <v>0</v>
      </c>
      <c r="X14" s="246">
        <f t="shared" si="27"/>
        <v>0</v>
      </c>
      <c r="Y14" s="247"/>
      <c r="Z14" s="246">
        <f t="shared" ref="Z14:AA16" si="28">Z303+Z392</f>
        <v>0</v>
      </c>
      <c r="AA14" s="246">
        <f t="shared" si="28"/>
        <v>0</v>
      </c>
      <c r="AB14" s="247"/>
      <c r="AC14" s="246">
        <f t="shared" ref="AC14:AD16" si="29">AC303+AC392</f>
        <v>0</v>
      </c>
      <c r="AD14" s="246">
        <f t="shared" si="29"/>
        <v>0</v>
      </c>
      <c r="AE14" s="247"/>
      <c r="AF14" s="246">
        <f t="shared" ref="AF14:AG16" si="30">AF303+AF392</f>
        <v>0</v>
      </c>
      <c r="AG14" s="246">
        <f t="shared" si="30"/>
        <v>0</v>
      </c>
      <c r="AH14" s="247"/>
      <c r="AI14" s="246">
        <f t="shared" ref="AI14:AJ16" si="31">AI303+AI392</f>
        <v>0</v>
      </c>
      <c r="AJ14" s="246">
        <f t="shared" si="31"/>
        <v>0</v>
      </c>
      <c r="AK14" s="245"/>
      <c r="AL14" s="246">
        <f t="shared" ref="AL14:AM16" si="32">AL303+AL392</f>
        <v>0</v>
      </c>
      <c r="AM14" s="246">
        <f t="shared" si="32"/>
        <v>0</v>
      </c>
      <c r="AN14" s="247"/>
      <c r="AO14" s="246"/>
      <c r="AP14" s="246">
        <f t="shared" ref="AP14:AP16" si="33">AP303+AP392</f>
        <v>0</v>
      </c>
      <c r="AQ14" s="247"/>
      <c r="AR14" s="421"/>
    </row>
    <row r="15" spans="1:44" ht="114.75" customHeight="1">
      <c r="A15" s="608"/>
      <c r="B15" s="584"/>
      <c r="C15" s="584"/>
      <c r="D15" s="236" t="s">
        <v>285</v>
      </c>
      <c r="E15" s="471">
        <f t="shared" si="0"/>
        <v>0</v>
      </c>
      <c r="F15" s="471">
        <f t="shared" si="0"/>
        <v>0</v>
      </c>
      <c r="G15" s="474"/>
      <c r="H15" s="246">
        <f t="shared" si="22"/>
        <v>0</v>
      </c>
      <c r="I15" s="246">
        <f t="shared" si="22"/>
        <v>0</v>
      </c>
      <c r="J15" s="247"/>
      <c r="K15" s="246">
        <f t="shared" si="23"/>
        <v>0</v>
      </c>
      <c r="L15" s="246">
        <f t="shared" si="23"/>
        <v>0</v>
      </c>
      <c r="M15" s="247"/>
      <c r="N15" s="246">
        <f t="shared" si="24"/>
        <v>0</v>
      </c>
      <c r="O15" s="246">
        <f t="shared" si="24"/>
        <v>0</v>
      </c>
      <c r="P15" s="247"/>
      <c r="Q15" s="246">
        <f t="shared" si="25"/>
        <v>0</v>
      </c>
      <c r="R15" s="246">
        <f t="shared" si="25"/>
        <v>0</v>
      </c>
      <c r="S15" s="247"/>
      <c r="T15" s="246">
        <f t="shared" si="26"/>
        <v>0</v>
      </c>
      <c r="U15" s="246">
        <f t="shared" si="26"/>
        <v>0</v>
      </c>
      <c r="V15" s="247"/>
      <c r="W15" s="246">
        <f t="shared" si="27"/>
        <v>0</v>
      </c>
      <c r="X15" s="246">
        <f t="shared" si="27"/>
        <v>0</v>
      </c>
      <c r="Y15" s="247"/>
      <c r="Z15" s="246">
        <f t="shared" si="28"/>
        <v>0</v>
      </c>
      <c r="AA15" s="246">
        <f t="shared" si="28"/>
        <v>0</v>
      </c>
      <c r="AB15" s="247"/>
      <c r="AC15" s="246">
        <f t="shared" si="29"/>
        <v>0</v>
      </c>
      <c r="AD15" s="246">
        <f t="shared" si="29"/>
        <v>0</v>
      </c>
      <c r="AE15" s="247"/>
      <c r="AF15" s="246">
        <f t="shared" si="30"/>
        <v>0</v>
      </c>
      <c r="AG15" s="246">
        <f t="shared" si="30"/>
        <v>0</v>
      </c>
      <c r="AH15" s="247"/>
      <c r="AI15" s="246">
        <f t="shared" si="31"/>
        <v>0</v>
      </c>
      <c r="AJ15" s="246">
        <f t="shared" si="31"/>
        <v>0</v>
      </c>
      <c r="AK15" s="247"/>
      <c r="AL15" s="246">
        <f t="shared" si="32"/>
        <v>0</v>
      </c>
      <c r="AM15" s="246">
        <f t="shared" si="32"/>
        <v>0</v>
      </c>
      <c r="AN15" s="247"/>
      <c r="AO15" s="246"/>
      <c r="AP15" s="246">
        <f t="shared" si="33"/>
        <v>0</v>
      </c>
      <c r="AQ15" s="247"/>
      <c r="AR15" s="421"/>
    </row>
    <row r="16" spans="1:44" ht="137.25" customHeight="1" thickBot="1">
      <c r="A16" s="609"/>
      <c r="B16" s="585"/>
      <c r="C16" s="585"/>
      <c r="D16" s="249" t="s">
        <v>43</v>
      </c>
      <c r="E16" s="475">
        <f t="shared" si="0"/>
        <v>0</v>
      </c>
      <c r="F16" s="475">
        <f t="shared" si="0"/>
        <v>0</v>
      </c>
      <c r="G16" s="476"/>
      <c r="H16" s="252">
        <f t="shared" si="22"/>
        <v>0</v>
      </c>
      <c r="I16" s="252">
        <f t="shared" si="22"/>
        <v>0</v>
      </c>
      <c r="J16" s="251"/>
      <c r="K16" s="252">
        <f t="shared" si="23"/>
        <v>0</v>
      </c>
      <c r="L16" s="252">
        <f t="shared" si="23"/>
        <v>0</v>
      </c>
      <c r="M16" s="251"/>
      <c r="N16" s="252">
        <f t="shared" si="24"/>
        <v>0</v>
      </c>
      <c r="O16" s="252">
        <f t="shared" si="24"/>
        <v>0</v>
      </c>
      <c r="P16" s="251"/>
      <c r="Q16" s="252">
        <f t="shared" si="25"/>
        <v>0</v>
      </c>
      <c r="R16" s="252">
        <f t="shared" si="25"/>
        <v>0</v>
      </c>
      <c r="S16" s="251"/>
      <c r="T16" s="252">
        <f t="shared" si="26"/>
        <v>0</v>
      </c>
      <c r="U16" s="252">
        <f t="shared" si="26"/>
        <v>0</v>
      </c>
      <c r="V16" s="251"/>
      <c r="W16" s="252">
        <f t="shared" si="27"/>
        <v>0</v>
      </c>
      <c r="X16" s="252">
        <f t="shared" si="27"/>
        <v>0</v>
      </c>
      <c r="Y16" s="251"/>
      <c r="Z16" s="252">
        <f t="shared" si="28"/>
        <v>0</v>
      </c>
      <c r="AA16" s="252">
        <f t="shared" si="28"/>
        <v>0</v>
      </c>
      <c r="AB16" s="251"/>
      <c r="AC16" s="252">
        <f t="shared" si="29"/>
        <v>0</v>
      </c>
      <c r="AD16" s="252">
        <f t="shared" si="29"/>
        <v>0</v>
      </c>
      <c r="AE16" s="251"/>
      <c r="AF16" s="252">
        <f t="shared" si="30"/>
        <v>0</v>
      </c>
      <c r="AG16" s="252">
        <f t="shared" si="30"/>
        <v>0</v>
      </c>
      <c r="AH16" s="251"/>
      <c r="AI16" s="252">
        <f t="shared" si="31"/>
        <v>0</v>
      </c>
      <c r="AJ16" s="252">
        <f t="shared" si="31"/>
        <v>0</v>
      </c>
      <c r="AK16" s="251"/>
      <c r="AL16" s="252">
        <f t="shared" si="32"/>
        <v>0</v>
      </c>
      <c r="AM16" s="252">
        <f t="shared" si="32"/>
        <v>0</v>
      </c>
      <c r="AN16" s="251"/>
      <c r="AO16" s="252"/>
      <c r="AP16" s="252">
        <f t="shared" si="33"/>
        <v>0</v>
      </c>
      <c r="AQ16" s="251"/>
      <c r="AR16" s="422"/>
    </row>
    <row r="17" spans="1:44" ht="33" customHeight="1" thickBot="1">
      <c r="A17" s="650" t="s">
        <v>36</v>
      </c>
      <c r="B17" s="650"/>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50"/>
      <c r="AL17" s="650"/>
      <c r="AM17" s="650"/>
      <c r="AN17" s="650"/>
      <c r="AO17" s="650"/>
      <c r="AP17" s="650"/>
      <c r="AQ17" s="650"/>
      <c r="AR17" s="650"/>
    </row>
    <row r="18" spans="1:44" ht="45" customHeight="1">
      <c r="A18" s="651" t="s">
        <v>290</v>
      </c>
      <c r="B18" s="652"/>
      <c r="C18" s="652"/>
      <c r="D18" s="254" t="s">
        <v>41</v>
      </c>
      <c r="E18" s="255"/>
      <c r="F18" s="255"/>
      <c r="G18" s="256"/>
      <c r="H18" s="255"/>
      <c r="I18" s="255"/>
      <c r="J18" s="256"/>
      <c r="K18" s="255"/>
      <c r="L18" s="255"/>
      <c r="M18" s="256"/>
      <c r="N18" s="255"/>
      <c r="O18" s="255"/>
      <c r="P18" s="256"/>
      <c r="Q18" s="255"/>
      <c r="R18" s="255"/>
      <c r="S18" s="256"/>
      <c r="T18" s="255"/>
      <c r="U18" s="255"/>
      <c r="V18" s="256"/>
      <c r="W18" s="255"/>
      <c r="X18" s="255"/>
      <c r="Y18" s="256"/>
      <c r="Z18" s="255"/>
      <c r="AA18" s="256"/>
      <c r="AB18" s="256"/>
      <c r="AC18" s="255"/>
      <c r="AD18" s="256"/>
      <c r="AE18" s="256"/>
      <c r="AF18" s="255"/>
      <c r="AG18" s="256"/>
      <c r="AH18" s="256"/>
      <c r="AI18" s="255"/>
      <c r="AJ18" s="256"/>
      <c r="AK18" s="256"/>
      <c r="AL18" s="255"/>
      <c r="AM18" s="256"/>
      <c r="AN18" s="256"/>
      <c r="AO18" s="255"/>
      <c r="AP18" s="256"/>
      <c r="AQ18" s="256"/>
      <c r="AR18" s="257"/>
    </row>
    <row r="19" spans="1:44" ht="101.25" customHeight="1">
      <c r="A19" s="653"/>
      <c r="B19" s="654"/>
      <c r="C19" s="654"/>
      <c r="D19" s="258" t="s">
        <v>37</v>
      </c>
      <c r="E19" s="259"/>
      <c r="F19" s="259"/>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60"/>
    </row>
    <row r="20" spans="1:44" ht="116.25" customHeight="1">
      <c r="A20" s="653"/>
      <c r="B20" s="654"/>
      <c r="C20" s="654"/>
      <c r="D20" s="258" t="s">
        <v>2</v>
      </c>
      <c r="E20" s="246"/>
      <c r="F20" s="246"/>
      <c r="G20" s="247"/>
      <c r="H20" s="246"/>
      <c r="I20" s="246"/>
      <c r="J20" s="247"/>
      <c r="K20" s="246"/>
      <c r="L20" s="246"/>
      <c r="M20" s="247"/>
      <c r="N20" s="246"/>
      <c r="O20" s="246"/>
      <c r="P20" s="247"/>
      <c r="Q20" s="246"/>
      <c r="R20" s="246"/>
      <c r="S20" s="247"/>
      <c r="T20" s="246"/>
      <c r="U20" s="246"/>
      <c r="V20" s="247"/>
      <c r="W20" s="246"/>
      <c r="X20" s="246"/>
      <c r="Y20" s="247"/>
      <c r="Z20" s="246"/>
      <c r="AA20" s="247"/>
      <c r="AB20" s="247"/>
      <c r="AC20" s="246"/>
      <c r="AD20" s="247"/>
      <c r="AE20" s="247"/>
      <c r="AF20" s="246"/>
      <c r="AG20" s="247"/>
      <c r="AH20" s="247"/>
      <c r="AI20" s="246"/>
      <c r="AJ20" s="247"/>
      <c r="AK20" s="247"/>
      <c r="AL20" s="246"/>
      <c r="AM20" s="247"/>
      <c r="AN20" s="247"/>
      <c r="AO20" s="246"/>
      <c r="AP20" s="247"/>
      <c r="AQ20" s="247"/>
      <c r="AR20" s="260"/>
    </row>
    <row r="21" spans="1:44" ht="75" customHeight="1">
      <c r="A21" s="653"/>
      <c r="B21" s="654"/>
      <c r="C21" s="654"/>
      <c r="D21" s="236" t="s">
        <v>284</v>
      </c>
      <c r="E21" s="246"/>
      <c r="F21" s="246"/>
      <c r="G21" s="247"/>
      <c r="H21" s="246"/>
      <c r="I21" s="246"/>
      <c r="J21" s="247"/>
      <c r="K21" s="246"/>
      <c r="L21" s="246"/>
      <c r="M21" s="247"/>
      <c r="N21" s="246"/>
      <c r="O21" s="246"/>
      <c r="P21" s="247"/>
      <c r="Q21" s="246"/>
      <c r="R21" s="246"/>
      <c r="S21" s="247"/>
      <c r="T21" s="246"/>
      <c r="U21" s="246"/>
      <c r="V21" s="247"/>
      <c r="W21" s="246"/>
      <c r="X21" s="246"/>
      <c r="Y21" s="247"/>
      <c r="Z21" s="246"/>
      <c r="AA21" s="247"/>
      <c r="AB21" s="247"/>
      <c r="AC21" s="246"/>
      <c r="AD21" s="247"/>
      <c r="AE21" s="247"/>
      <c r="AF21" s="246"/>
      <c r="AG21" s="247"/>
      <c r="AH21" s="247"/>
      <c r="AI21" s="246"/>
      <c r="AJ21" s="247"/>
      <c r="AK21" s="247"/>
      <c r="AL21" s="246"/>
      <c r="AM21" s="247"/>
      <c r="AN21" s="247"/>
      <c r="AO21" s="246"/>
      <c r="AP21" s="247"/>
      <c r="AQ21" s="247"/>
      <c r="AR21" s="260"/>
    </row>
    <row r="22" spans="1:44" ht="375" customHeight="1">
      <c r="A22" s="653"/>
      <c r="B22" s="654"/>
      <c r="C22" s="654"/>
      <c r="D22" s="236" t="s">
        <v>292</v>
      </c>
      <c r="E22" s="246"/>
      <c r="F22" s="246"/>
      <c r="G22" s="247"/>
      <c r="H22" s="246"/>
      <c r="I22" s="246"/>
      <c r="J22" s="247"/>
      <c r="K22" s="246"/>
      <c r="L22" s="246"/>
      <c r="M22" s="247"/>
      <c r="N22" s="246"/>
      <c r="O22" s="246"/>
      <c r="P22" s="247"/>
      <c r="Q22" s="246"/>
      <c r="R22" s="246"/>
      <c r="S22" s="247"/>
      <c r="T22" s="246"/>
      <c r="U22" s="246"/>
      <c r="V22" s="247"/>
      <c r="W22" s="246"/>
      <c r="X22" s="246"/>
      <c r="Y22" s="247"/>
      <c r="Z22" s="246"/>
      <c r="AA22" s="247"/>
      <c r="AB22" s="247"/>
      <c r="AC22" s="246"/>
      <c r="AD22" s="247"/>
      <c r="AE22" s="247"/>
      <c r="AF22" s="246"/>
      <c r="AG22" s="247"/>
      <c r="AH22" s="247"/>
      <c r="AI22" s="246"/>
      <c r="AJ22" s="247"/>
      <c r="AK22" s="247"/>
      <c r="AL22" s="246"/>
      <c r="AM22" s="247"/>
      <c r="AN22" s="247"/>
      <c r="AO22" s="246"/>
      <c r="AP22" s="247"/>
      <c r="AQ22" s="247"/>
      <c r="AR22" s="260"/>
    </row>
    <row r="23" spans="1:44" ht="75.75" customHeight="1">
      <c r="A23" s="653"/>
      <c r="B23" s="654"/>
      <c r="C23" s="654"/>
      <c r="D23" s="236" t="s">
        <v>285</v>
      </c>
      <c r="E23" s="246"/>
      <c r="F23" s="246"/>
      <c r="G23" s="247"/>
      <c r="H23" s="246"/>
      <c r="I23" s="246"/>
      <c r="J23" s="247"/>
      <c r="K23" s="246"/>
      <c r="L23" s="246"/>
      <c r="M23" s="247"/>
      <c r="N23" s="246"/>
      <c r="O23" s="246"/>
      <c r="P23" s="247"/>
      <c r="Q23" s="246"/>
      <c r="R23" s="246"/>
      <c r="S23" s="247"/>
      <c r="T23" s="246"/>
      <c r="U23" s="246"/>
      <c r="V23" s="247"/>
      <c r="W23" s="246"/>
      <c r="X23" s="246"/>
      <c r="Y23" s="247"/>
      <c r="Z23" s="246"/>
      <c r="AA23" s="247"/>
      <c r="AB23" s="247"/>
      <c r="AC23" s="246"/>
      <c r="AD23" s="247"/>
      <c r="AE23" s="247"/>
      <c r="AF23" s="246"/>
      <c r="AG23" s="247"/>
      <c r="AH23" s="247"/>
      <c r="AI23" s="246"/>
      <c r="AJ23" s="247"/>
      <c r="AK23" s="247"/>
      <c r="AL23" s="246"/>
      <c r="AM23" s="247"/>
      <c r="AN23" s="247"/>
      <c r="AO23" s="246"/>
      <c r="AP23" s="247"/>
      <c r="AQ23" s="247"/>
      <c r="AR23" s="260"/>
    </row>
    <row r="24" spans="1:44" ht="122.25" customHeight="1" thickBot="1">
      <c r="A24" s="655"/>
      <c r="B24" s="656"/>
      <c r="C24" s="656"/>
      <c r="D24" s="261" t="s">
        <v>43</v>
      </c>
      <c r="E24" s="262"/>
      <c r="F24" s="26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63"/>
    </row>
    <row r="25" spans="1:44" ht="43.5" customHeight="1" thickBot="1">
      <c r="A25" s="638" t="s">
        <v>291</v>
      </c>
      <c r="B25" s="639"/>
      <c r="C25" s="640"/>
      <c r="D25" s="254" t="s">
        <v>41</v>
      </c>
      <c r="E25" s="469">
        <f>H25+K25+N25+Q25+T25+W25+Z25+AC25+AF25+AI25+AL25+AO25</f>
        <v>975191.89999999991</v>
      </c>
      <c r="F25" s="469">
        <f>F26+F27+F28+F30+F31</f>
        <v>759093.8</v>
      </c>
      <c r="G25" s="477">
        <f>F25/E25</f>
        <v>0.77840453760946959</v>
      </c>
      <c r="H25" s="230">
        <f>H26+H27+H28+H30+H31</f>
        <v>25480.5</v>
      </c>
      <c r="I25" s="230">
        <f>I26+I27+I28+I30+I31</f>
        <v>25480.5</v>
      </c>
      <c r="J25" s="231">
        <f>I25/H25</f>
        <v>1</v>
      </c>
      <c r="K25" s="230">
        <f>K26+K27+K28+K30+K31</f>
        <v>34223.699999999997</v>
      </c>
      <c r="L25" s="230">
        <f>L26+L27+L28+L30+L31</f>
        <v>34223.699999999997</v>
      </c>
      <c r="M25" s="231">
        <f>L25/K25</f>
        <v>1</v>
      </c>
      <c r="N25" s="230">
        <f>N26+N27+N28+N30+N31</f>
        <v>128002.5</v>
      </c>
      <c r="O25" s="230">
        <f>O26+O27+O28+O30+O31</f>
        <v>128002.5</v>
      </c>
      <c r="P25" s="231">
        <f>O25/N25</f>
        <v>1</v>
      </c>
      <c r="Q25" s="230">
        <f>Q26+Q27+Q28+Q30+Q31</f>
        <v>34317.299999999996</v>
      </c>
      <c r="R25" s="230">
        <f>R26+R27+R28+R30+R31</f>
        <v>34317.299999999996</v>
      </c>
      <c r="S25" s="231">
        <f>R25/Q25</f>
        <v>1</v>
      </c>
      <c r="T25" s="230">
        <f t="shared" ref="T25:AI25" si="34">T26+T27+T28+T30+T31</f>
        <v>32686</v>
      </c>
      <c r="U25" s="230">
        <f t="shared" si="34"/>
        <v>32686</v>
      </c>
      <c r="V25" s="230">
        <f t="shared" si="34"/>
        <v>2</v>
      </c>
      <c r="W25" s="230">
        <f t="shared" si="34"/>
        <v>75906.8</v>
      </c>
      <c r="X25" s="230">
        <f t="shared" si="34"/>
        <v>75906.8</v>
      </c>
      <c r="Y25" s="230">
        <f t="shared" si="34"/>
        <v>2</v>
      </c>
      <c r="Z25" s="230">
        <f t="shared" si="34"/>
        <v>31771.100000000002</v>
      </c>
      <c r="AA25" s="230">
        <f t="shared" si="34"/>
        <v>291.60000000000002</v>
      </c>
      <c r="AB25" s="230">
        <f t="shared" si="34"/>
        <v>3</v>
      </c>
      <c r="AC25" s="230">
        <f t="shared" si="34"/>
        <v>31003.4</v>
      </c>
      <c r="AD25" s="230">
        <f t="shared" si="34"/>
        <v>31003.4</v>
      </c>
      <c r="AE25" s="230">
        <f t="shared" si="34"/>
        <v>2</v>
      </c>
      <c r="AF25" s="230">
        <f t="shared" si="34"/>
        <v>155115.1</v>
      </c>
      <c r="AG25" s="230">
        <f t="shared" si="34"/>
        <v>155115.1</v>
      </c>
      <c r="AH25" s="233">
        <v>1</v>
      </c>
      <c r="AI25" s="230">
        <f t="shared" si="34"/>
        <v>32522.2</v>
      </c>
      <c r="AJ25" s="230">
        <f>AJ26+AJ27+AJ28</f>
        <v>32522.2</v>
      </c>
      <c r="AK25" s="233">
        <f t="shared" ref="AK25" si="35">AJ25/AI25</f>
        <v>1</v>
      </c>
      <c r="AL25" s="230">
        <f>AL26+AL27+AL28+AL30+AL31</f>
        <v>26900.1</v>
      </c>
      <c r="AM25" s="230">
        <f>AM26+AM27+AM28+AM30+AM31</f>
        <v>26895.599999999999</v>
      </c>
      <c r="AN25" s="233">
        <f t="shared" ref="AN25" si="36">AM25/AL25</f>
        <v>0.99983271437652643</v>
      </c>
      <c r="AO25" s="230">
        <f>AO26+AO27+AO28+AO30+AO31</f>
        <v>367263.19999999995</v>
      </c>
      <c r="AP25" s="230">
        <f>AP26+AP27+AP28+AP30+AP31</f>
        <v>96712.7</v>
      </c>
      <c r="AQ25" s="231">
        <f t="shared" ref="AQ25:AQ26" si="37">AP25/AO25</f>
        <v>0.26333348944299351</v>
      </c>
      <c r="AR25" s="235"/>
    </row>
    <row r="26" spans="1:44" ht="99.75" customHeight="1">
      <c r="A26" s="641"/>
      <c r="B26" s="642"/>
      <c r="C26" s="643"/>
      <c r="D26" s="258" t="s">
        <v>37</v>
      </c>
      <c r="E26" s="471">
        <f>H26+K26+N26+Q26+T26+W26+Z26+AC26+AF26+AI26+AL26+AO26</f>
        <v>4113.5</v>
      </c>
      <c r="F26" s="471">
        <f t="shared" ref="F26:AG26" si="38">F8</f>
        <v>4113.5</v>
      </c>
      <c r="G26" s="470">
        <f t="shared" ref="G26:G28" si="39">F26/E26</f>
        <v>1</v>
      </c>
      <c r="H26" s="265">
        <f t="shared" si="38"/>
        <v>0</v>
      </c>
      <c r="I26" s="265">
        <f t="shared" si="38"/>
        <v>0</v>
      </c>
      <c r="J26" s="265">
        <f t="shared" si="38"/>
        <v>0</v>
      </c>
      <c r="K26" s="265">
        <f t="shared" si="38"/>
        <v>3304.8</v>
      </c>
      <c r="L26" s="265">
        <f t="shared" si="38"/>
        <v>3304.8</v>
      </c>
      <c r="M26" s="231">
        <f>L26/K26</f>
        <v>1</v>
      </c>
      <c r="N26" s="265">
        <f t="shared" si="38"/>
        <v>0</v>
      </c>
      <c r="O26" s="265">
        <f t="shared" si="38"/>
        <v>0</v>
      </c>
      <c r="P26" s="231"/>
      <c r="Q26" s="265">
        <f t="shared" si="38"/>
        <v>0</v>
      </c>
      <c r="R26" s="265">
        <f t="shared" si="38"/>
        <v>0</v>
      </c>
      <c r="S26" s="231"/>
      <c r="T26" s="265">
        <f t="shared" si="38"/>
        <v>0</v>
      </c>
      <c r="U26" s="265">
        <f t="shared" si="38"/>
        <v>0</v>
      </c>
      <c r="V26" s="265">
        <f t="shared" si="38"/>
        <v>0</v>
      </c>
      <c r="W26" s="265">
        <f t="shared" si="38"/>
        <v>0</v>
      </c>
      <c r="X26" s="265">
        <f t="shared" si="38"/>
        <v>0</v>
      </c>
      <c r="Y26" s="265">
        <f t="shared" si="38"/>
        <v>0</v>
      </c>
      <c r="Z26" s="490">
        <f t="shared" si="38"/>
        <v>291.60000000000002</v>
      </c>
      <c r="AA26" s="490">
        <f t="shared" si="38"/>
        <v>291.60000000000002</v>
      </c>
      <c r="AB26" s="231">
        <v>1</v>
      </c>
      <c r="AC26" s="265">
        <f t="shared" si="38"/>
        <v>0</v>
      </c>
      <c r="AD26" s="265"/>
      <c r="AE26" s="265"/>
      <c r="AF26" s="265">
        <f t="shared" si="38"/>
        <v>0</v>
      </c>
      <c r="AG26" s="265">
        <f t="shared" si="38"/>
        <v>0</v>
      </c>
      <c r="AH26" s="265"/>
      <c r="AI26" s="237">
        <f>AI8</f>
        <v>268.2</v>
      </c>
      <c r="AJ26" s="237">
        <f>AJ8</f>
        <v>268.2</v>
      </c>
      <c r="AK26" s="231">
        <f t="shared" ref="AK26:AK28" si="40">AJ26/AI26</f>
        <v>1</v>
      </c>
      <c r="AL26" s="237">
        <f t="shared" ref="AL26:AM26" si="41">AL8</f>
        <v>0</v>
      </c>
      <c r="AM26" s="237">
        <f t="shared" si="41"/>
        <v>-4.5</v>
      </c>
      <c r="AN26" s="233"/>
      <c r="AO26" s="237">
        <f t="shared" ref="AO26:AP26" si="42">AO8</f>
        <v>248.9</v>
      </c>
      <c r="AP26" s="237">
        <f t="shared" si="42"/>
        <v>253.4</v>
      </c>
      <c r="AQ26" s="233">
        <f t="shared" si="37"/>
        <v>1.0180795500200883</v>
      </c>
      <c r="AR26" s="241"/>
    </row>
    <row r="27" spans="1:44" ht="111.75" customHeight="1">
      <c r="A27" s="641"/>
      <c r="B27" s="642"/>
      <c r="C27" s="643"/>
      <c r="D27" s="258" t="s">
        <v>2</v>
      </c>
      <c r="E27" s="471">
        <f t="shared" ref="E27:E28" si="43">H27+K27+N27+Q27+T27+W27+Z27+AC27+AF27+AI27+AL27+AO27</f>
        <v>163838.39999999999</v>
      </c>
      <c r="F27" s="471">
        <f>F9</f>
        <v>163759.29999999999</v>
      </c>
      <c r="G27" s="470">
        <f t="shared" si="39"/>
        <v>0.99951720719928905</v>
      </c>
      <c r="H27" s="237">
        <f t="shared" ref="H27" si="44">H9</f>
        <v>11076.399999999998</v>
      </c>
      <c r="I27" s="237">
        <f>I9</f>
        <v>11076.4</v>
      </c>
      <c r="J27" s="231">
        <f>I27/H27</f>
        <v>1.0000000000000002</v>
      </c>
      <c r="K27" s="237">
        <f t="shared" ref="K27:L27" si="45">K9</f>
        <v>8357.4</v>
      </c>
      <c r="L27" s="237">
        <f t="shared" si="45"/>
        <v>8357.4</v>
      </c>
      <c r="M27" s="231">
        <f>L27/K27</f>
        <v>1</v>
      </c>
      <c r="N27" s="237">
        <f>N9</f>
        <v>7517</v>
      </c>
      <c r="O27" s="237">
        <f>O9</f>
        <v>7517</v>
      </c>
      <c r="P27" s="231">
        <f>O27/N27</f>
        <v>1</v>
      </c>
      <c r="Q27" s="237">
        <f t="shared" ref="Q27:R27" si="46">Q9</f>
        <v>18085.599999999999</v>
      </c>
      <c r="R27" s="237">
        <f t="shared" si="46"/>
        <v>18085.599999999999</v>
      </c>
      <c r="S27" s="231">
        <f>R27/Q27</f>
        <v>1</v>
      </c>
      <c r="T27" s="237">
        <f t="shared" ref="T27:AM27" si="47">T9</f>
        <v>13604.4</v>
      </c>
      <c r="U27" s="237">
        <f>U9</f>
        <v>13604.4</v>
      </c>
      <c r="V27" s="231">
        <f t="shared" si="47"/>
        <v>1</v>
      </c>
      <c r="W27" s="237">
        <f t="shared" si="47"/>
        <v>11181.1</v>
      </c>
      <c r="X27" s="237">
        <f t="shared" si="47"/>
        <v>11181.1</v>
      </c>
      <c r="Y27" s="231">
        <f t="shared" si="47"/>
        <v>1</v>
      </c>
      <c r="Z27" s="237">
        <f t="shared" si="47"/>
        <v>12093.300000000001</v>
      </c>
      <c r="AA27" s="237">
        <f>Z316+AA405</f>
        <v>0</v>
      </c>
      <c r="AB27" s="231">
        <f t="shared" si="47"/>
        <v>1</v>
      </c>
      <c r="AC27" s="237">
        <f t="shared" si="47"/>
        <v>11292.6</v>
      </c>
      <c r="AD27" s="237">
        <f t="shared" si="47"/>
        <v>11292.6</v>
      </c>
      <c r="AE27" s="231">
        <f t="shared" si="47"/>
        <v>1</v>
      </c>
      <c r="AF27" s="237">
        <f t="shared" si="47"/>
        <v>21258.6</v>
      </c>
      <c r="AG27" s="237">
        <f t="shared" si="47"/>
        <v>21258.6</v>
      </c>
      <c r="AH27" s="231">
        <f t="shared" si="47"/>
        <v>1</v>
      </c>
      <c r="AI27" s="237">
        <f t="shared" si="47"/>
        <v>16031.7</v>
      </c>
      <c r="AJ27" s="237">
        <f>AJ9</f>
        <v>16031.7</v>
      </c>
      <c r="AK27" s="231">
        <f t="shared" si="40"/>
        <v>1</v>
      </c>
      <c r="AL27" s="237">
        <f t="shared" si="47"/>
        <v>15583.8</v>
      </c>
      <c r="AM27" s="237">
        <f t="shared" si="47"/>
        <v>15583.8</v>
      </c>
      <c r="AN27" s="231">
        <f t="shared" ref="AN27:AN28" si="48">AM27/AL27</f>
        <v>1</v>
      </c>
      <c r="AO27" s="237">
        <f t="shared" ref="AO27:AP27" si="49">AO9</f>
        <v>17756.5</v>
      </c>
      <c r="AP27" s="237">
        <f t="shared" si="49"/>
        <v>17677.400000000001</v>
      </c>
      <c r="AQ27" s="231">
        <f t="shared" ref="AQ27:AQ28" si="50">AP27/AO27</f>
        <v>0.9955452932728861</v>
      </c>
      <c r="AR27" s="266"/>
    </row>
    <row r="28" spans="1:44" ht="75.75" customHeight="1">
      <c r="A28" s="641"/>
      <c r="B28" s="642"/>
      <c r="C28" s="643"/>
      <c r="D28" s="267" t="s">
        <v>284</v>
      </c>
      <c r="E28" s="478">
        <f t="shared" si="43"/>
        <v>807240</v>
      </c>
      <c r="F28" s="478">
        <f>F11</f>
        <v>591221</v>
      </c>
      <c r="G28" s="479">
        <f t="shared" si="39"/>
        <v>0.73239804766859917</v>
      </c>
      <c r="H28" s="237">
        <f t="shared" ref="H28" si="51">H11</f>
        <v>14404.1</v>
      </c>
      <c r="I28" s="237">
        <f>I11</f>
        <v>14404.1</v>
      </c>
      <c r="J28" s="231">
        <f>I28/H28</f>
        <v>1</v>
      </c>
      <c r="K28" s="237">
        <f t="shared" ref="K28:L28" si="52">K11</f>
        <v>22561.5</v>
      </c>
      <c r="L28" s="237">
        <f t="shared" si="52"/>
        <v>22561.5</v>
      </c>
      <c r="M28" s="231">
        <f>L28/K28</f>
        <v>1</v>
      </c>
      <c r="N28" s="237">
        <f>N11</f>
        <v>120485.5</v>
      </c>
      <c r="O28" s="237">
        <f>O11</f>
        <v>120485.5</v>
      </c>
      <c r="P28" s="231">
        <f>O28/N28</f>
        <v>1</v>
      </c>
      <c r="Q28" s="237">
        <f t="shared" ref="Q28:R28" si="53">Q11</f>
        <v>16231.699999999999</v>
      </c>
      <c r="R28" s="237">
        <f t="shared" si="53"/>
        <v>16231.699999999999</v>
      </c>
      <c r="S28" s="231">
        <f t="shared" ref="S28:AM28" si="54">S11</f>
        <v>1</v>
      </c>
      <c r="T28" s="237">
        <f t="shared" si="54"/>
        <v>19081.600000000002</v>
      </c>
      <c r="U28" s="237">
        <f>U11</f>
        <v>19081.600000000002</v>
      </c>
      <c r="V28" s="231">
        <f t="shared" si="54"/>
        <v>1</v>
      </c>
      <c r="W28" s="237">
        <f t="shared" si="54"/>
        <v>64725.7</v>
      </c>
      <c r="X28" s="237">
        <f t="shared" si="54"/>
        <v>64725.7</v>
      </c>
      <c r="Y28" s="231">
        <f t="shared" si="54"/>
        <v>1</v>
      </c>
      <c r="Z28" s="237">
        <f t="shared" si="54"/>
        <v>19386.2</v>
      </c>
      <c r="AA28" s="237">
        <f>Z317+AA406</f>
        <v>0</v>
      </c>
      <c r="AB28" s="231">
        <f t="shared" si="54"/>
        <v>1</v>
      </c>
      <c r="AC28" s="237">
        <f t="shared" si="54"/>
        <v>19710.8</v>
      </c>
      <c r="AD28" s="237">
        <f t="shared" si="54"/>
        <v>19710.8</v>
      </c>
      <c r="AE28" s="231">
        <f t="shared" si="54"/>
        <v>1</v>
      </c>
      <c r="AF28" s="268">
        <f t="shared" si="54"/>
        <v>133856.5</v>
      </c>
      <c r="AG28" s="268">
        <f t="shared" si="54"/>
        <v>133856.5</v>
      </c>
      <c r="AH28" s="484">
        <v>1</v>
      </c>
      <c r="AI28" s="268">
        <f t="shared" si="54"/>
        <v>16222.3</v>
      </c>
      <c r="AJ28" s="268">
        <f>AJ11</f>
        <v>16222.3</v>
      </c>
      <c r="AK28" s="269">
        <f t="shared" si="40"/>
        <v>1</v>
      </c>
      <c r="AL28" s="268">
        <f t="shared" si="54"/>
        <v>11316.3</v>
      </c>
      <c r="AM28" s="268">
        <f t="shared" si="54"/>
        <v>11316.3</v>
      </c>
      <c r="AN28" s="269">
        <f t="shared" si="48"/>
        <v>1</v>
      </c>
      <c r="AO28" s="268">
        <f t="shared" ref="AO28" si="55">AO11</f>
        <v>349257.79999999993</v>
      </c>
      <c r="AP28" s="268">
        <f>AO317+AP406</f>
        <v>0</v>
      </c>
      <c r="AQ28" s="270">
        <f t="shared" si="50"/>
        <v>0</v>
      </c>
      <c r="AR28" s="271"/>
    </row>
    <row r="29" spans="1:44" ht="359.25" customHeight="1">
      <c r="A29" s="641"/>
      <c r="B29" s="642"/>
      <c r="C29" s="643"/>
      <c r="D29" s="236" t="s">
        <v>292</v>
      </c>
      <c r="E29" s="471">
        <f t="shared" ref="E29:F31" si="56">E14</f>
        <v>0</v>
      </c>
      <c r="F29" s="471">
        <f t="shared" si="56"/>
        <v>0</v>
      </c>
      <c r="G29" s="470"/>
      <c r="H29" s="237">
        <f t="shared" ref="H29" si="57">H14</f>
        <v>0</v>
      </c>
      <c r="I29" s="237">
        <f>H318+I407</f>
        <v>0</v>
      </c>
      <c r="J29" s="237">
        <f t="shared" ref="J29:K29" si="58">J14</f>
        <v>0</v>
      </c>
      <c r="K29" s="237">
        <f t="shared" si="58"/>
        <v>0</v>
      </c>
      <c r="L29" s="237">
        <v>0</v>
      </c>
      <c r="M29" s="237">
        <f t="shared" ref="M29:N31" si="59">M14</f>
        <v>0</v>
      </c>
      <c r="N29" s="237">
        <f t="shared" si="59"/>
        <v>0</v>
      </c>
      <c r="O29" s="237">
        <v>0</v>
      </c>
      <c r="P29" s="237"/>
      <c r="Q29" s="237">
        <f t="shared" ref="Q29" si="60">Q14</f>
        <v>0</v>
      </c>
      <c r="R29" s="237"/>
      <c r="S29" s="237"/>
      <c r="T29" s="237">
        <f t="shared" ref="T29:AL29" si="61">T14</f>
        <v>0</v>
      </c>
      <c r="U29" s="237"/>
      <c r="V29" s="237"/>
      <c r="W29" s="237">
        <f t="shared" si="61"/>
        <v>0</v>
      </c>
      <c r="X29" s="237"/>
      <c r="Y29" s="237"/>
      <c r="Z29" s="237">
        <f t="shared" si="61"/>
        <v>0</v>
      </c>
      <c r="AA29" s="237"/>
      <c r="AB29" s="237"/>
      <c r="AC29" s="237">
        <f t="shared" si="61"/>
        <v>0</v>
      </c>
      <c r="AD29" s="237">
        <f>AC318+AD407</f>
        <v>1499.5</v>
      </c>
      <c r="AE29" s="237"/>
      <c r="AF29" s="237">
        <f t="shared" si="61"/>
        <v>0</v>
      </c>
      <c r="AG29" s="237">
        <f t="shared" si="61"/>
        <v>0</v>
      </c>
      <c r="AH29" s="237"/>
      <c r="AI29" s="237">
        <f t="shared" si="61"/>
        <v>0</v>
      </c>
      <c r="AJ29" s="237">
        <f>AJ14</f>
        <v>0</v>
      </c>
      <c r="AK29" s="231"/>
      <c r="AL29" s="237">
        <f t="shared" si="61"/>
        <v>0</v>
      </c>
      <c r="AM29" s="237">
        <f>AL318+AM407</f>
        <v>2265.9</v>
      </c>
      <c r="AN29" s="231"/>
      <c r="AO29" s="237">
        <f t="shared" ref="AO29" si="62">AO14</f>
        <v>0</v>
      </c>
      <c r="AP29" s="237">
        <f>AO318+AP407</f>
        <v>25495.4</v>
      </c>
      <c r="AQ29" s="272"/>
      <c r="AR29" s="273"/>
    </row>
    <row r="30" spans="1:44" ht="90" customHeight="1">
      <c r="A30" s="641"/>
      <c r="B30" s="642"/>
      <c r="C30" s="643"/>
      <c r="D30" s="236" t="s">
        <v>285</v>
      </c>
      <c r="E30" s="480">
        <f t="shared" si="56"/>
        <v>0</v>
      </c>
      <c r="F30" s="480">
        <f t="shared" si="56"/>
        <v>0</v>
      </c>
      <c r="G30" s="481"/>
      <c r="H30" s="237">
        <f t="shared" ref="H30" si="63">H15</f>
        <v>0</v>
      </c>
      <c r="I30" s="237">
        <v>0</v>
      </c>
      <c r="J30" s="237">
        <f t="shared" ref="J30:K30" si="64">J15</f>
        <v>0</v>
      </c>
      <c r="K30" s="237">
        <f t="shared" si="64"/>
        <v>0</v>
      </c>
      <c r="L30" s="237">
        <v>0</v>
      </c>
      <c r="M30" s="237">
        <f t="shared" si="59"/>
        <v>0</v>
      </c>
      <c r="N30" s="237">
        <f t="shared" si="59"/>
        <v>0</v>
      </c>
      <c r="O30" s="237">
        <v>0</v>
      </c>
      <c r="P30" s="237"/>
      <c r="Q30" s="237">
        <f t="shared" ref="Q30" si="65">Q15</f>
        <v>0</v>
      </c>
      <c r="R30" s="237">
        <v>0</v>
      </c>
      <c r="S30" s="237"/>
      <c r="T30" s="237">
        <f t="shared" ref="T30:AF30" si="66">T15</f>
        <v>0</v>
      </c>
      <c r="U30" s="237">
        <v>0</v>
      </c>
      <c r="V30" s="237"/>
      <c r="W30" s="237">
        <f t="shared" si="66"/>
        <v>0</v>
      </c>
      <c r="X30" s="237">
        <v>0</v>
      </c>
      <c r="Y30" s="237"/>
      <c r="Z30" s="237">
        <f t="shared" si="66"/>
        <v>0</v>
      </c>
      <c r="AA30" s="237">
        <v>0</v>
      </c>
      <c r="AB30" s="237"/>
      <c r="AC30" s="237">
        <f t="shared" si="66"/>
        <v>0</v>
      </c>
      <c r="AD30" s="237">
        <v>0</v>
      </c>
      <c r="AE30" s="237"/>
      <c r="AF30" s="237">
        <f t="shared" si="66"/>
        <v>0</v>
      </c>
      <c r="AG30" s="237">
        <v>0</v>
      </c>
      <c r="AH30" s="237"/>
      <c r="AI30" s="237">
        <f t="shared" ref="AI30:AL30" si="67">AI15</f>
        <v>0</v>
      </c>
      <c r="AJ30" s="237">
        <v>0</v>
      </c>
      <c r="AK30" s="238"/>
      <c r="AL30" s="237">
        <f t="shared" si="67"/>
        <v>0</v>
      </c>
      <c r="AM30" s="237">
        <v>0</v>
      </c>
      <c r="AN30" s="238"/>
      <c r="AO30" s="237">
        <f t="shared" ref="AO30" si="68">AO15</f>
        <v>0</v>
      </c>
      <c r="AP30" s="237">
        <f>AO319+AP408</f>
        <v>78781.899999999994</v>
      </c>
      <c r="AQ30" s="238"/>
      <c r="AR30" s="273"/>
    </row>
    <row r="31" spans="1:44" ht="125.25" customHeight="1" thickBot="1">
      <c r="A31" s="644"/>
      <c r="B31" s="645"/>
      <c r="C31" s="646"/>
      <c r="D31" s="261" t="s">
        <v>43</v>
      </c>
      <c r="E31" s="274">
        <f t="shared" si="56"/>
        <v>0</v>
      </c>
      <c r="F31" s="274">
        <f t="shared" si="56"/>
        <v>0</v>
      </c>
      <c r="G31" s="275"/>
      <c r="H31" s="250">
        <f>H16</f>
        <v>0</v>
      </c>
      <c r="I31" s="250">
        <f>H320+I409</f>
        <v>0</v>
      </c>
      <c r="J31" s="250">
        <f>J16</f>
        <v>0</v>
      </c>
      <c r="K31" s="250">
        <f>K16</f>
        <v>0</v>
      </c>
      <c r="L31" s="250">
        <f>K320+L409</f>
        <v>0</v>
      </c>
      <c r="M31" s="250">
        <f t="shared" si="59"/>
        <v>0</v>
      </c>
      <c r="N31" s="250">
        <f t="shared" si="59"/>
        <v>0</v>
      </c>
      <c r="O31" s="250">
        <f>N320+O409</f>
        <v>0</v>
      </c>
      <c r="P31" s="250"/>
      <c r="Q31" s="250">
        <f t="shared" ref="Q31" si="69">Q16</f>
        <v>0</v>
      </c>
      <c r="R31" s="250">
        <f>Q320+R409</f>
        <v>0</v>
      </c>
      <c r="S31" s="250"/>
      <c r="T31" s="250">
        <f>T16</f>
        <v>0</v>
      </c>
      <c r="U31" s="250">
        <f>T320+U409</f>
        <v>0</v>
      </c>
      <c r="V31" s="250"/>
      <c r="W31" s="250">
        <f>W16</f>
        <v>0</v>
      </c>
      <c r="X31" s="250">
        <f>W320+X409</f>
        <v>0</v>
      </c>
      <c r="Y31" s="250"/>
      <c r="Z31" s="250">
        <f>Z16</f>
        <v>0</v>
      </c>
      <c r="AA31" s="250">
        <f>Z320+AA409</f>
        <v>0</v>
      </c>
      <c r="AB31" s="250"/>
      <c r="AC31" s="250">
        <f>AC16</f>
        <v>0</v>
      </c>
      <c r="AD31" s="250">
        <f>AC320+AD409</f>
        <v>0</v>
      </c>
      <c r="AE31" s="250"/>
      <c r="AF31" s="250">
        <f>AF16</f>
        <v>0</v>
      </c>
      <c r="AG31" s="250">
        <f>AF320+AG409</f>
        <v>0</v>
      </c>
      <c r="AH31" s="250"/>
      <c r="AI31" s="250">
        <f>AI16</f>
        <v>0</v>
      </c>
      <c r="AJ31" s="250">
        <f>AI320+AJ409</f>
        <v>0</v>
      </c>
      <c r="AK31" s="275"/>
      <c r="AL31" s="250">
        <f>AL16</f>
        <v>0</v>
      </c>
      <c r="AM31" s="250">
        <f>AL320+AM409</f>
        <v>0</v>
      </c>
      <c r="AN31" s="275"/>
      <c r="AO31" s="250">
        <f>AO16</f>
        <v>0</v>
      </c>
      <c r="AP31" s="250">
        <f>AO320+AP409</f>
        <v>0</v>
      </c>
      <c r="AQ31" s="275"/>
      <c r="AR31" s="273"/>
    </row>
    <row r="32" spans="1:44" s="107" customFormat="1" ht="36.75" customHeight="1">
      <c r="A32" s="632" t="s">
        <v>318</v>
      </c>
      <c r="B32" s="632"/>
      <c r="C32" s="632"/>
      <c r="D32" s="632"/>
      <c r="E32" s="632"/>
      <c r="F32" s="632"/>
      <c r="G32" s="632"/>
      <c r="H32" s="632"/>
      <c r="I32" s="632"/>
      <c r="J32" s="632"/>
      <c r="K32" s="632"/>
      <c r="L32" s="632"/>
      <c r="M32" s="632"/>
      <c r="N32" s="632"/>
      <c r="O32" s="632"/>
      <c r="P32" s="632"/>
      <c r="Q32" s="632"/>
      <c r="R32" s="632"/>
      <c r="S32" s="632"/>
      <c r="T32" s="632"/>
      <c r="U32" s="632"/>
      <c r="V32" s="632"/>
      <c r="W32" s="632"/>
      <c r="X32" s="632"/>
      <c r="Y32" s="632"/>
      <c r="Z32" s="632"/>
      <c r="AA32" s="632"/>
      <c r="AB32" s="632"/>
      <c r="AC32" s="632"/>
      <c r="AD32" s="632"/>
      <c r="AE32" s="632"/>
      <c r="AF32" s="632"/>
      <c r="AG32" s="632"/>
      <c r="AH32" s="632"/>
      <c r="AI32" s="632"/>
      <c r="AJ32" s="632"/>
      <c r="AK32" s="632"/>
      <c r="AL32" s="632"/>
      <c r="AM32" s="632"/>
      <c r="AN32" s="632"/>
      <c r="AO32" s="632"/>
      <c r="AP32" s="632"/>
      <c r="AQ32" s="632"/>
      <c r="AR32" s="632"/>
    </row>
    <row r="33" spans="1:44" s="107" customFormat="1" ht="54" customHeight="1">
      <c r="A33" s="633" t="s">
        <v>319</v>
      </c>
      <c r="B33" s="633"/>
      <c r="C33" s="633"/>
      <c r="D33" s="633"/>
      <c r="E33" s="633"/>
      <c r="F33" s="633"/>
      <c r="G33" s="633"/>
      <c r="H33" s="633"/>
      <c r="I33" s="633"/>
      <c r="J33" s="633"/>
      <c r="K33" s="633"/>
      <c r="L33" s="633"/>
      <c r="M33" s="633"/>
      <c r="N33" s="633"/>
      <c r="O33" s="633"/>
      <c r="P33" s="633"/>
      <c r="Q33" s="633"/>
      <c r="R33" s="633"/>
      <c r="S33" s="633"/>
      <c r="T33" s="633"/>
      <c r="U33" s="633"/>
      <c r="V33" s="633"/>
      <c r="W33" s="633"/>
      <c r="X33" s="633"/>
      <c r="Y33" s="633"/>
      <c r="Z33" s="633"/>
      <c r="AA33" s="633"/>
      <c r="AB33" s="633"/>
      <c r="AC33" s="633"/>
      <c r="AD33" s="633"/>
      <c r="AE33" s="633"/>
      <c r="AF33" s="633"/>
      <c r="AG33" s="633"/>
      <c r="AH33" s="633"/>
      <c r="AI33" s="633"/>
      <c r="AJ33" s="633"/>
      <c r="AK33" s="633"/>
      <c r="AL33" s="633"/>
      <c r="AM33" s="633"/>
      <c r="AN33" s="633"/>
      <c r="AO33" s="633"/>
      <c r="AP33" s="633"/>
      <c r="AQ33" s="633"/>
      <c r="AR33" s="633"/>
    </row>
    <row r="34" spans="1:44" s="107" customFormat="1" ht="66.75" customHeight="1" thickBot="1">
      <c r="A34" s="657" t="s">
        <v>320</v>
      </c>
      <c r="B34" s="658"/>
      <c r="C34" s="658"/>
      <c r="D34" s="658"/>
      <c r="E34" s="658"/>
      <c r="F34" s="658"/>
      <c r="G34" s="658"/>
      <c r="H34" s="658"/>
      <c r="I34" s="658"/>
      <c r="J34" s="658"/>
      <c r="K34" s="658"/>
      <c r="L34" s="658"/>
      <c r="M34" s="658"/>
      <c r="N34" s="658"/>
      <c r="O34" s="658"/>
      <c r="P34" s="658"/>
      <c r="Q34" s="658"/>
      <c r="R34" s="658"/>
      <c r="S34" s="658"/>
      <c r="T34" s="658"/>
      <c r="U34" s="658"/>
      <c r="V34" s="658"/>
      <c r="W34" s="658"/>
      <c r="X34" s="658"/>
      <c r="Y34" s="658"/>
      <c r="Z34" s="658"/>
      <c r="AA34" s="658"/>
      <c r="AB34" s="658"/>
      <c r="AC34" s="658"/>
      <c r="AD34" s="658"/>
      <c r="AE34" s="658"/>
      <c r="AF34" s="658"/>
      <c r="AG34" s="658"/>
      <c r="AH34" s="658"/>
      <c r="AI34" s="658"/>
      <c r="AJ34" s="658"/>
      <c r="AK34" s="658"/>
      <c r="AL34" s="658"/>
      <c r="AM34" s="658"/>
      <c r="AN34" s="658"/>
      <c r="AO34" s="658"/>
      <c r="AP34" s="658"/>
      <c r="AQ34" s="658"/>
      <c r="AR34" s="658"/>
    </row>
    <row r="35" spans="1:44" ht="127.5" customHeight="1">
      <c r="A35" s="586" t="s">
        <v>262</v>
      </c>
      <c r="B35" s="583" t="s">
        <v>366</v>
      </c>
      <c r="C35" s="583" t="s">
        <v>367</v>
      </c>
      <c r="D35" s="254" t="s">
        <v>41</v>
      </c>
      <c r="E35" s="230">
        <f>H35+K35+N35+Q35+T35+W35+Z35+AC35+AF35+AI35+AL35+AO35</f>
        <v>144492</v>
      </c>
      <c r="F35" s="230">
        <f>I35+L35+O35+R35+U35+X35+AA35+AD35+AG35+AJ35+AM35+AP35</f>
        <v>144492</v>
      </c>
      <c r="G35" s="231">
        <f t="shared" ref="G35:G37" si="70">F35/E35</f>
        <v>1</v>
      </c>
      <c r="H35" s="230">
        <f>H36+H37+H38+H39+H40+H41</f>
        <v>11076.399999999998</v>
      </c>
      <c r="I35" s="230">
        <f>I36+I37+I38+I39+I40+I41</f>
        <v>11076.4</v>
      </c>
      <c r="J35" s="231">
        <f t="shared" ref="J35" si="71">I35/H35</f>
        <v>1.0000000000000002</v>
      </c>
      <c r="K35" s="230">
        <f>K36+K37+K38+K39+K40+K41</f>
        <v>7299.6</v>
      </c>
      <c r="L35" s="230">
        <f>L36+L37+L38+L39+L40+L41</f>
        <v>7299.6</v>
      </c>
      <c r="M35" s="231">
        <f t="shared" ref="M35" si="72">L35/K35</f>
        <v>1</v>
      </c>
      <c r="N35" s="230">
        <f>N36+N37+N38+N39+N40+N41</f>
        <v>7411.3</v>
      </c>
      <c r="O35" s="230">
        <f>O36+O37+O38+O39+O40+O41</f>
        <v>7411.3</v>
      </c>
      <c r="P35" s="231">
        <f t="shared" ref="P35" si="73">O35/N35</f>
        <v>1</v>
      </c>
      <c r="Q35" s="230">
        <f>Q36+Q37+Q38+Q39+Q40+Q41</f>
        <v>11005.1</v>
      </c>
      <c r="R35" s="230">
        <f>R36+R37+R38+R39+R40+R41</f>
        <v>11005.1</v>
      </c>
      <c r="S35" s="231">
        <f t="shared" ref="S35" si="74">R35/Q35</f>
        <v>1</v>
      </c>
      <c r="T35" s="230">
        <f>T36+T37+T38+T39+T40+T41</f>
        <v>11117</v>
      </c>
      <c r="U35" s="230">
        <f>U36+U37+U38+U39+U40+U41</f>
        <v>11117</v>
      </c>
      <c r="V35" s="231">
        <f t="shared" ref="V35" si="75">U35/T35</f>
        <v>1</v>
      </c>
      <c r="W35" s="230">
        <f>W36+W37+W38+W39+W40+W41</f>
        <v>11117</v>
      </c>
      <c r="X35" s="230">
        <f>X36+X37+X38+X39+X40+X41</f>
        <v>11117</v>
      </c>
      <c r="Y35" s="231">
        <f t="shared" ref="Y35" si="76">X35/W35</f>
        <v>1</v>
      </c>
      <c r="Z35" s="230">
        <f t="shared" ref="Z35:AA35" si="77">Z36+Z37+Z38+Z39+Z40+Z41</f>
        <v>11005.2</v>
      </c>
      <c r="AA35" s="230">
        <f t="shared" si="77"/>
        <v>11005.2</v>
      </c>
      <c r="AB35" s="231">
        <f t="shared" ref="AB35" si="78">AA35/Z35</f>
        <v>1</v>
      </c>
      <c r="AC35" s="230">
        <f t="shared" ref="AC35:AD35" si="79">AC36+AC37+AC38+AC39+AC40+AC41</f>
        <v>11117</v>
      </c>
      <c r="AD35" s="230">
        <f t="shared" si="79"/>
        <v>11117</v>
      </c>
      <c r="AE35" s="231">
        <f t="shared" ref="AE35" si="80">AD35/AC35</f>
        <v>1</v>
      </c>
      <c r="AF35" s="230">
        <f t="shared" ref="AF35:AG35" si="81">AF36+AF37+AF38+AF39+AF40+AF41</f>
        <v>14642.5</v>
      </c>
      <c r="AG35" s="230">
        <f t="shared" si="81"/>
        <v>14642.5</v>
      </c>
      <c r="AH35" s="231">
        <f t="shared" ref="AH35" si="82">AG35/AF35</f>
        <v>1</v>
      </c>
      <c r="AI35" s="230">
        <f t="shared" ref="AI35:AJ35" si="83">AI36+AI37+AI38+AI39+AI40+AI41</f>
        <v>15834.5</v>
      </c>
      <c r="AJ35" s="230">
        <f t="shared" si="83"/>
        <v>15834.5</v>
      </c>
      <c r="AK35" s="233">
        <f>AJ35/AI35</f>
        <v>1</v>
      </c>
      <c r="AL35" s="230">
        <f t="shared" ref="AL35:AM35" si="84">AL36+AL37+AL38+AL39+AL40+AL41</f>
        <v>15420.5</v>
      </c>
      <c r="AM35" s="230">
        <f t="shared" si="84"/>
        <v>15420.5</v>
      </c>
      <c r="AN35" s="233">
        <f>AM35/AL35</f>
        <v>1</v>
      </c>
      <c r="AO35" s="230">
        <f>AO36+AO37+AO38+AO39+AO40+AO41</f>
        <v>17445.900000000001</v>
      </c>
      <c r="AP35" s="230">
        <f>AP36+AP37+AP38+AP39+AP40+AP41</f>
        <v>17445.900000000001</v>
      </c>
      <c r="AQ35" s="231">
        <f t="shared" ref="AQ35" si="85">AP35/AO35</f>
        <v>1</v>
      </c>
      <c r="AR35" s="433" t="s">
        <v>508</v>
      </c>
    </row>
    <row r="36" spans="1:44" ht="137.25" customHeight="1">
      <c r="A36" s="587"/>
      <c r="B36" s="584"/>
      <c r="C36" s="584"/>
      <c r="D36" s="258" t="s">
        <v>37</v>
      </c>
      <c r="E36" s="237">
        <f>H36+K36+N36+Q36+T36+W36+Z36+AC36+AF36+AI36+AL36+AO36</f>
        <v>0</v>
      </c>
      <c r="F36" s="237">
        <f>I36+L36+O36+R36+U36+X36+AA36+AD36+AG36+AJ36+AM36+AP36</f>
        <v>0</v>
      </c>
      <c r="G36" s="231"/>
      <c r="H36" s="237">
        <f>H43</f>
        <v>0</v>
      </c>
      <c r="I36" s="237">
        <f>I43</f>
        <v>0</v>
      </c>
      <c r="J36" s="238"/>
      <c r="K36" s="237">
        <v>0</v>
      </c>
      <c r="L36" s="237"/>
      <c r="M36" s="238"/>
      <c r="N36" s="237">
        <f>N43</f>
        <v>0</v>
      </c>
      <c r="O36" s="237">
        <f>O43</f>
        <v>0</v>
      </c>
      <c r="P36" s="238"/>
      <c r="Q36" s="237">
        <f>Q43</f>
        <v>0</v>
      </c>
      <c r="R36" s="237">
        <f>R43</f>
        <v>0</v>
      </c>
      <c r="S36" s="238"/>
      <c r="T36" s="237">
        <f>T43</f>
        <v>0</v>
      </c>
      <c r="U36" s="237">
        <f>U43</f>
        <v>0</v>
      </c>
      <c r="V36" s="238"/>
      <c r="W36" s="237">
        <f>W43</f>
        <v>0</v>
      </c>
      <c r="X36" s="237">
        <f>X43</f>
        <v>0</v>
      </c>
      <c r="Y36" s="238"/>
      <c r="Z36" s="237">
        <f t="shared" ref="Z36:AA36" si="86">Z43</f>
        <v>0</v>
      </c>
      <c r="AA36" s="237">
        <f t="shared" si="86"/>
        <v>0</v>
      </c>
      <c r="AB36" s="238"/>
      <c r="AC36" s="237">
        <f t="shared" ref="AC36:AD36" si="87">AC43</f>
        <v>0</v>
      </c>
      <c r="AD36" s="237">
        <f t="shared" si="87"/>
        <v>0</v>
      </c>
      <c r="AE36" s="238"/>
      <c r="AF36" s="237">
        <f t="shared" ref="AF36:AG36" si="88">AF43</f>
        <v>0</v>
      </c>
      <c r="AG36" s="237">
        <f t="shared" si="88"/>
        <v>0</v>
      </c>
      <c r="AH36" s="238"/>
      <c r="AI36" s="237">
        <f t="shared" ref="AI36:AJ36" si="89">AI43</f>
        <v>0</v>
      </c>
      <c r="AJ36" s="237">
        <f t="shared" si="89"/>
        <v>0</v>
      </c>
      <c r="AK36" s="238"/>
      <c r="AL36" s="237">
        <v>0</v>
      </c>
      <c r="AM36" s="237">
        <v>0</v>
      </c>
      <c r="AN36" s="238"/>
      <c r="AO36" s="237">
        <v>0</v>
      </c>
      <c r="AP36" s="237">
        <v>0</v>
      </c>
      <c r="AQ36" s="238"/>
      <c r="AR36" s="429"/>
    </row>
    <row r="37" spans="1:44" ht="207" customHeight="1">
      <c r="A37" s="587"/>
      <c r="B37" s="584"/>
      <c r="C37" s="584"/>
      <c r="D37" s="236" t="s">
        <v>2</v>
      </c>
      <c r="E37" s="237">
        <f t="shared" ref="E37:F41" si="90">H37+K37+N37+Q37+T37+W37+Z37+AC37+AF37+AI37+AL37+AO37</f>
        <v>144492</v>
      </c>
      <c r="F37" s="237">
        <f t="shared" si="90"/>
        <v>144492</v>
      </c>
      <c r="G37" s="231">
        <f t="shared" si="70"/>
        <v>1</v>
      </c>
      <c r="H37" s="237">
        <f t="shared" ref="H37:I41" si="91">H44</f>
        <v>11076.399999999998</v>
      </c>
      <c r="I37" s="237">
        <f t="shared" si="91"/>
        <v>11076.4</v>
      </c>
      <c r="J37" s="231">
        <f t="shared" ref="J37" si="92">I37/H37</f>
        <v>1.0000000000000002</v>
      </c>
      <c r="K37" s="237">
        <f t="shared" ref="K37:L37" si="93">K44</f>
        <v>7299.6</v>
      </c>
      <c r="L37" s="237">
        <f t="shared" si="93"/>
        <v>7299.6</v>
      </c>
      <c r="M37" s="231">
        <f t="shared" ref="M37" si="94">L37/K37</f>
        <v>1</v>
      </c>
      <c r="N37" s="237">
        <f t="shared" ref="N37:O37" si="95">N44</f>
        <v>7411.3</v>
      </c>
      <c r="O37" s="237">
        <f t="shared" si="95"/>
        <v>7411.3</v>
      </c>
      <c r="P37" s="231">
        <f t="shared" ref="P37" si="96">O37/N37</f>
        <v>1</v>
      </c>
      <c r="Q37" s="237">
        <f t="shared" ref="Q37:R37" si="97">Q44</f>
        <v>11005.1</v>
      </c>
      <c r="R37" s="237">
        <f t="shared" si="97"/>
        <v>11005.1</v>
      </c>
      <c r="S37" s="231">
        <f t="shared" ref="S37" si="98">R37/Q37</f>
        <v>1</v>
      </c>
      <c r="T37" s="237">
        <f t="shared" ref="T37:U37" si="99">T44</f>
        <v>11117</v>
      </c>
      <c r="U37" s="237">
        <f t="shared" si="99"/>
        <v>11117</v>
      </c>
      <c r="V37" s="231">
        <f t="shared" ref="V37" si="100">U37/T37</f>
        <v>1</v>
      </c>
      <c r="W37" s="237">
        <f t="shared" ref="W37:X37" si="101">W44</f>
        <v>11117</v>
      </c>
      <c r="X37" s="237">
        <f t="shared" si="101"/>
        <v>11117</v>
      </c>
      <c r="Y37" s="231">
        <f t="shared" ref="Y37" si="102">X37/W37</f>
        <v>1</v>
      </c>
      <c r="Z37" s="237">
        <f t="shared" ref="Z37:AA37" si="103">Z44</f>
        <v>11005.2</v>
      </c>
      <c r="AA37" s="237">
        <f t="shared" si="103"/>
        <v>11005.2</v>
      </c>
      <c r="AB37" s="231">
        <f t="shared" ref="AB37" si="104">AA37/Z37</f>
        <v>1</v>
      </c>
      <c r="AC37" s="237">
        <f t="shared" ref="AC37:AD37" si="105">AC44</f>
        <v>11117</v>
      </c>
      <c r="AD37" s="237">
        <f t="shared" si="105"/>
        <v>11117</v>
      </c>
      <c r="AE37" s="231">
        <f t="shared" ref="AE37" si="106">AD37/AC37</f>
        <v>1</v>
      </c>
      <c r="AF37" s="237">
        <f t="shared" ref="AF37:AG37" si="107">AF44</f>
        <v>14642.5</v>
      </c>
      <c r="AG37" s="237">
        <f t="shared" si="107"/>
        <v>14642.5</v>
      </c>
      <c r="AH37" s="231">
        <f t="shared" ref="AH37" si="108">AG37/AF37</f>
        <v>1</v>
      </c>
      <c r="AI37" s="237">
        <f t="shared" ref="AI37:AJ37" si="109">AI44</f>
        <v>15834.5</v>
      </c>
      <c r="AJ37" s="237">
        <f t="shared" si="109"/>
        <v>15834.5</v>
      </c>
      <c r="AK37" s="231">
        <f>AJ37/AI37</f>
        <v>1</v>
      </c>
      <c r="AL37" s="237">
        <f t="shared" ref="AL37:AM37" si="110">AL44</f>
        <v>15420.5</v>
      </c>
      <c r="AM37" s="237">
        <f t="shared" si="110"/>
        <v>15420.5</v>
      </c>
      <c r="AN37" s="231">
        <f>AM37/AL37</f>
        <v>1</v>
      </c>
      <c r="AO37" s="237">
        <f t="shared" ref="AO37" si="111">AO44</f>
        <v>17445.900000000001</v>
      </c>
      <c r="AP37" s="237">
        <f>AP44</f>
        <v>17445.900000000001</v>
      </c>
      <c r="AQ37" s="231">
        <f t="shared" ref="AQ37" si="112">AP37/AO37</f>
        <v>1</v>
      </c>
      <c r="AR37" s="429" t="s">
        <v>507</v>
      </c>
    </row>
    <row r="38" spans="1:44" ht="123.75" customHeight="1" thickBot="1">
      <c r="A38" s="587"/>
      <c r="B38" s="584"/>
      <c r="C38" s="584"/>
      <c r="D38" s="236" t="s">
        <v>284</v>
      </c>
      <c r="E38" s="237">
        <f t="shared" ref="E38:E41" si="113">H38+K38+N38+Q38+T38+W38+Z38+AC38+AF38+AI38+AL38+AO38</f>
        <v>0</v>
      </c>
      <c r="F38" s="237"/>
      <c r="G38" s="240"/>
      <c r="H38" s="237">
        <f t="shared" si="91"/>
        <v>0</v>
      </c>
      <c r="I38" s="237">
        <f t="shared" si="91"/>
        <v>0</v>
      </c>
      <c r="J38" s="238"/>
      <c r="K38" s="237">
        <f t="shared" ref="K38:L38" si="114">K45</f>
        <v>0</v>
      </c>
      <c r="L38" s="237">
        <f t="shared" si="114"/>
        <v>0</v>
      </c>
      <c r="M38" s="238"/>
      <c r="N38" s="237">
        <f t="shared" ref="N38:O38" si="115">N45</f>
        <v>0</v>
      </c>
      <c r="O38" s="237">
        <f t="shared" si="115"/>
        <v>0</v>
      </c>
      <c r="P38" s="238"/>
      <c r="Q38" s="237">
        <f t="shared" ref="Q38:R38" si="116">Q45</f>
        <v>0</v>
      </c>
      <c r="R38" s="237">
        <f t="shared" si="116"/>
        <v>0</v>
      </c>
      <c r="S38" s="238"/>
      <c r="T38" s="237">
        <f t="shared" ref="T38:U38" si="117">T45</f>
        <v>0</v>
      </c>
      <c r="U38" s="237">
        <f t="shared" si="117"/>
        <v>0</v>
      </c>
      <c r="V38" s="238"/>
      <c r="W38" s="237">
        <f t="shared" ref="W38" si="118">W45</f>
        <v>0</v>
      </c>
      <c r="X38" s="237"/>
      <c r="Y38" s="238"/>
      <c r="Z38" s="237">
        <f t="shared" ref="Z38" si="119">Z45</f>
        <v>0</v>
      </c>
      <c r="AA38" s="237"/>
      <c r="AB38" s="238"/>
      <c r="AC38" s="237">
        <f t="shared" ref="AC38:AD38" si="120">AC45</f>
        <v>0</v>
      </c>
      <c r="AD38" s="237">
        <f t="shared" si="120"/>
        <v>0</v>
      </c>
      <c r="AE38" s="238"/>
      <c r="AF38" s="237">
        <f t="shared" ref="AF38" si="121">AF45</f>
        <v>0</v>
      </c>
      <c r="AG38" s="237"/>
      <c r="AH38" s="238"/>
      <c r="AI38" s="237">
        <f>AI45</f>
        <v>0</v>
      </c>
      <c r="AJ38" s="237">
        <f>AJ45</f>
        <v>0</v>
      </c>
      <c r="AK38" s="238"/>
      <c r="AL38" s="237">
        <f t="shared" ref="AL38:AM38" si="122">AL45</f>
        <v>0</v>
      </c>
      <c r="AM38" s="237">
        <f t="shared" si="122"/>
        <v>0</v>
      </c>
      <c r="AN38" s="238"/>
      <c r="AO38" s="237">
        <f t="shared" ref="AO38:AP38" si="123">AO45</f>
        <v>0</v>
      </c>
      <c r="AP38" s="237">
        <f t="shared" si="123"/>
        <v>0</v>
      </c>
      <c r="AQ38" s="238"/>
      <c r="AR38" s="430"/>
    </row>
    <row r="39" spans="1:44" ht="382.5" customHeight="1">
      <c r="A39" s="587"/>
      <c r="B39" s="584"/>
      <c r="C39" s="584"/>
      <c r="D39" s="236" t="s">
        <v>292</v>
      </c>
      <c r="E39" s="230">
        <f t="shared" si="113"/>
        <v>0</v>
      </c>
      <c r="F39" s="230">
        <f t="shared" si="90"/>
        <v>0</v>
      </c>
      <c r="G39" s="240"/>
      <c r="H39" s="237">
        <f t="shared" si="91"/>
        <v>0</v>
      </c>
      <c r="I39" s="237">
        <f t="shared" si="91"/>
        <v>0</v>
      </c>
      <c r="J39" s="238"/>
      <c r="K39" s="237">
        <f t="shared" ref="K39:L39" si="124">K46</f>
        <v>0</v>
      </c>
      <c r="L39" s="237">
        <f t="shared" si="124"/>
        <v>0</v>
      </c>
      <c r="M39" s="238"/>
      <c r="N39" s="237">
        <f t="shared" ref="N39:O39" si="125">N46</f>
        <v>0</v>
      </c>
      <c r="O39" s="237">
        <f t="shared" si="125"/>
        <v>0</v>
      </c>
      <c r="P39" s="238"/>
      <c r="Q39" s="237">
        <f t="shared" ref="Q39:R39" si="126">Q46</f>
        <v>0</v>
      </c>
      <c r="R39" s="237">
        <f t="shared" si="126"/>
        <v>0</v>
      </c>
      <c r="S39" s="238"/>
      <c r="T39" s="237">
        <f t="shared" ref="T39:U39" si="127">T46</f>
        <v>0</v>
      </c>
      <c r="U39" s="237">
        <f t="shared" si="127"/>
        <v>0</v>
      </c>
      <c r="V39" s="238"/>
      <c r="W39" s="237">
        <f t="shared" ref="W39:X39" si="128">W46</f>
        <v>0</v>
      </c>
      <c r="X39" s="237">
        <f t="shared" si="128"/>
        <v>0</v>
      </c>
      <c r="Y39" s="238"/>
      <c r="Z39" s="237">
        <f t="shared" ref="Z39:AA39" si="129">Z46</f>
        <v>0</v>
      </c>
      <c r="AA39" s="237">
        <f t="shared" si="129"/>
        <v>0</v>
      </c>
      <c r="AB39" s="238"/>
      <c r="AC39" s="237">
        <f t="shared" ref="AC39:AD39" si="130">AC46</f>
        <v>0</v>
      </c>
      <c r="AD39" s="237">
        <f t="shared" si="130"/>
        <v>0</v>
      </c>
      <c r="AE39" s="238"/>
      <c r="AF39" s="237">
        <f t="shared" ref="AF39:AG39" si="131">AF46</f>
        <v>0</v>
      </c>
      <c r="AG39" s="237">
        <f t="shared" si="131"/>
        <v>0</v>
      </c>
      <c r="AH39" s="238"/>
      <c r="AI39" s="237">
        <f t="shared" ref="AI39:AJ39" si="132">AI46</f>
        <v>0</v>
      </c>
      <c r="AJ39" s="237">
        <f t="shared" si="132"/>
        <v>0</v>
      </c>
      <c r="AK39" s="238"/>
      <c r="AL39" s="237">
        <f t="shared" ref="AL39" si="133">AL46</f>
        <v>0</v>
      </c>
      <c r="AM39" s="237">
        <f>AM46</f>
        <v>0</v>
      </c>
      <c r="AN39" s="238"/>
      <c r="AO39" s="237">
        <f t="shared" ref="AO39:AP39" si="134">AO46</f>
        <v>0</v>
      </c>
      <c r="AP39" s="237">
        <f t="shared" si="134"/>
        <v>0</v>
      </c>
      <c r="AQ39" s="238"/>
      <c r="AR39" s="430"/>
    </row>
    <row r="40" spans="1:44" ht="133.5" customHeight="1">
      <c r="A40" s="587"/>
      <c r="B40" s="584"/>
      <c r="C40" s="584"/>
      <c r="D40" s="236" t="s">
        <v>285</v>
      </c>
      <c r="E40" s="237">
        <f t="shared" si="113"/>
        <v>0</v>
      </c>
      <c r="F40" s="237">
        <f t="shared" si="90"/>
        <v>0</v>
      </c>
      <c r="G40" s="238"/>
      <c r="H40" s="237">
        <f t="shared" si="91"/>
        <v>0</v>
      </c>
      <c r="I40" s="237">
        <f t="shared" si="91"/>
        <v>0</v>
      </c>
      <c r="J40" s="238"/>
      <c r="K40" s="237">
        <f t="shared" ref="K40:L40" si="135">K47</f>
        <v>0</v>
      </c>
      <c r="L40" s="237">
        <f t="shared" si="135"/>
        <v>0</v>
      </c>
      <c r="M40" s="238"/>
      <c r="N40" s="237">
        <f t="shared" ref="N40:O40" si="136">N47</f>
        <v>0</v>
      </c>
      <c r="O40" s="237">
        <f t="shared" si="136"/>
        <v>0</v>
      </c>
      <c r="P40" s="238"/>
      <c r="Q40" s="237">
        <f t="shared" ref="Q40:R40" si="137">Q47</f>
        <v>0</v>
      </c>
      <c r="R40" s="237">
        <f t="shared" si="137"/>
        <v>0</v>
      </c>
      <c r="S40" s="238"/>
      <c r="T40" s="237">
        <f t="shared" ref="T40:U40" si="138">T47</f>
        <v>0</v>
      </c>
      <c r="U40" s="237">
        <f t="shared" si="138"/>
        <v>0</v>
      </c>
      <c r="V40" s="238"/>
      <c r="W40" s="237">
        <f t="shared" ref="W40:X40" si="139">W47</f>
        <v>0</v>
      </c>
      <c r="X40" s="237">
        <f t="shared" si="139"/>
        <v>0</v>
      </c>
      <c r="Y40" s="238"/>
      <c r="Z40" s="237">
        <f t="shared" ref="Z40:AA40" si="140">Z47</f>
        <v>0</v>
      </c>
      <c r="AA40" s="237">
        <f t="shared" si="140"/>
        <v>0</v>
      </c>
      <c r="AB40" s="238"/>
      <c r="AC40" s="237">
        <f t="shared" ref="AC40:AD40" si="141">AC47</f>
        <v>0</v>
      </c>
      <c r="AD40" s="237">
        <f t="shared" si="141"/>
        <v>0</v>
      </c>
      <c r="AE40" s="238"/>
      <c r="AF40" s="237">
        <f t="shared" ref="AF40:AG40" si="142">AF47</f>
        <v>0</v>
      </c>
      <c r="AG40" s="237">
        <f t="shared" si="142"/>
        <v>0</v>
      </c>
      <c r="AH40" s="238"/>
      <c r="AI40" s="237">
        <f t="shared" ref="AI40:AJ40" si="143">AI47</f>
        <v>0</v>
      </c>
      <c r="AJ40" s="237">
        <f t="shared" si="143"/>
        <v>0</v>
      </c>
      <c r="AK40" s="238"/>
      <c r="AL40" s="237">
        <f t="shared" ref="AL40:AM40" si="144">AL47</f>
        <v>0</v>
      </c>
      <c r="AM40" s="237">
        <f t="shared" si="144"/>
        <v>0</v>
      </c>
      <c r="AN40" s="238"/>
      <c r="AO40" s="237">
        <f t="shared" ref="AO40:AP40" si="145">AO47</f>
        <v>0</v>
      </c>
      <c r="AP40" s="237">
        <f t="shared" si="145"/>
        <v>0</v>
      </c>
      <c r="AQ40" s="238"/>
      <c r="AR40" s="430"/>
    </row>
    <row r="41" spans="1:44" ht="156.75" customHeight="1" thickBot="1">
      <c r="A41" s="588"/>
      <c r="B41" s="585"/>
      <c r="C41" s="585"/>
      <c r="D41" s="261" t="s">
        <v>43</v>
      </c>
      <c r="E41" s="250">
        <f t="shared" si="113"/>
        <v>0</v>
      </c>
      <c r="F41" s="250">
        <f t="shared" si="90"/>
        <v>0</v>
      </c>
      <c r="G41" s="275"/>
      <c r="H41" s="250">
        <f t="shared" si="91"/>
        <v>0</v>
      </c>
      <c r="I41" s="250">
        <f t="shared" si="91"/>
        <v>0</v>
      </c>
      <c r="J41" s="275"/>
      <c r="K41" s="250">
        <f t="shared" ref="K41:L41" si="146">K48</f>
        <v>0</v>
      </c>
      <c r="L41" s="250">
        <f t="shared" si="146"/>
        <v>0</v>
      </c>
      <c r="M41" s="275"/>
      <c r="N41" s="250">
        <f t="shared" ref="N41:O41" si="147">N48</f>
        <v>0</v>
      </c>
      <c r="O41" s="250">
        <f t="shared" si="147"/>
        <v>0</v>
      </c>
      <c r="P41" s="275"/>
      <c r="Q41" s="250">
        <f t="shared" ref="Q41:R41" si="148">Q48</f>
        <v>0</v>
      </c>
      <c r="R41" s="250">
        <f t="shared" si="148"/>
        <v>0</v>
      </c>
      <c r="S41" s="275"/>
      <c r="T41" s="250">
        <f t="shared" ref="T41:U41" si="149">T48</f>
        <v>0</v>
      </c>
      <c r="U41" s="250">
        <f t="shared" si="149"/>
        <v>0</v>
      </c>
      <c r="V41" s="275"/>
      <c r="W41" s="250">
        <f t="shared" ref="W41:X41" si="150">W48</f>
        <v>0</v>
      </c>
      <c r="X41" s="250">
        <f t="shared" si="150"/>
        <v>0</v>
      </c>
      <c r="Y41" s="275"/>
      <c r="Z41" s="250">
        <f t="shared" ref="Z41:AA41" si="151">Z48</f>
        <v>0</v>
      </c>
      <c r="AA41" s="250">
        <f t="shared" si="151"/>
        <v>0</v>
      </c>
      <c r="AB41" s="275"/>
      <c r="AC41" s="250">
        <f t="shared" ref="AC41:AD41" si="152">AC48</f>
        <v>0</v>
      </c>
      <c r="AD41" s="250">
        <f t="shared" si="152"/>
        <v>0</v>
      </c>
      <c r="AE41" s="275"/>
      <c r="AF41" s="250">
        <f t="shared" ref="AF41:AG41" si="153">AF48</f>
        <v>0</v>
      </c>
      <c r="AG41" s="250">
        <f t="shared" si="153"/>
        <v>0</v>
      </c>
      <c r="AH41" s="275"/>
      <c r="AI41" s="250">
        <f t="shared" ref="AI41:AJ41" si="154">AI48</f>
        <v>0</v>
      </c>
      <c r="AJ41" s="250">
        <f t="shared" si="154"/>
        <v>0</v>
      </c>
      <c r="AK41" s="275"/>
      <c r="AL41" s="250">
        <f t="shared" ref="AL41:AM41" si="155">AL48</f>
        <v>0</v>
      </c>
      <c r="AM41" s="250">
        <f t="shared" si="155"/>
        <v>0</v>
      </c>
      <c r="AN41" s="275"/>
      <c r="AO41" s="250">
        <f t="shared" ref="AO41:AP41" si="156">AO48</f>
        <v>0</v>
      </c>
      <c r="AP41" s="250">
        <f t="shared" si="156"/>
        <v>0</v>
      </c>
      <c r="AQ41" s="275"/>
      <c r="AR41" s="431"/>
    </row>
    <row r="42" spans="1:44" ht="89.25" customHeight="1">
      <c r="A42" s="586" t="s">
        <v>294</v>
      </c>
      <c r="B42" s="583" t="s">
        <v>295</v>
      </c>
      <c r="C42" s="583"/>
      <c r="D42" s="254" t="s">
        <v>41</v>
      </c>
      <c r="E42" s="230">
        <f>H42+K42+N42+Q42+T42+W42+Z42+AC42+AF42+AI42+AL42+AO42</f>
        <v>144492</v>
      </c>
      <c r="F42" s="230">
        <f>I42+L42+O42+R42+U42+X42+AA42+AD42+AG42+AJ42+AM42+AP42</f>
        <v>144492</v>
      </c>
      <c r="G42" s="233">
        <f>F42/E42</f>
        <v>1</v>
      </c>
      <c r="H42" s="230">
        <f>H43+H44+H45+H46+H47+H48</f>
        <v>11076.399999999998</v>
      </c>
      <c r="I42" s="230">
        <f>I44</f>
        <v>11076.4</v>
      </c>
      <c r="J42" s="231">
        <f t="shared" ref="J42" si="157">I42/H42</f>
        <v>1.0000000000000002</v>
      </c>
      <c r="K42" s="230">
        <f>K43+K44+K45+K46+K47+K48</f>
        <v>7299.6</v>
      </c>
      <c r="L42" s="230">
        <f>L43+L44+L45+L46+L47+L48</f>
        <v>7299.6</v>
      </c>
      <c r="M42" s="231">
        <f t="shared" ref="M42" si="158">L42/K42</f>
        <v>1</v>
      </c>
      <c r="N42" s="230">
        <f>N43+N44+N45+N46+N47+N48</f>
        <v>7411.3</v>
      </c>
      <c r="O42" s="230">
        <f>O43+O44+O45+O46+O47+O48</f>
        <v>7411.3</v>
      </c>
      <c r="P42" s="231">
        <f t="shared" ref="P42" si="159">O42/N42</f>
        <v>1</v>
      </c>
      <c r="Q42" s="230">
        <f>Q43+Q44+Q45+Q46+Q47+Q48</f>
        <v>11005.1</v>
      </c>
      <c r="R42" s="230">
        <f>R43+R44+R45+R46+R47+R48</f>
        <v>11005.1</v>
      </c>
      <c r="S42" s="231">
        <f t="shared" ref="S42" si="160">R42/Q42</f>
        <v>1</v>
      </c>
      <c r="T42" s="230">
        <f>T43+T44+T45+T46+T47+T48</f>
        <v>11117</v>
      </c>
      <c r="U42" s="230">
        <f>U43+U44+U45+U46+U47+U48</f>
        <v>11117</v>
      </c>
      <c r="V42" s="231">
        <f t="shared" ref="V42" si="161">U42/T42</f>
        <v>1</v>
      </c>
      <c r="W42" s="230">
        <f>W43+W44+W45+W46+W47+W48</f>
        <v>11117</v>
      </c>
      <c r="X42" s="230">
        <f>X43+X44+X45+X46+X47+X48</f>
        <v>11117</v>
      </c>
      <c r="Y42" s="231">
        <f t="shared" ref="Y42" si="162">X42/W42</f>
        <v>1</v>
      </c>
      <c r="Z42" s="230">
        <f t="shared" ref="Z42:AA42" si="163">Z43+Z44+Z45+Z46+Z47+Z48</f>
        <v>11005.2</v>
      </c>
      <c r="AA42" s="230">
        <f t="shared" si="163"/>
        <v>11005.2</v>
      </c>
      <c r="AB42" s="231">
        <f t="shared" ref="AB42" si="164">AA42/Z42</f>
        <v>1</v>
      </c>
      <c r="AC42" s="230">
        <f t="shared" ref="AC42:AD42" si="165">AC43+AC44+AC45+AC46+AC47+AC48</f>
        <v>11117</v>
      </c>
      <c r="AD42" s="230">
        <f t="shared" si="165"/>
        <v>11117</v>
      </c>
      <c r="AE42" s="231">
        <f t="shared" ref="AE42" si="166">AD42/AC42</f>
        <v>1</v>
      </c>
      <c r="AF42" s="230">
        <f t="shared" ref="AF42:AG42" si="167">AF43+AF44+AF45+AF46+AF47+AF48</f>
        <v>14642.5</v>
      </c>
      <c r="AG42" s="230">
        <f t="shared" si="167"/>
        <v>14642.5</v>
      </c>
      <c r="AH42" s="231">
        <f t="shared" ref="AH42" si="168">AG42/AF42</f>
        <v>1</v>
      </c>
      <c r="AI42" s="230">
        <f t="shared" ref="AI42:AJ42" si="169">AI43+AI44+AI45+AI46+AI47+AI48</f>
        <v>15834.5</v>
      </c>
      <c r="AJ42" s="230">
        <f t="shared" si="169"/>
        <v>15834.5</v>
      </c>
      <c r="AK42" s="233">
        <f>AJ42/AI42</f>
        <v>1</v>
      </c>
      <c r="AL42" s="230">
        <f t="shared" ref="AL42:AM42" si="170">AL43+AL44+AL45+AL46+AL47+AL48</f>
        <v>15420.5</v>
      </c>
      <c r="AM42" s="230">
        <f t="shared" si="170"/>
        <v>15420.5</v>
      </c>
      <c r="AN42" s="233">
        <f>AM42/AL42</f>
        <v>1</v>
      </c>
      <c r="AO42" s="230">
        <f>AO43+AO44+AO45+AO46+AO47+AO48</f>
        <v>17445.900000000001</v>
      </c>
      <c r="AP42" s="230">
        <f>AP43+AP44+AP45+AP46+AP47+AP48</f>
        <v>17445.900000000001</v>
      </c>
      <c r="AQ42" s="231">
        <f t="shared" ref="AQ42" si="171">AP42/AO42</f>
        <v>1</v>
      </c>
      <c r="AR42" s="433" t="s">
        <v>508</v>
      </c>
    </row>
    <row r="43" spans="1:44" ht="126" customHeight="1">
      <c r="A43" s="587"/>
      <c r="B43" s="584"/>
      <c r="C43" s="584"/>
      <c r="D43" s="258" t="s">
        <v>37</v>
      </c>
      <c r="E43" s="237">
        <f>H43+K43+N43+Q43+T43+W43+Z43+AC43+AF43+AI43+AL43+AO43</f>
        <v>0</v>
      </c>
      <c r="F43" s="237">
        <f>I43+L43+O43+R43+U43+X43+AA43+AD43+AG43+AJ43+AM43+AP43</f>
        <v>0</v>
      </c>
      <c r="G43" s="231"/>
      <c r="H43" s="237">
        <f>H50</f>
        <v>0</v>
      </c>
      <c r="I43" s="237">
        <f>I50</f>
        <v>0</v>
      </c>
      <c r="J43" s="238"/>
      <c r="K43" s="237">
        <v>0</v>
      </c>
      <c r="L43" s="237">
        <v>0</v>
      </c>
      <c r="M43" s="238"/>
      <c r="N43" s="237">
        <f>N50</f>
        <v>0</v>
      </c>
      <c r="O43" s="237">
        <f>O50</f>
        <v>0</v>
      </c>
      <c r="P43" s="238"/>
      <c r="Q43" s="237">
        <f>Q50</f>
        <v>0</v>
      </c>
      <c r="R43" s="237">
        <f>R50</f>
        <v>0</v>
      </c>
      <c r="S43" s="238"/>
      <c r="T43" s="237">
        <f>T50</f>
        <v>0</v>
      </c>
      <c r="U43" s="237">
        <f>U50</f>
        <v>0</v>
      </c>
      <c r="V43" s="238"/>
      <c r="W43" s="237">
        <f>W50</f>
        <v>0</v>
      </c>
      <c r="X43" s="237">
        <f>X50</f>
        <v>0</v>
      </c>
      <c r="Y43" s="238"/>
      <c r="Z43" s="237"/>
      <c r="AA43" s="237"/>
      <c r="AB43" s="231"/>
      <c r="AC43" s="237"/>
      <c r="AD43" s="237">
        <f t="shared" ref="AD43" si="172">AD50</f>
        <v>0</v>
      </c>
      <c r="AE43" s="238"/>
      <c r="AF43" s="237"/>
      <c r="AG43" s="237">
        <f t="shared" ref="AG43" si="173">AG50</f>
        <v>0</v>
      </c>
      <c r="AH43" s="238"/>
      <c r="AI43" s="276"/>
      <c r="AJ43" s="237">
        <v>0</v>
      </c>
      <c r="AK43" s="238"/>
      <c r="AL43" s="237">
        <v>0</v>
      </c>
      <c r="AM43" s="237">
        <v>0</v>
      </c>
      <c r="AN43" s="238"/>
      <c r="AO43" s="237">
        <v>0</v>
      </c>
      <c r="AP43" s="237">
        <v>0</v>
      </c>
      <c r="AQ43" s="272"/>
      <c r="AR43" s="429"/>
    </row>
    <row r="44" spans="1:44" ht="188.25" customHeight="1">
      <c r="A44" s="587"/>
      <c r="B44" s="584"/>
      <c r="C44" s="584"/>
      <c r="D44" s="236" t="s">
        <v>2</v>
      </c>
      <c r="E44" s="237">
        <f>H44+K44+N44+Q44+T44+W44+Z44+AC44+AF44+AI44+AL44+AO44</f>
        <v>144492</v>
      </c>
      <c r="F44" s="237">
        <f t="shared" ref="E44:F45" si="174">I44+L44+O44+R44+U44+X44+AA44+AD44+AG44+AJ44+AM44+AP44</f>
        <v>144492</v>
      </c>
      <c r="G44" s="231">
        <f>F44/E44</f>
        <v>1</v>
      </c>
      <c r="H44" s="237">
        <f>4971.9+5655.2+1000-550.7</f>
        <v>11076.399999999998</v>
      </c>
      <c r="I44" s="237">
        <v>11076.4</v>
      </c>
      <c r="J44" s="231">
        <f t="shared" ref="J44" si="175">I44/H44</f>
        <v>1.0000000000000002</v>
      </c>
      <c r="K44" s="237">
        <v>7299.6</v>
      </c>
      <c r="L44" s="237">
        <v>7299.6</v>
      </c>
      <c r="M44" s="231">
        <f t="shared" ref="M44" si="176">L44/K44</f>
        <v>1</v>
      </c>
      <c r="N44" s="237">
        <v>7411.3</v>
      </c>
      <c r="O44" s="237">
        <v>7411.3</v>
      </c>
      <c r="P44" s="231">
        <f t="shared" ref="P44" si="177">O44/N44</f>
        <v>1</v>
      </c>
      <c r="Q44" s="237">
        <v>11005.1</v>
      </c>
      <c r="R44" s="237">
        <v>11005.1</v>
      </c>
      <c r="S44" s="231">
        <f t="shared" ref="S44" si="178">R44/Q44</f>
        <v>1</v>
      </c>
      <c r="T44" s="237">
        <v>11117</v>
      </c>
      <c r="U44" s="237">
        <v>11117</v>
      </c>
      <c r="V44" s="231">
        <f t="shared" ref="V44" si="179">U44/T44</f>
        <v>1</v>
      </c>
      <c r="W44" s="237">
        <v>11117</v>
      </c>
      <c r="X44" s="237">
        <v>11117</v>
      </c>
      <c r="Y44" s="231">
        <f t="shared" ref="Y44" si="180">X44/W44</f>
        <v>1</v>
      </c>
      <c r="Z44" s="237">
        <v>11005.2</v>
      </c>
      <c r="AA44" s="237">
        <v>11005.2</v>
      </c>
      <c r="AB44" s="231">
        <f t="shared" ref="AB44" si="181">AA44/Z44</f>
        <v>1</v>
      </c>
      <c r="AC44" s="237">
        <v>11117</v>
      </c>
      <c r="AD44" s="237">
        <v>11117</v>
      </c>
      <c r="AE44" s="231">
        <f t="shared" ref="AE44" si="182">AD44/AC44</f>
        <v>1</v>
      </c>
      <c r="AF44" s="237">
        <v>14642.5</v>
      </c>
      <c r="AG44" s="237">
        <v>14642.5</v>
      </c>
      <c r="AH44" s="231">
        <f t="shared" ref="AH44" si="183">AG44/AF44</f>
        <v>1</v>
      </c>
      <c r="AI44" s="237">
        <v>15834.5</v>
      </c>
      <c r="AJ44" s="237">
        <v>15834.5</v>
      </c>
      <c r="AK44" s="231">
        <f>AJ44/AI44</f>
        <v>1</v>
      </c>
      <c r="AL44" s="237">
        <v>15420.5</v>
      </c>
      <c r="AM44" s="237">
        <v>15420.5</v>
      </c>
      <c r="AN44" s="231">
        <f>AM44/AL44</f>
        <v>1</v>
      </c>
      <c r="AO44" s="237">
        <v>17445.900000000001</v>
      </c>
      <c r="AP44" s="237">
        <v>17445.900000000001</v>
      </c>
      <c r="AQ44" s="231">
        <f t="shared" ref="AQ44" si="184">AP44/AO44</f>
        <v>1</v>
      </c>
      <c r="AR44" s="429" t="s">
        <v>507</v>
      </c>
    </row>
    <row r="45" spans="1:44" ht="69.75" customHeight="1" thickBot="1">
      <c r="A45" s="587"/>
      <c r="B45" s="584"/>
      <c r="C45" s="584"/>
      <c r="D45" s="236" t="s">
        <v>284</v>
      </c>
      <c r="E45" s="237">
        <f t="shared" si="174"/>
        <v>0</v>
      </c>
      <c r="F45" s="237">
        <v>0</v>
      </c>
      <c r="G45" s="240"/>
      <c r="H45" s="237">
        <v>0</v>
      </c>
      <c r="I45" s="237">
        <v>0</v>
      </c>
      <c r="J45" s="238"/>
      <c r="K45" s="237">
        <v>0</v>
      </c>
      <c r="L45" s="237">
        <v>0</v>
      </c>
      <c r="M45" s="238"/>
      <c r="N45" s="237">
        <v>0</v>
      </c>
      <c r="O45" s="237">
        <v>0</v>
      </c>
      <c r="P45" s="238"/>
      <c r="Q45" s="237">
        <v>0</v>
      </c>
      <c r="R45" s="237"/>
      <c r="S45" s="238"/>
      <c r="T45" s="237">
        <v>0</v>
      </c>
      <c r="U45" s="237"/>
      <c r="V45" s="238"/>
      <c r="W45" s="237">
        <v>0</v>
      </c>
      <c r="X45" s="237"/>
      <c r="Y45" s="238"/>
      <c r="Z45" s="237">
        <v>0</v>
      </c>
      <c r="AA45" s="237"/>
      <c r="AB45" s="238"/>
      <c r="AC45" s="237">
        <v>0</v>
      </c>
      <c r="AD45" s="237"/>
      <c r="AE45" s="238"/>
      <c r="AF45" s="237">
        <v>0</v>
      </c>
      <c r="AG45" s="237"/>
      <c r="AH45" s="238"/>
      <c r="AI45" s="276">
        <v>0</v>
      </c>
      <c r="AJ45" s="237">
        <v>0</v>
      </c>
      <c r="AK45" s="238"/>
      <c r="AL45" s="237">
        <v>0</v>
      </c>
      <c r="AM45" s="237">
        <v>0</v>
      </c>
      <c r="AN45" s="238"/>
      <c r="AO45" s="237">
        <v>0</v>
      </c>
      <c r="AP45" s="237">
        <v>0</v>
      </c>
      <c r="AQ45" s="272"/>
      <c r="AR45" s="429"/>
    </row>
    <row r="46" spans="1:44" ht="351" customHeight="1">
      <c r="A46" s="587"/>
      <c r="B46" s="584"/>
      <c r="C46" s="584"/>
      <c r="D46" s="236" t="s">
        <v>292</v>
      </c>
      <c r="E46" s="230">
        <f>H46+K46+N46+Q46+T46+W46+Z46+AC46+AF46+AI46+AL46+AO46</f>
        <v>0</v>
      </c>
      <c r="F46" s="230">
        <f>I46+L46+O46+R46+U46+X46+AA46+AD46+AG46+AJ46+AM46+AP46</f>
        <v>0</v>
      </c>
      <c r="G46" s="240"/>
      <c r="H46" s="237">
        <f t="shared" ref="H46:I46" si="185">H55</f>
        <v>0</v>
      </c>
      <c r="I46" s="237">
        <f t="shared" si="185"/>
        <v>0</v>
      </c>
      <c r="J46" s="238"/>
      <c r="K46" s="237">
        <f t="shared" ref="K46:L46" si="186">K55</f>
        <v>0</v>
      </c>
      <c r="L46" s="237">
        <f t="shared" si="186"/>
        <v>0</v>
      </c>
      <c r="M46" s="238"/>
      <c r="N46" s="237">
        <f t="shared" ref="N46:O46" si="187">N55</f>
        <v>0</v>
      </c>
      <c r="O46" s="237">
        <f t="shared" si="187"/>
        <v>0</v>
      </c>
      <c r="P46" s="238"/>
      <c r="Q46" s="237">
        <f t="shared" ref="Q46:R46" si="188">Q55</f>
        <v>0</v>
      </c>
      <c r="R46" s="237">
        <f t="shared" si="188"/>
        <v>0</v>
      </c>
      <c r="S46" s="238"/>
      <c r="T46" s="237">
        <f t="shared" ref="T46:U46" si="189">T55</f>
        <v>0</v>
      </c>
      <c r="U46" s="237">
        <f t="shared" si="189"/>
        <v>0</v>
      </c>
      <c r="V46" s="238"/>
      <c r="W46" s="237">
        <f t="shared" ref="W46:X46" si="190">W55</f>
        <v>0</v>
      </c>
      <c r="X46" s="237">
        <f t="shared" si="190"/>
        <v>0</v>
      </c>
      <c r="Y46" s="238"/>
      <c r="Z46" s="237">
        <f t="shared" ref="Z46:AA46" si="191">Z55</f>
        <v>0</v>
      </c>
      <c r="AA46" s="237">
        <f t="shared" si="191"/>
        <v>0</v>
      </c>
      <c r="AB46" s="238"/>
      <c r="AC46" s="237">
        <f t="shared" ref="AC46:AD46" si="192">AC55</f>
        <v>0</v>
      </c>
      <c r="AD46" s="237">
        <f t="shared" si="192"/>
        <v>0</v>
      </c>
      <c r="AE46" s="238"/>
      <c r="AF46" s="237">
        <f t="shared" ref="AF46:AG46" si="193">AF55</f>
        <v>0</v>
      </c>
      <c r="AG46" s="237">
        <f t="shared" si="193"/>
        <v>0</v>
      </c>
      <c r="AH46" s="238"/>
      <c r="AI46" s="276">
        <v>0</v>
      </c>
      <c r="AJ46" s="237">
        <f t="shared" ref="AJ46" si="194">AJ55</f>
        <v>0</v>
      </c>
      <c r="AK46" s="238"/>
      <c r="AL46" s="237">
        <f t="shared" ref="AL46:AM46" si="195">AL55</f>
        <v>0</v>
      </c>
      <c r="AM46" s="237">
        <f t="shared" si="195"/>
        <v>0</v>
      </c>
      <c r="AN46" s="238"/>
      <c r="AO46" s="237">
        <f t="shared" ref="AO46:AP46" si="196">AO55</f>
        <v>0</v>
      </c>
      <c r="AP46" s="237">
        <f t="shared" si="196"/>
        <v>0</v>
      </c>
      <c r="AQ46" s="272"/>
      <c r="AR46" s="429"/>
    </row>
    <row r="47" spans="1:44" ht="114.75" customHeight="1">
      <c r="A47" s="587"/>
      <c r="B47" s="584"/>
      <c r="C47" s="584"/>
      <c r="D47" s="236" t="s">
        <v>285</v>
      </c>
      <c r="E47" s="237">
        <f>H47+K47+N47+Q47+T47+W47+Z47+AC47+AF47+AI47+AL47+AO47</f>
        <v>0</v>
      </c>
      <c r="F47" s="237">
        <f>I47+L47+O47+R47+U47+X47+AA47+AD47+AG47+AJ47+AM47+AP47</f>
        <v>0</v>
      </c>
      <c r="G47" s="240"/>
      <c r="H47" s="237">
        <f t="shared" ref="H47:I47" si="197">H56</f>
        <v>0</v>
      </c>
      <c r="I47" s="237">
        <f t="shared" si="197"/>
        <v>0</v>
      </c>
      <c r="J47" s="238"/>
      <c r="K47" s="237">
        <f t="shared" ref="K47:L47" si="198">K56</f>
        <v>0</v>
      </c>
      <c r="L47" s="237">
        <f t="shared" si="198"/>
        <v>0</v>
      </c>
      <c r="M47" s="238"/>
      <c r="N47" s="237">
        <f t="shared" ref="N47:O47" si="199">N56</f>
        <v>0</v>
      </c>
      <c r="O47" s="237">
        <f t="shared" si="199"/>
        <v>0</v>
      </c>
      <c r="P47" s="238"/>
      <c r="Q47" s="237">
        <f t="shared" ref="Q47:R47" si="200">Q56</f>
        <v>0</v>
      </c>
      <c r="R47" s="237">
        <f t="shared" si="200"/>
        <v>0</v>
      </c>
      <c r="S47" s="238"/>
      <c r="T47" s="237">
        <f t="shared" ref="T47:U47" si="201">T56</f>
        <v>0</v>
      </c>
      <c r="U47" s="237">
        <f t="shared" si="201"/>
        <v>0</v>
      </c>
      <c r="V47" s="238"/>
      <c r="W47" s="237">
        <f t="shared" ref="W47:X47" si="202">W56</f>
        <v>0</v>
      </c>
      <c r="X47" s="237">
        <f t="shared" si="202"/>
        <v>0</v>
      </c>
      <c r="Y47" s="238"/>
      <c r="Z47" s="237">
        <f t="shared" ref="Z47:AA47" si="203">Z56</f>
        <v>0</v>
      </c>
      <c r="AA47" s="237">
        <f t="shared" si="203"/>
        <v>0</v>
      </c>
      <c r="AB47" s="238"/>
      <c r="AC47" s="237">
        <f t="shared" ref="AC47:AD47" si="204">AC56</f>
        <v>0</v>
      </c>
      <c r="AD47" s="237">
        <f t="shared" si="204"/>
        <v>0</v>
      </c>
      <c r="AE47" s="238"/>
      <c r="AF47" s="237">
        <f t="shared" ref="AF47:AG47" si="205">AF56</f>
        <v>0</v>
      </c>
      <c r="AG47" s="237">
        <f t="shared" si="205"/>
        <v>0</v>
      </c>
      <c r="AH47" s="238"/>
      <c r="AI47" s="237">
        <f t="shared" ref="AI47:AJ47" si="206">AI56</f>
        <v>0</v>
      </c>
      <c r="AJ47" s="237">
        <f t="shared" si="206"/>
        <v>0</v>
      </c>
      <c r="AK47" s="238"/>
      <c r="AL47" s="237">
        <f t="shared" ref="AL47:AM47" si="207">AL56</f>
        <v>0</v>
      </c>
      <c r="AM47" s="237">
        <f t="shared" si="207"/>
        <v>0</v>
      </c>
      <c r="AN47" s="238"/>
      <c r="AO47" s="237">
        <f t="shared" ref="AO47:AP47" si="208">AO56</f>
        <v>0</v>
      </c>
      <c r="AP47" s="237">
        <f t="shared" si="208"/>
        <v>0</v>
      </c>
      <c r="AQ47" s="272"/>
      <c r="AR47" s="429"/>
    </row>
    <row r="48" spans="1:44" ht="144.75" customHeight="1" thickBot="1">
      <c r="A48" s="588"/>
      <c r="B48" s="585"/>
      <c r="C48" s="585"/>
      <c r="D48" s="261" t="s">
        <v>43</v>
      </c>
      <c r="E48" s="250">
        <f t="shared" ref="E48:F48" si="209">H48+K48+N48+Q48+T48+W48+Z48+AC48+AF48+AI48+AL48+AO48</f>
        <v>0</v>
      </c>
      <c r="F48" s="250">
        <f t="shared" si="209"/>
        <v>0</v>
      </c>
      <c r="G48" s="277"/>
      <c r="H48" s="250">
        <f t="shared" ref="H48:I48" si="210">H57</f>
        <v>0</v>
      </c>
      <c r="I48" s="250">
        <f t="shared" si="210"/>
        <v>0</v>
      </c>
      <c r="J48" s="275"/>
      <c r="K48" s="250">
        <f t="shared" ref="K48:L48" si="211">K57</f>
        <v>0</v>
      </c>
      <c r="L48" s="250">
        <f t="shared" si="211"/>
        <v>0</v>
      </c>
      <c r="M48" s="275"/>
      <c r="N48" s="250">
        <f t="shared" ref="N48:O48" si="212">N57</f>
        <v>0</v>
      </c>
      <c r="O48" s="250">
        <f t="shared" si="212"/>
        <v>0</v>
      </c>
      <c r="P48" s="275"/>
      <c r="Q48" s="250">
        <f t="shared" ref="Q48:R48" si="213">Q57</f>
        <v>0</v>
      </c>
      <c r="R48" s="250">
        <f t="shared" si="213"/>
        <v>0</v>
      </c>
      <c r="S48" s="275"/>
      <c r="T48" s="250">
        <f t="shared" ref="T48:U48" si="214">T57</f>
        <v>0</v>
      </c>
      <c r="U48" s="250">
        <f t="shared" si="214"/>
        <v>0</v>
      </c>
      <c r="V48" s="275"/>
      <c r="W48" s="250">
        <f t="shared" ref="W48:X48" si="215">W57</f>
        <v>0</v>
      </c>
      <c r="X48" s="250">
        <f t="shared" si="215"/>
        <v>0</v>
      </c>
      <c r="Y48" s="275"/>
      <c r="Z48" s="250">
        <f t="shared" ref="Z48:AA48" si="216">Z57</f>
        <v>0</v>
      </c>
      <c r="AA48" s="250">
        <f t="shared" si="216"/>
        <v>0</v>
      </c>
      <c r="AB48" s="275"/>
      <c r="AC48" s="250">
        <f t="shared" ref="AC48:AD48" si="217">AC57</f>
        <v>0</v>
      </c>
      <c r="AD48" s="250">
        <f t="shared" si="217"/>
        <v>0</v>
      </c>
      <c r="AE48" s="275"/>
      <c r="AF48" s="250">
        <f t="shared" ref="AF48:AG48" si="218">AF57</f>
        <v>0</v>
      </c>
      <c r="AG48" s="250">
        <f t="shared" si="218"/>
        <v>0</v>
      </c>
      <c r="AH48" s="275"/>
      <c r="AI48" s="250">
        <f t="shared" ref="AI48:AJ48" si="219">AI57</f>
        <v>0</v>
      </c>
      <c r="AJ48" s="250">
        <f t="shared" si="219"/>
        <v>0</v>
      </c>
      <c r="AK48" s="275"/>
      <c r="AL48" s="250">
        <f t="shared" ref="AL48:AM48" si="220">AL57</f>
        <v>0</v>
      </c>
      <c r="AM48" s="250">
        <f t="shared" si="220"/>
        <v>0</v>
      </c>
      <c r="AN48" s="275"/>
      <c r="AO48" s="250">
        <f t="shared" ref="AO48:AP48" si="221">AO57</f>
        <v>0</v>
      </c>
      <c r="AP48" s="250">
        <f t="shared" si="221"/>
        <v>0</v>
      </c>
      <c r="AQ48" s="278"/>
      <c r="AR48" s="429"/>
    </row>
    <row r="49" spans="1:44" ht="147" customHeight="1">
      <c r="A49" s="589" t="s">
        <v>296</v>
      </c>
      <c r="B49" s="590" t="s">
        <v>418</v>
      </c>
      <c r="C49" s="590"/>
      <c r="D49" s="279" t="s">
        <v>41</v>
      </c>
      <c r="E49" s="280">
        <f>H49+K49+N49+Q49+T49+W49+Z49+AC49+AF49+AI49+AL49+AO49</f>
        <v>750917.10000000009</v>
      </c>
      <c r="F49" s="280">
        <f>I49+L49+O49+R49+U49+X49+AA49+AD49+AG49+AJ49+AM49+AP49</f>
        <v>613600.9</v>
      </c>
      <c r="G49" s="281">
        <f>F49/E49</f>
        <v>0.81713534023928869</v>
      </c>
      <c r="H49" s="280">
        <f>H58+H67+H102+H173</f>
        <v>14404.1</v>
      </c>
      <c r="I49" s="280">
        <f>I58+I67+I102+I173</f>
        <v>14404.1</v>
      </c>
      <c r="J49" s="231">
        <f t="shared" ref="J49" si="222">I49/H49</f>
        <v>1</v>
      </c>
      <c r="K49" s="280">
        <f>K58+K67+K102+K173</f>
        <v>26924.100000000002</v>
      </c>
      <c r="L49" s="280">
        <f>L58+L67+L102+L173</f>
        <v>26924.100000000002</v>
      </c>
      <c r="M49" s="282">
        <f>L49/K49</f>
        <v>1</v>
      </c>
      <c r="N49" s="280">
        <f>N58+N67+N102+N173</f>
        <v>120591.2</v>
      </c>
      <c r="O49" s="280">
        <f>O58+O67+O102+O173</f>
        <v>120591.2</v>
      </c>
      <c r="P49" s="282">
        <f>O49/N49</f>
        <v>1</v>
      </c>
      <c r="Q49" s="280">
        <f>Q58+Q67+Q102+Q173</f>
        <v>23312.2</v>
      </c>
      <c r="R49" s="280">
        <f>R58+R67+R102+R173</f>
        <v>23312.2</v>
      </c>
      <c r="S49" s="233">
        <f>R49/Q49</f>
        <v>1</v>
      </c>
      <c r="T49" s="280">
        <f>T58+T67+T102+T173</f>
        <v>21569.000000000004</v>
      </c>
      <c r="U49" s="280">
        <f>U58+U67+U102+U173</f>
        <v>21569.000000000004</v>
      </c>
      <c r="V49" s="233">
        <f>U49/T49</f>
        <v>1</v>
      </c>
      <c r="W49" s="280">
        <f>W58+W67+W102+W173</f>
        <v>64789.799999999996</v>
      </c>
      <c r="X49" s="280">
        <f>X58+X67+X102+X173</f>
        <v>64789.799999999996</v>
      </c>
      <c r="Y49" s="233">
        <f>X49/W49</f>
        <v>1</v>
      </c>
      <c r="Z49" s="280">
        <f>Z58+Z67+Z102+Z173</f>
        <v>20765.900000000001</v>
      </c>
      <c r="AA49" s="280">
        <f>AA58+AA67+AA102+AA173</f>
        <v>20765.900000000001</v>
      </c>
      <c r="AB49" s="233">
        <f>AA49/Z49</f>
        <v>1</v>
      </c>
      <c r="AC49" s="280">
        <f>AC58+AC67+AC102+AC173</f>
        <v>18886.399999999998</v>
      </c>
      <c r="AD49" s="280">
        <f>AD58+AD67+AD102+AD173</f>
        <v>18886.399999999998</v>
      </c>
      <c r="AE49" s="233">
        <f>AD49/AC49</f>
        <v>1</v>
      </c>
      <c r="AF49" s="280">
        <f>AF58+AF67+AF102+AF173</f>
        <v>140472.6</v>
      </c>
      <c r="AG49" s="280">
        <f>AG58+AG67+AG102+AG173</f>
        <v>140472.6</v>
      </c>
      <c r="AH49" s="233">
        <f>AG49/AF49</f>
        <v>1</v>
      </c>
      <c r="AI49" s="280">
        <f>AI58+AI67+AI102+AI173</f>
        <v>16687.3</v>
      </c>
      <c r="AJ49" s="280">
        <f>AJ58+AJ67+AJ102+AJ173</f>
        <v>16687.3</v>
      </c>
      <c r="AK49" s="282">
        <f>AJ49/AI49</f>
        <v>1</v>
      </c>
      <c r="AL49" s="280">
        <f>AL58+AL67+AL102+AL173</f>
        <v>11479.3</v>
      </c>
      <c r="AM49" s="280">
        <f>AM58+AM67+AM102+AM173</f>
        <v>11474.8</v>
      </c>
      <c r="AN49" s="282">
        <f>AM49/AL49</f>
        <v>0.99960799003423551</v>
      </c>
      <c r="AO49" s="280">
        <f t="shared" ref="AO49:AP51" si="223">AO58+AO67+AO102+AO173</f>
        <v>271035.2</v>
      </c>
      <c r="AP49" s="280">
        <f t="shared" si="223"/>
        <v>133723.5</v>
      </c>
      <c r="AQ49" s="233">
        <f>AP49/AO49</f>
        <v>0.49338056459087232</v>
      </c>
      <c r="AR49" s="434" t="s">
        <v>509</v>
      </c>
    </row>
    <row r="50" spans="1:44" ht="281.25" customHeight="1" thickBot="1">
      <c r="A50" s="587"/>
      <c r="B50" s="584"/>
      <c r="C50" s="584"/>
      <c r="D50" s="258" t="s">
        <v>37</v>
      </c>
      <c r="E50" s="237">
        <f>H50+K50+N50+Q50+T50+W50+Z50+AC50+AF50+AI50+AL50+AO50</f>
        <v>4113.5</v>
      </c>
      <c r="F50" s="237">
        <f>I50+L50+O50+R50+U50+X50+AA50+AD50+AG50+AJ50+AM50+AP50</f>
        <v>4113.5</v>
      </c>
      <c r="G50" s="231">
        <f t="shared" ref="G50:G53" si="224">F50/E50</f>
        <v>1</v>
      </c>
      <c r="H50" s="237">
        <f>H59+H68+H103+H139+H174</f>
        <v>0</v>
      </c>
      <c r="I50" s="237">
        <f>I59+I68+I103+I139+I174</f>
        <v>0</v>
      </c>
      <c r="J50" s="238"/>
      <c r="K50" s="237">
        <f>K59+K68+K103+K139+K174</f>
        <v>3304.8</v>
      </c>
      <c r="L50" s="237">
        <f>L59+L68+L103+L139+L174</f>
        <v>3304.8</v>
      </c>
      <c r="M50" s="231">
        <f>L50/K50</f>
        <v>1</v>
      </c>
      <c r="N50" s="237">
        <f>N59+N68+N103+N139+N174</f>
        <v>0</v>
      </c>
      <c r="O50" s="237">
        <f>O59+O68+O103+O139+O174</f>
        <v>0</v>
      </c>
      <c r="P50" s="238"/>
      <c r="Q50" s="237">
        <f>Q59+Q68+Q103+Q139+Q174</f>
        <v>0</v>
      </c>
      <c r="R50" s="237">
        <f>R59+R68+R103+R139+R174</f>
        <v>0</v>
      </c>
      <c r="S50" s="238"/>
      <c r="T50" s="237">
        <f>T59+T68+T103+T139+T174</f>
        <v>0</v>
      </c>
      <c r="U50" s="237">
        <f>U59+U68+U103+U139+U174</f>
        <v>0</v>
      </c>
      <c r="V50" s="238"/>
      <c r="W50" s="237">
        <f>W59+W68+W103+W139+W174</f>
        <v>0</v>
      </c>
      <c r="X50" s="237">
        <f>X59+X68+X103+X139+X174</f>
        <v>0</v>
      </c>
      <c r="Y50" s="238"/>
      <c r="Z50" s="237">
        <f>Z59+Z68+Z103+Z139+Z174</f>
        <v>291.60000000000002</v>
      </c>
      <c r="AA50" s="237">
        <f>AA59+AA68+AA103+AA139+AA174</f>
        <v>291.60000000000002</v>
      </c>
      <c r="AB50" s="231">
        <f t="shared" ref="AB50:AB51" si="225">AA50/Z50</f>
        <v>1</v>
      </c>
      <c r="AC50" s="237">
        <f>AC59+AC68+AC103+AC139+AC174</f>
        <v>0</v>
      </c>
      <c r="AD50" s="237">
        <f>AD59+AD68+AD103+AD139+AD174</f>
        <v>0</v>
      </c>
      <c r="AE50" s="238"/>
      <c r="AF50" s="237">
        <f>AF59+AF68+AF103+AF139+AF174</f>
        <v>0</v>
      </c>
      <c r="AG50" s="237">
        <f>AG59+AG68+AG103+AG139+AG174</f>
        <v>0</v>
      </c>
      <c r="AH50" s="238"/>
      <c r="AI50" s="237">
        <f>AI59+AI68+AI103+AI139+AI174</f>
        <v>268.2</v>
      </c>
      <c r="AJ50" s="237">
        <f>AJ59+AJ68+AJ103+AJ139+AJ174</f>
        <v>268.2</v>
      </c>
      <c r="AK50" s="231">
        <f t="shared" ref="AK50:AK58" si="226">AJ50/AI50</f>
        <v>1</v>
      </c>
      <c r="AL50" s="237">
        <f>+AL36</f>
        <v>0</v>
      </c>
      <c r="AM50" s="237">
        <f>AM59+AM68+AM103+AM174</f>
        <v>-4.5</v>
      </c>
      <c r="AN50" s="238"/>
      <c r="AO50" s="237">
        <f t="shared" si="223"/>
        <v>248.9</v>
      </c>
      <c r="AP50" s="237">
        <f t="shared" si="223"/>
        <v>253.4</v>
      </c>
      <c r="AQ50" s="240">
        <v>1.018</v>
      </c>
      <c r="AR50" s="429" t="s">
        <v>510</v>
      </c>
    </row>
    <row r="51" spans="1:44" ht="408.75" customHeight="1">
      <c r="A51" s="587"/>
      <c r="B51" s="584"/>
      <c r="C51" s="584"/>
      <c r="D51" s="553" t="s">
        <v>2</v>
      </c>
      <c r="E51" s="547">
        <f t="shared" ref="E51:F57" si="227">H51+K51+N51+Q51+T51+W51+Z51+AC51+AF51+AI51+AL51+AO51</f>
        <v>19346.400000000001</v>
      </c>
      <c r="F51" s="547">
        <f t="shared" si="227"/>
        <v>19267.300000000003</v>
      </c>
      <c r="G51" s="563">
        <f t="shared" si="224"/>
        <v>0.99591138403010382</v>
      </c>
      <c r="H51" s="237">
        <f>H60+H69+H104+H175</f>
        <v>0</v>
      </c>
      <c r="I51" s="237">
        <f>I60+I69+I104+I175</f>
        <v>0</v>
      </c>
      <c r="J51" s="238"/>
      <c r="K51" s="237">
        <f>K60+K69+K104+K175</f>
        <v>1057.8</v>
      </c>
      <c r="L51" s="237">
        <f>L60+L69+L104</f>
        <v>1057.8</v>
      </c>
      <c r="M51" s="231">
        <f>L51/K51</f>
        <v>1</v>
      </c>
      <c r="N51" s="237">
        <f>N60+N69+N104+N175</f>
        <v>105.7</v>
      </c>
      <c r="O51" s="237">
        <f>O60+O69+O104+O175</f>
        <v>105.7</v>
      </c>
      <c r="P51" s="282">
        <f>O51/N51</f>
        <v>1</v>
      </c>
      <c r="Q51" s="237">
        <f>Q60+Q69+Q104+Q175</f>
        <v>7080.5</v>
      </c>
      <c r="R51" s="237">
        <f>R60+R69+R104+R175</f>
        <v>7080.5</v>
      </c>
      <c r="S51" s="282">
        <f>R51/Q51</f>
        <v>1</v>
      </c>
      <c r="T51" s="237">
        <f>T60+T69+T104+T175</f>
        <v>2487.4</v>
      </c>
      <c r="U51" s="237">
        <f>U60+U69+U104+U175</f>
        <v>2487.4</v>
      </c>
      <c r="V51" s="231">
        <f>U51/T51*1</f>
        <v>1</v>
      </c>
      <c r="W51" s="237">
        <f>W60+W69+W104+W175</f>
        <v>64.099999999999994</v>
      </c>
      <c r="X51" s="237">
        <f>X60+X69+X104+X175</f>
        <v>64.099999999999994</v>
      </c>
      <c r="Y51" s="231">
        <f>X51/W51*1</f>
        <v>1</v>
      </c>
      <c r="Z51" s="237">
        <f>Z60+Z69+Z104+Z175</f>
        <v>1088.0999999999999</v>
      </c>
      <c r="AA51" s="237">
        <f>AA60+AA69+AA104+AA175</f>
        <v>1088.0999999999999</v>
      </c>
      <c r="AB51" s="231">
        <f t="shared" si="225"/>
        <v>1</v>
      </c>
      <c r="AC51" s="237">
        <f>AC60+AC69+AC104+AC175</f>
        <v>175.6</v>
      </c>
      <c r="AD51" s="237">
        <f>AD60+AD69+AD104+AD175</f>
        <v>175.6</v>
      </c>
      <c r="AE51" s="231">
        <f t="shared" ref="AE51" si="228">AD51/AC51</f>
        <v>1</v>
      </c>
      <c r="AF51" s="547">
        <f>AF60+AF69+AF104+AF175</f>
        <v>6616.1</v>
      </c>
      <c r="AG51" s="547">
        <f>AG60+AG69+AG104+AG175</f>
        <v>6616.1</v>
      </c>
      <c r="AH51" s="647">
        <f>AG51/AF51</f>
        <v>1</v>
      </c>
      <c r="AI51" s="547">
        <f>AI60+AI69+AI104+AI175</f>
        <v>197.2</v>
      </c>
      <c r="AJ51" s="547">
        <f>AJ60+AJ69+AJ104+AJ175</f>
        <v>197.2</v>
      </c>
      <c r="AK51" s="550">
        <f t="shared" si="226"/>
        <v>1</v>
      </c>
      <c r="AL51" s="547">
        <f>AL60+AL69+AL104+AL175</f>
        <v>163.30000000000001</v>
      </c>
      <c r="AM51" s="547">
        <f>AM60+AM69+AM104+AM175</f>
        <v>163.30000000000001</v>
      </c>
      <c r="AN51" s="550">
        <f t="shared" ref="AN51" si="229">AM51/AL51</f>
        <v>1</v>
      </c>
      <c r="AO51" s="547">
        <f t="shared" si="223"/>
        <v>310.60000000000002</v>
      </c>
      <c r="AP51" s="547">
        <f t="shared" si="223"/>
        <v>231.5</v>
      </c>
      <c r="AQ51" s="647">
        <f>AP51/AO51</f>
        <v>0.745331616226658</v>
      </c>
      <c r="AR51" s="648" t="s">
        <v>532</v>
      </c>
    </row>
    <row r="52" spans="1:44" ht="409.5" customHeight="1" thickBot="1">
      <c r="A52" s="587"/>
      <c r="B52" s="584"/>
      <c r="C52" s="584"/>
      <c r="D52" s="555"/>
      <c r="E52" s="549"/>
      <c r="F52" s="549"/>
      <c r="G52" s="565"/>
      <c r="H52" s="268"/>
      <c r="I52" s="268"/>
      <c r="J52" s="284"/>
      <c r="K52" s="268"/>
      <c r="L52" s="268"/>
      <c r="M52" s="269"/>
      <c r="N52" s="268"/>
      <c r="O52" s="268"/>
      <c r="P52" s="285"/>
      <c r="Q52" s="268"/>
      <c r="R52" s="268"/>
      <c r="S52" s="285"/>
      <c r="T52" s="268"/>
      <c r="U52" s="268"/>
      <c r="V52" s="286"/>
      <c r="W52" s="268"/>
      <c r="X52" s="268"/>
      <c r="Y52" s="286"/>
      <c r="Z52" s="268"/>
      <c r="AA52" s="268"/>
      <c r="AB52" s="285"/>
      <c r="AC52" s="268"/>
      <c r="AD52" s="268"/>
      <c r="AE52" s="287"/>
      <c r="AF52" s="549"/>
      <c r="AG52" s="549"/>
      <c r="AH52" s="562"/>
      <c r="AI52" s="549"/>
      <c r="AJ52" s="549"/>
      <c r="AK52" s="562"/>
      <c r="AL52" s="549"/>
      <c r="AM52" s="549"/>
      <c r="AN52" s="562"/>
      <c r="AO52" s="549"/>
      <c r="AP52" s="549"/>
      <c r="AQ52" s="562"/>
      <c r="AR52" s="649"/>
    </row>
    <row r="53" spans="1:44" ht="409.5" customHeight="1">
      <c r="A53" s="587"/>
      <c r="B53" s="584"/>
      <c r="C53" s="584"/>
      <c r="D53" s="553" t="s">
        <v>284</v>
      </c>
      <c r="E53" s="547">
        <f t="shared" si="227"/>
        <v>727457.2</v>
      </c>
      <c r="F53" s="547">
        <f t="shared" si="227"/>
        <v>590220.10000000009</v>
      </c>
      <c r="G53" s="563">
        <f t="shared" si="224"/>
        <v>0.81134683937419294</v>
      </c>
      <c r="H53" s="547">
        <f>H61+H70+H106+H176</f>
        <v>14404.1</v>
      </c>
      <c r="I53" s="547">
        <f>I61+I70+I106+I176</f>
        <v>14404.1</v>
      </c>
      <c r="J53" s="550">
        <f t="shared" ref="J53" si="230">I53/H53</f>
        <v>1</v>
      </c>
      <c r="K53" s="547">
        <f>K61+K70+K106+K176</f>
        <v>22561.5</v>
      </c>
      <c r="L53" s="547">
        <f>L61+L70+L106+L176</f>
        <v>22561.5</v>
      </c>
      <c r="M53" s="550">
        <f>L53/K53</f>
        <v>1</v>
      </c>
      <c r="N53" s="547">
        <f>N61+N70+N106+N176</f>
        <v>120485.5</v>
      </c>
      <c r="O53" s="547">
        <f>O61+O70+O106+O176</f>
        <v>120485.5</v>
      </c>
      <c r="P53" s="550">
        <f>O53/N53</f>
        <v>1</v>
      </c>
      <c r="Q53" s="547">
        <f>Q61+Q70+Q106+Q176</f>
        <v>16231.699999999999</v>
      </c>
      <c r="R53" s="547">
        <f>R61+R70+R106+R176</f>
        <v>16231.699999999999</v>
      </c>
      <c r="S53" s="550">
        <f>R53/Q53</f>
        <v>1</v>
      </c>
      <c r="T53" s="547">
        <f>T61+T70+T106+T176</f>
        <v>19081.600000000002</v>
      </c>
      <c r="U53" s="547">
        <f>U61+U70+U106+U176</f>
        <v>19081.600000000002</v>
      </c>
      <c r="V53" s="647">
        <f>U53/T53</f>
        <v>1</v>
      </c>
      <c r="W53" s="547">
        <f>W61+W70+W106+W176</f>
        <v>64725.7</v>
      </c>
      <c r="X53" s="547">
        <f>X61+X70+X106+X176</f>
        <v>64725.7</v>
      </c>
      <c r="Y53" s="647">
        <f>X53/W53</f>
        <v>1</v>
      </c>
      <c r="Z53" s="547">
        <f>Z61+Z70+Z106+Z176</f>
        <v>19386.2</v>
      </c>
      <c r="AA53" s="547">
        <f>AA61+AA70+AA106+AA176</f>
        <v>19386.2</v>
      </c>
      <c r="AB53" s="647">
        <f>AA53/Z53</f>
        <v>1</v>
      </c>
      <c r="AC53" s="547">
        <f>AC61+AC70+AC106+AC176</f>
        <v>18710.8</v>
      </c>
      <c r="AD53" s="547">
        <f>AD61+AD70+AD106+AD176</f>
        <v>18710.8</v>
      </c>
      <c r="AE53" s="647">
        <f>AD53/AC53</f>
        <v>1</v>
      </c>
      <c r="AF53" s="547">
        <f>AF61+AF70+AF106+AF176</f>
        <v>133856.5</v>
      </c>
      <c r="AG53" s="547">
        <f>AG61+AG70+AG106+AG176</f>
        <v>133856.5</v>
      </c>
      <c r="AH53" s="647">
        <f>AG53/AF53</f>
        <v>1</v>
      </c>
      <c r="AI53" s="547">
        <f>AI61+AI70+AI106+AI176</f>
        <v>16221.9</v>
      </c>
      <c r="AJ53" s="547">
        <f>AJ61+AJ70+AJ106+AJ176</f>
        <v>16221.9</v>
      </c>
      <c r="AK53" s="647">
        <f>AJ53/AI53</f>
        <v>1</v>
      </c>
      <c r="AL53" s="547">
        <f>AL61+AL70+AL106+AL176</f>
        <v>11316</v>
      </c>
      <c r="AM53" s="547">
        <f>AM61+AM70+AM106+AM176</f>
        <v>11316</v>
      </c>
      <c r="AN53" s="647">
        <f>AM53/AL53</f>
        <v>1</v>
      </c>
      <c r="AO53" s="547">
        <f>AO61+AO70+AO106+AO176</f>
        <v>270475.69999999995</v>
      </c>
      <c r="AP53" s="547">
        <f>AP61+AP70+AP106+AP176</f>
        <v>133238.6</v>
      </c>
      <c r="AQ53" s="647">
        <f>AP53/AO53</f>
        <v>0.49260839328634709</v>
      </c>
      <c r="AR53" s="718" t="s">
        <v>548</v>
      </c>
    </row>
    <row r="54" spans="1:44" ht="409.5" customHeight="1" thickBot="1">
      <c r="A54" s="587"/>
      <c r="B54" s="584"/>
      <c r="C54" s="584"/>
      <c r="D54" s="555"/>
      <c r="E54" s="698"/>
      <c r="F54" s="698"/>
      <c r="G54" s="565"/>
      <c r="H54" s="549"/>
      <c r="I54" s="549"/>
      <c r="J54" s="552"/>
      <c r="K54" s="549"/>
      <c r="L54" s="549"/>
      <c r="M54" s="552"/>
      <c r="N54" s="549"/>
      <c r="O54" s="549"/>
      <c r="P54" s="552"/>
      <c r="Q54" s="549"/>
      <c r="R54" s="549"/>
      <c r="S54" s="552"/>
      <c r="T54" s="549"/>
      <c r="U54" s="549"/>
      <c r="V54" s="552"/>
      <c r="W54" s="549"/>
      <c r="X54" s="549"/>
      <c r="Y54" s="552"/>
      <c r="Z54" s="549"/>
      <c r="AA54" s="549"/>
      <c r="AB54" s="552"/>
      <c r="AC54" s="549"/>
      <c r="AD54" s="549"/>
      <c r="AE54" s="552"/>
      <c r="AF54" s="549"/>
      <c r="AG54" s="549"/>
      <c r="AH54" s="552"/>
      <c r="AI54" s="549"/>
      <c r="AJ54" s="549"/>
      <c r="AK54" s="552"/>
      <c r="AL54" s="549"/>
      <c r="AM54" s="549"/>
      <c r="AN54" s="552"/>
      <c r="AO54" s="549"/>
      <c r="AP54" s="549"/>
      <c r="AQ54" s="552"/>
      <c r="AR54" s="719"/>
    </row>
    <row r="55" spans="1:44" ht="243.75" customHeight="1">
      <c r="A55" s="587"/>
      <c r="B55" s="584"/>
      <c r="C55" s="584"/>
      <c r="D55" s="236" t="s">
        <v>292</v>
      </c>
      <c r="E55" s="230">
        <f t="shared" si="227"/>
        <v>0</v>
      </c>
      <c r="F55" s="230">
        <f t="shared" ref="F55:F57" si="231">I55+L55+O55+R55+U55+X55+AA55+AD55+AG55+AJ55+AM55+AP55</f>
        <v>0</v>
      </c>
      <c r="G55" s="238"/>
      <c r="H55" s="237">
        <f t="shared" ref="H55:I57" si="232">H64+H71+H107+H177</f>
        <v>0</v>
      </c>
      <c r="I55" s="237">
        <f t="shared" si="232"/>
        <v>0</v>
      </c>
      <c r="J55" s="238"/>
      <c r="K55" s="237">
        <f t="shared" ref="K55:L57" si="233">K64+K71+K107+K177</f>
        <v>0</v>
      </c>
      <c r="L55" s="237">
        <f t="shared" si="233"/>
        <v>0</v>
      </c>
      <c r="M55" s="238"/>
      <c r="N55" s="237">
        <f t="shared" ref="N55:O57" si="234">N64+N71+N107+N177</f>
        <v>0</v>
      </c>
      <c r="O55" s="237">
        <f t="shared" si="234"/>
        <v>0</v>
      </c>
      <c r="P55" s="238"/>
      <c r="Q55" s="237">
        <f t="shared" ref="Q55:R57" si="235">Q64+Q71+Q107+Q177</f>
        <v>0</v>
      </c>
      <c r="R55" s="237">
        <f t="shared" si="235"/>
        <v>0</v>
      </c>
      <c r="S55" s="238"/>
      <c r="T55" s="237">
        <f t="shared" ref="T55:U57" si="236">T64+T71+T107+T177</f>
        <v>0</v>
      </c>
      <c r="U55" s="237">
        <f t="shared" si="236"/>
        <v>0</v>
      </c>
      <c r="V55" s="238"/>
      <c r="W55" s="237">
        <f t="shared" ref="W55:X57" si="237">W64+W71+W107+W177</f>
        <v>0</v>
      </c>
      <c r="X55" s="237">
        <f t="shared" si="237"/>
        <v>0</v>
      </c>
      <c r="Y55" s="238"/>
      <c r="Z55" s="237">
        <f t="shared" ref="Z55:AA57" si="238">Z64+Z71+Z107+Z177</f>
        <v>0</v>
      </c>
      <c r="AA55" s="237">
        <f t="shared" si="238"/>
        <v>0</v>
      </c>
      <c r="AB55" s="238"/>
      <c r="AC55" s="237">
        <f t="shared" ref="AC55:AD57" si="239">AC64+AC71+AC107+AC177</f>
        <v>0</v>
      </c>
      <c r="AD55" s="237">
        <f t="shared" si="239"/>
        <v>0</v>
      </c>
      <c r="AE55" s="238"/>
      <c r="AF55" s="237">
        <f t="shared" ref="AF55:AG57" si="240">AF64+AF71+AF107+AF177</f>
        <v>0</v>
      </c>
      <c r="AG55" s="237">
        <f t="shared" si="240"/>
        <v>0</v>
      </c>
      <c r="AH55" s="238"/>
      <c r="AI55" s="237">
        <f t="shared" ref="AI55:AJ57" si="241">AI64+AI71+AI107+AI177</f>
        <v>0</v>
      </c>
      <c r="AJ55" s="237">
        <f t="shared" si="241"/>
        <v>0</v>
      </c>
      <c r="AK55" s="238"/>
      <c r="AL55" s="237">
        <f t="shared" ref="AL55:AM57" si="242">AL64+AL71+AL107+AL177</f>
        <v>0</v>
      </c>
      <c r="AM55" s="237">
        <f t="shared" si="242"/>
        <v>0</v>
      </c>
      <c r="AN55" s="238"/>
      <c r="AO55" s="237">
        <f t="shared" ref="AO55:AP57" si="243">AO64+AO71+AO107+AO177</f>
        <v>0</v>
      </c>
      <c r="AP55" s="237">
        <f t="shared" si="243"/>
        <v>0</v>
      </c>
      <c r="AQ55" s="238"/>
      <c r="AR55" s="430"/>
    </row>
    <row r="56" spans="1:44" ht="114.75" customHeight="1">
      <c r="A56" s="587"/>
      <c r="B56" s="584"/>
      <c r="C56" s="584"/>
      <c r="D56" s="236" t="s">
        <v>285</v>
      </c>
      <c r="E56" s="237">
        <f t="shared" si="227"/>
        <v>0</v>
      </c>
      <c r="F56" s="237">
        <f t="shared" si="231"/>
        <v>0</v>
      </c>
      <c r="G56" s="238"/>
      <c r="H56" s="237">
        <f t="shared" si="232"/>
        <v>0</v>
      </c>
      <c r="I56" s="237">
        <f t="shared" si="232"/>
        <v>0</v>
      </c>
      <c r="J56" s="238"/>
      <c r="K56" s="237">
        <f t="shared" si="233"/>
        <v>0</v>
      </c>
      <c r="L56" s="237">
        <f t="shared" si="233"/>
        <v>0</v>
      </c>
      <c r="M56" s="238"/>
      <c r="N56" s="237">
        <f t="shared" si="234"/>
        <v>0</v>
      </c>
      <c r="O56" s="237">
        <f t="shared" si="234"/>
        <v>0</v>
      </c>
      <c r="P56" s="238"/>
      <c r="Q56" s="237">
        <f t="shared" si="235"/>
        <v>0</v>
      </c>
      <c r="R56" s="237">
        <f t="shared" si="235"/>
        <v>0</v>
      </c>
      <c r="S56" s="238"/>
      <c r="T56" s="237">
        <f t="shared" si="236"/>
        <v>0</v>
      </c>
      <c r="U56" s="237">
        <f t="shared" si="236"/>
        <v>0</v>
      </c>
      <c r="V56" s="238"/>
      <c r="W56" s="237">
        <f t="shared" si="237"/>
        <v>0</v>
      </c>
      <c r="X56" s="237">
        <f t="shared" si="237"/>
        <v>0</v>
      </c>
      <c r="Y56" s="238"/>
      <c r="Z56" s="237">
        <f t="shared" si="238"/>
        <v>0</v>
      </c>
      <c r="AA56" s="237">
        <f t="shared" si="238"/>
        <v>0</v>
      </c>
      <c r="AB56" s="238"/>
      <c r="AC56" s="237">
        <f t="shared" si="239"/>
        <v>0</v>
      </c>
      <c r="AD56" s="237">
        <f t="shared" si="239"/>
        <v>0</v>
      </c>
      <c r="AE56" s="238"/>
      <c r="AF56" s="237">
        <f t="shared" si="240"/>
        <v>0</v>
      </c>
      <c r="AG56" s="237">
        <f t="shared" si="240"/>
        <v>0</v>
      </c>
      <c r="AH56" s="238"/>
      <c r="AI56" s="237">
        <f t="shared" si="241"/>
        <v>0</v>
      </c>
      <c r="AJ56" s="237">
        <f t="shared" si="241"/>
        <v>0</v>
      </c>
      <c r="AK56" s="238"/>
      <c r="AL56" s="237">
        <f t="shared" si="242"/>
        <v>0</v>
      </c>
      <c r="AM56" s="237">
        <f t="shared" si="242"/>
        <v>0</v>
      </c>
      <c r="AN56" s="238"/>
      <c r="AO56" s="237">
        <f t="shared" si="243"/>
        <v>0</v>
      </c>
      <c r="AP56" s="237">
        <f t="shared" si="243"/>
        <v>0</v>
      </c>
      <c r="AQ56" s="238"/>
      <c r="AR56" s="430"/>
    </row>
    <row r="57" spans="1:44" ht="96" customHeight="1" thickBot="1">
      <c r="A57" s="588"/>
      <c r="B57" s="585"/>
      <c r="C57" s="585"/>
      <c r="D57" s="261" t="s">
        <v>43</v>
      </c>
      <c r="E57" s="250">
        <f t="shared" si="227"/>
        <v>0</v>
      </c>
      <c r="F57" s="250">
        <f t="shared" si="231"/>
        <v>0</v>
      </c>
      <c r="G57" s="275"/>
      <c r="H57" s="250">
        <f t="shared" si="232"/>
        <v>0</v>
      </c>
      <c r="I57" s="250">
        <f t="shared" si="232"/>
        <v>0</v>
      </c>
      <c r="J57" s="275"/>
      <c r="K57" s="250">
        <f t="shared" si="233"/>
        <v>0</v>
      </c>
      <c r="L57" s="250">
        <f t="shared" si="233"/>
        <v>0</v>
      </c>
      <c r="M57" s="275"/>
      <c r="N57" s="250">
        <f t="shared" si="234"/>
        <v>0</v>
      </c>
      <c r="O57" s="250">
        <f t="shared" si="234"/>
        <v>0</v>
      </c>
      <c r="P57" s="275"/>
      <c r="Q57" s="250">
        <f t="shared" si="235"/>
        <v>0</v>
      </c>
      <c r="R57" s="250">
        <f t="shared" si="235"/>
        <v>0</v>
      </c>
      <c r="S57" s="275"/>
      <c r="T57" s="250">
        <f t="shared" si="236"/>
        <v>0</v>
      </c>
      <c r="U57" s="250">
        <f t="shared" si="236"/>
        <v>0</v>
      </c>
      <c r="V57" s="275"/>
      <c r="W57" s="250">
        <f t="shared" si="237"/>
        <v>0</v>
      </c>
      <c r="X57" s="250">
        <f t="shared" si="237"/>
        <v>0</v>
      </c>
      <c r="Y57" s="275"/>
      <c r="Z57" s="250">
        <f t="shared" si="238"/>
        <v>0</v>
      </c>
      <c r="AA57" s="250">
        <f t="shared" si="238"/>
        <v>0</v>
      </c>
      <c r="AB57" s="275"/>
      <c r="AC57" s="250">
        <f t="shared" si="239"/>
        <v>0</v>
      </c>
      <c r="AD57" s="250">
        <f t="shared" si="239"/>
        <v>0</v>
      </c>
      <c r="AE57" s="275"/>
      <c r="AF57" s="250">
        <f t="shared" si="240"/>
        <v>0</v>
      </c>
      <c r="AG57" s="250">
        <f t="shared" si="240"/>
        <v>0</v>
      </c>
      <c r="AH57" s="275"/>
      <c r="AI57" s="250">
        <f t="shared" si="241"/>
        <v>0</v>
      </c>
      <c r="AJ57" s="250">
        <f t="shared" si="241"/>
        <v>0</v>
      </c>
      <c r="AK57" s="275"/>
      <c r="AL57" s="250">
        <f t="shared" si="242"/>
        <v>0</v>
      </c>
      <c r="AM57" s="250">
        <f t="shared" si="242"/>
        <v>0</v>
      </c>
      <c r="AN57" s="275"/>
      <c r="AO57" s="250">
        <f t="shared" si="243"/>
        <v>0</v>
      </c>
      <c r="AP57" s="250">
        <f t="shared" si="243"/>
        <v>0</v>
      </c>
      <c r="AQ57" s="275"/>
      <c r="AR57" s="431"/>
    </row>
    <row r="58" spans="1:44" ht="132.75" customHeight="1">
      <c r="A58" s="695" t="s">
        <v>298</v>
      </c>
      <c r="B58" s="606" t="s">
        <v>297</v>
      </c>
      <c r="C58" s="583"/>
      <c r="D58" s="254" t="s">
        <v>41</v>
      </c>
      <c r="E58" s="280">
        <f>H58+K58+N58+Q58+T58+W58+Z58+AC58+AF58+AI58+AL58+AO58</f>
        <v>653139.19999999995</v>
      </c>
      <c r="F58" s="280">
        <f>I58+L58+O58+R58+U58+X58+AA58+AD58+AG58+AJ58+AM58+AP58</f>
        <v>517183</v>
      </c>
      <c r="G58" s="264">
        <f>F58/E58</f>
        <v>0.79184192282441479</v>
      </c>
      <c r="H58" s="230">
        <f>H59+H60+H61+H64+H65+H66</f>
        <v>14404.1</v>
      </c>
      <c r="I58" s="230">
        <f>I59+I60+I61+I64+I65+I66</f>
        <v>14404.1</v>
      </c>
      <c r="J58" s="233">
        <f>I58/H58</f>
        <v>1</v>
      </c>
      <c r="K58" s="230">
        <f>K59+K60+K61+K64+K65+K66</f>
        <v>20097.599999999999</v>
      </c>
      <c r="L58" s="230">
        <f>L59+L60+L61+L64+L65+L66</f>
        <v>20097.599999999999</v>
      </c>
      <c r="M58" s="233">
        <f>L58/K58</f>
        <v>1</v>
      </c>
      <c r="N58" s="230">
        <f>N59+N60+N61+N64+N65+N66</f>
        <v>117008.2</v>
      </c>
      <c r="O58" s="230">
        <f>O59+O60+O61+O64+O65+O66</f>
        <v>117008.2</v>
      </c>
      <c r="P58" s="233">
        <f>O58/N58</f>
        <v>1</v>
      </c>
      <c r="Q58" s="230">
        <f>Q59+Q60+Q61+Q64+Q65+Q66</f>
        <v>13849.9</v>
      </c>
      <c r="R58" s="230">
        <f>R59+R60+R61+R64+R65+R66</f>
        <v>13849.9</v>
      </c>
      <c r="S58" s="233">
        <f>R58/Q58</f>
        <v>1</v>
      </c>
      <c r="T58" s="230">
        <f>T59+T60+T61+T64+T65+T66</f>
        <v>17468.2</v>
      </c>
      <c r="U58" s="230">
        <f>U59+U60+U61+U64+U65+U66</f>
        <v>17468.2</v>
      </c>
      <c r="V58" s="233">
        <f>U58/T58</f>
        <v>1</v>
      </c>
      <c r="W58" s="230">
        <f>W59+W60+W61+W64+W65+W66</f>
        <v>61475.199999999997</v>
      </c>
      <c r="X58" s="230">
        <f>X59+X60+X61+X64+X65+X66</f>
        <v>61475.199999999997</v>
      </c>
      <c r="Y58" s="233">
        <f>X58/W58</f>
        <v>1</v>
      </c>
      <c r="Z58" s="230">
        <f>Z59+Z60+Z61+Z64+Z65+Z66</f>
        <v>16675.900000000001</v>
      </c>
      <c r="AA58" s="230">
        <f>AA59+AA60+AA61+AA64+AA65+AA66</f>
        <v>16675.900000000001</v>
      </c>
      <c r="AB58" s="233">
        <f>AA58/Z58</f>
        <v>1</v>
      </c>
      <c r="AC58" s="230">
        <f>AC59+AC60+AC61+AC64+AC65+AC66</f>
        <v>16811.3</v>
      </c>
      <c r="AD58" s="230">
        <f>AD59+AD60+AD61+AD64+AD65+AD66</f>
        <v>16811.3</v>
      </c>
      <c r="AE58" s="233">
        <f>AD58/AC58</f>
        <v>1</v>
      </c>
      <c r="AF58" s="230">
        <f>AF59+AF60+AF61+AF64+AF65+AF66</f>
        <v>119348.1</v>
      </c>
      <c r="AG58" s="230">
        <f>AG59+AG60+AG61+AG64+AG65+AG66</f>
        <v>119348.1</v>
      </c>
      <c r="AH58" s="233">
        <f>AG58/AF58</f>
        <v>1</v>
      </c>
      <c r="AI58" s="230">
        <f>AI59+AI60+AI61+AI64+AI65+AI66</f>
        <v>9549.7999999999993</v>
      </c>
      <c r="AJ58" s="230">
        <f>AJ59+AJ60+AJ61+AJ64+AJ65+AJ66</f>
        <v>9549.7999999999993</v>
      </c>
      <c r="AK58" s="233">
        <f t="shared" si="226"/>
        <v>1</v>
      </c>
      <c r="AL58" s="230">
        <f>AL59+AL60+AL61+AL64+AL65+AL66</f>
        <v>9050.1</v>
      </c>
      <c r="AM58" s="230">
        <f>AM59+AM60+AM61+AM64+AM65+AM66</f>
        <v>9050.1</v>
      </c>
      <c r="AN58" s="233">
        <f t="shared" ref="AN58" si="244">AM58/AL58</f>
        <v>1</v>
      </c>
      <c r="AO58" s="230">
        <f>AO59+AO60+AO61+AO64+AO65+AO66</f>
        <v>237400.8</v>
      </c>
      <c r="AP58" s="230">
        <f>AP59+AP60+AP61+AP64+AP65+AP66</f>
        <v>101444.6</v>
      </c>
      <c r="AQ58" s="233">
        <f t="shared" ref="AQ58" si="245">AP58/AO58</f>
        <v>0.42731364005513045</v>
      </c>
      <c r="AR58" s="433" t="s">
        <v>511</v>
      </c>
    </row>
    <row r="59" spans="1:44" ht="114.75" customHeight="1">
      <c r="A59" s="696"/>
      <c r="B59" s="608"/>
      <c r="C59" s="584"/>
      <c r="D59" s="258" t="s">
        <v>37</v>
      </c>
      <c r="E59" s="237">
        <f>H59+K59+N59+Q59+T59+W59+Z59+AC59+AF59+AI59+AL59+AO59</f>
        <v>0</v>
      </c>
      <c r="F59" s="237">
        <f>I59+L59+O59+R59+U59+X59+AA59+AD59+AG59+AJ59+AM59+AP59</f>
        <v>0</v>
      </c>
      <c r="G59" s="240"/>
      <c r="H59" s="237"/>
      <c r="I59" s="237"/>
      <c r="J59" s="238"/>
      <c r="K59" s="237"/>
      <c r="L59" s="237"/>
      <c r="M59" s="238"/>
      <c r="N59" s="237"/>
      <c r="O59" s="237"/>
      <c r="P59" s="238"/>
      <c r="Q59" s="237"/>
      <c r="R59" s="237"/>
      <c r="S59" s="238"/>
      <c r="T59" s="237"/>
      <c r="U59" s="237"/>
      <c r="V59" s="238"/>
      <c r="W59" s="237"/>
      <c r="X59" s="237"/>
      <c r="Y59" s="238"/>
      <c r="Z59" s="237"/>
      <c r="AA59" s="237"/>
      <c r="AB59" s="238"/>
      <c r="AC59" s="237"/>
      <c r="AD59" s="237"/>
      <c r="AE59" s="238"/>
      <c r="AF59" s="237"/>
      <c r="AG59" s="237"/>
      <c r="AH59" s="238"/>
      <c r="AI59" s="237">
        <f t="shared" ref="AI59:AJ59" si="246">AI286</f>
        <v>0</v>
      </c>
      <c r="AJ59" s="237">
        <f t="shared" si="246"/>
        <v>0</v>
      </c>
      <c r="AK59" s="238"/>
      <c r="AL59" s="237">
        <f t="shared" ref="AL59:AM59" si="247">AL286</f>
        <v>0</v>
      </c>
      <c r="AM59" s="237">
        <f t="shared" si="247"/>
        <v>0</v>
      </c>
      <c r="AN59" s="238"/>
      <c r="AO59" s="237">
        <f>AO286</f>
        <v>0</v>
      </c>
      <c r="AP59" s="237">
        <f>AP286</f>
        <v>0</v>
      </c>
      <c r="AQ59" s="238"/>
      <c r="AR59" s="429"/>
    </row>
    <row r="60" spans="1:44" ht="114.75" customHeight="1">
      <c r="A60" s="696"/>
      <c r="B60" s="608"/>
      <c r="C60" s="584"/>
      <c r="D60" s="236" t="s">
        <v>2</v>
      </c>
      <c r="E60" s="237">
        <f t="shared" ref="E60:E66" si="248">H60+K60+N60+Q60+T60+W60+Z60+AC60+AF60+AI60+AL60+AO60</f>
        <v>0</v>
      </c>
      <c r="F60" s="237">
        <f t="shared" ref="F60:F66" si="249">I60+L60+O60+R60+U60+X60+AA60+AD60+AG60+AJ60+AM60+AP60</f>
        <v>0</v>
      </c>
      <c r="G60" s="240"/>
      <c r="H60" s="237"/>
      <c r="I60" s="237"/>
      <c r="J60" s="238"/>
      <c r="K60" s="237"/>
      <c r="L60" s="237"/>
      <c r="M60" s="238"/>
      <c r="N60" s="237"/>
      <c r="O60" s="237"/>
      <c r="P60" s="238"/>
      <c r="Q60" s="237"/>
      <c r="R60" s="237"/>
      <c r="S60" s="238"/>
      <c r="T60" s="237"/>
      <c r="U60" s="237"/>
      <c r="V60" s="238"/>
      <c r="W60" s="237"/>
      <c r="X60" s="237"/>
      <c r="Y60" s="238"/>
      <c r="Z60" s="237"/>
      <c r="AA60" s="237"/>
      <c r="AB60" s="238"/>
      <c r="AC60" s="237"/>
      <c r="AD60" s="237"/>
      <c r="AE60" s="238"/>
      <c r="AF60" s="237"/>
      <c r="AG60" s="237"/>
      <c r="AH60" s="238"/>
      <c r="AI60" s="237">
        <f t="shared" ref="AI60:AJ60" si="250">AI287</f>
        <v>0</v>
      </c>
      <c r="AJ60" s="237">
        <f t="shared" si="250"/>
        <v>0</v>
      </c>
      <c r="AK60" s="238"/>
      <c r="AL60" s="237">
        <f t="shared" ref="AL60:AM60" si="251">AL287</f>
        <v>0</v>
      </c>
      <c r="AM60" s="237">
        <f t="shared" si="251"/>
        <v>0</v>
      </c>
      <c r="AN60" s="238"/>
      <c r="AO60" s="237">
        <f>AO287</f>
        <v>0</v>
      </c>
      <c r="AP60" s="237">
        <f>AP287</f>
        <v>0</v>
      </c>
      <c r="AQ60" s="238"/>
      <c r="AR60" s="429"/>
    </row>
    <row r="61" spans="1:44" ht="68.25" customHeight="1">
      <c r="A61" s="696"/>
      <c r="B61" s="608"/>
      <c r="C61" s="584"/>
      <c r="D61" s="553" t="s">
        <v>284</v>
      </c>
      <c r="E61" s="547">
        <f>H61+K61+N61+Q61+T61+W61+Z61+AC61+AF61+AI61+AL61+AO61</f>
        <v>653139.19999999995</v>
      </c>
      <c r="F61" s="547">
        <f t="shared" si="249"/>
        <v>517183</v>
      </c>
      <c r="G61" s="563">
        <f t="shared" ref="G61" si="252">F61/E61</f>
        <v>0.79184192282441479</v>
      </c>
      <c r="H61" s="547">
        <v>14404.1</v>
      </c>
      <c r="I61" s="547">
        <v>14404.1</v>
      </c>
      <c r="J61" s="550">
        <f>I61/H61</f>
        <v>1</v>
      </c>
      <c r="K61" s="547">
        <v>20097.599999999999</v>
      </c>
      <c r="L61" s="547">
        <v>20097.599999999999</v>
      </c>
      <c r="M61" s="550">
        <f>L61/K61</f>
        <v>1</v>
      </c>
      <c r="N61" s="547">
        <v>117008.2</v>
      </c>
      <c r="O61" s="547">
        <v>117008.2</v>
      </c>
      <c r="P61" s="550">
        <f>O61/N61</f>
        <v>1</v>
      </c>
      <c r="Q61" s="547">
        <v>13849.9</v>
      </c>
      <c r="R61" s="547">
        <v>13849.9</v>
      </c>
      <c r="S61" s="550">
        <f>R61/Q61</f>
        <v>1</v>
      </c>
      <c r="T61" s="547">
        <v>17468.2</v>
      </c>
      <c r="U61" s="547">
        <v>17468.2</v>
      </c>
      <c r="V61" s="550">
        <f>U61/T61</f>
        <v>1</v>
      </c>
      <c r="W61" s="547">
        <v>61475.199999999997</v>
      </c>
      <c r="X61" s="547">
        <v>61475.199999999997</v>
      </c>
      <c r="Y61" s="550">
        <f>X61/W61</f>
        <v>1</v>
      </c>
      <c r="Z61" s="547">
        <v>16675.900000000001</v>
      </c>
      <c r="AA61" s="547">
        <v>16675.900000000001</v>
      </c>
      <c r="AB61" s="563">
        <f t="shared" ref="AB61" si="253">AA61/Z61</f>
        <v>1</v>
      </c>
      <c r="AC61" s="547">
        <v>16811.3</v>
      </c>
      <c r="AD61" s="547">
        <v>16811.3</v>
      </c>
      <c r="AE61" s="550">
        <f>AD61/AC61</f>
        <v>1</v>
      </c>
      <c r="AF61" s="547">
        <v>119348.1</v>
      </c>
      <c r="AG61" s="547">
        <v>119348.1</v>
      </c>
      <c r="AH61" s="550">
        <f>AG61/AF61</f>
        <v>1</v>
      </c>
      <c r="AI61" s="547">
        <v>9549.7999999999993</v>
      </c>
      <c r="AJ61" s="547">
        <v>9549.7999999999993</v>
      </c>
      <c r="AK61" s="550">
        <f t="shared" ref="AK61:AK67" si="254">AJ61/AI61</f>
        <v>1</v>
      </c>
      <c r="AL61" s="547">
        <v>9050.1</v>
      </c>
      <c r="AM61" s="547">
        <v>9050.1</v>
      </c>
      <c r="AN61" s="550">
        <f t="shared" ref="AN61" si="255">AM61/AL61</f>
        <v>1</v>
      </c>
      <c r="AO61" s="547">
        <v>237400.8</v>
      </c>
      <c r="AP61" s="547">
        <v>101444.6</v>
      </c>
      <c r="AQ61" s="550">
        <f>AP61/AO61</f>
        <v>0.42731364005513045</v>
      </c>
      <c r="AR61" s="542" t="s">
        <v>549</v>
      </c>
    </row>
    <row r="62" spans="1:44" ht="409.5" customHeight="1">
      <c r="A62" s="696"/>
      <c r="B62" s="608"/>
      <c r="C62" s="584"/>
      <c r="D62" s="554"/>
      <c r="E62" s="548"/>
      <c r="F62" s="548"/>
      <c r="G62" s="564"/>
      <c r="H62" s="548"/>
      <c r="I62" s="548"/>
      <c r="J62" s="551"/>
      <c r="K62" s="548"/>
      <c r="L62" s="548"/>
      <c r="M62" s="551"/>
      <c r="N62" s="548"/>
      <c r="O62" s="548"/>
      <c r="P62" s="551"/>
      <c r="Q62" s="548"/>
      <c r="R62" s="548"/>
      <c r="S62" s="551"/>
      <c r="T62" s="548"/>
      <c r="U62" s="548"/>
      <c r="V62" s="551"/>
      <c r="W62" s="548"/>
      <c r="X62" s="548"/>
      <c r="Y62" s="551"/>
      <c r="Z62" s="548"/>
      <c r="AA62" s="548"/>
      <c r="AB62" s="564"/>
      <c r="AC62" s="548"/>
      <c r="AD62" s="548"/>
      <c r="AE62" s="551"/>
      <c r="AF62" s="548"/>
      <c r="AG62" s="548"/>
      <c r="AH62" s="551"/>
      <c r="AI62" s="548"/>
      <c r="AJ62" s="548"/>
      <c r="AK62" s="551"/>
      <c r="AL62" s="548"/>
      <c r="AM62" s="548"/>
      <c r="AN62" s="551"/>
      <c r="AO62" s="548"/>
      <c r="AP62" s="548"/>
      <c r="AQ62" s="551"/>
      <c r="AR62" s="543"/>
    </row>
    <row r="63" spans="1:44" ht="408.75" customHeight="1" thickBot="1">
      <c r="A63" s="696"/>
      <c r="B63" s="608"/>
      <c r="C63" s="584"/>
      <c r="D63" s="555"/>
      <c r="E63" s="698"/>
      <c r="F63" s="698"/>
      <c r="G63" s="565"/>
      <c r="H63" s="549"/>
      <c r="I63" s="549"/>
      <c r="J63" s="552"/>
      <c r="K63" s="549"/>
      <c r="L63" s="549"/>
      <c r="M63" s="552"/>
      <c r="N63" s="549"/>
      <c r="O63" s="549"/>
      <c r="P63" s="552"/>
      <c r="Q63" s="549"/>
      <c r="R63" s="549"/>
      <c r="S63" s="552"/>
      <c r="T63" s="549"/>
      <c r="U63" s="549"/>
      <c r="V63" s="552"/>
      <c r="W63" s="549"/>
      <c r="X63" s="549"/>
      <c r="Y63" s="552"/>
      <c r="Z63" s="549"/>
      <c r="AA63" s="549"/>
      <c r="AB63" s="565"/>
      <c r="AC63" s="549"/>
      <c r="AD63" s="549"/>
      <c r="AE63" s="552"/>
      <c r="AF63" s="549"/>
      <c r="AG63" s="549"/>
      <c r="AH63" s="552"/>
      <c r="AI63" s="549"/>
      <c r="AJ63" s="549"/>
      <c r="AK63" s="552"/>
      <c r="AL63" s="549"/>
      <c r="AM63" s="549"/>
      <c r="AN63" s="552"/>
      <c r="AO63" s="549"/>
      <c r="AP63" s="549"/>
      <c r="AQ63" s="552"/>
      <c r="AR63" s="544"/>
    </row>
    <row r="64" spans="1:44" ht="369" customHeight="1">
      <c r="A64" s="696"/>
      <c r="B64" s="608"/>
      <c r="C64" s="584"/>
      <c r="D64" s="236" t="s">
        <v>292</v>
      </c>
      <c r="E64" s="230">
        <f t="shared" si="248"/>
        <v>0</v>
      </c>
      <c r="F64" s="230">
        <f t="shared" si="249"/>
        <v>0</v>
      </c>
      <c r="G64" s="240"/>
      <c r="H64" s="237"/>
      <c r="I64" s="237"/>
      <c r="J64" s="238"/>
      <c r="K64" s="237"/>
      <c r="L64" s="237"/>
      <c r="M64" s="238"/>
      <c r="N64" s="237"/>
      <c r="O64" s="237"/>
      <c r="P64" s="238"/>
      <c r="Q64" s="237"/>
      <c r="R64" s="237"/>
      <c r="S64" s="238"/>
      <c r="T64" s="237"/>
      <c r="U64" s="237"/>
      <c r="V64" s="238"/>
      <c r="W64" s="237"/>
      <c r="X64" s="237"/>
      <c r="Y64" s="238"/>
      <c r="Z64" s="237"/>
      <c r="AA64" s="237"/>
      <c r="AB64" s="238"/>
      <c r="AC64" s="237"/>
      <c r="AD64" s="237"/>
      <c r="AE64" s="238"/>
      <c r="AF64" s="237"/>
      <c r="AG64" s="237"/>
      <c r="AH64" s="238"/>
      <c r="AI64" s="237">
        <f t="shared" ref="AI64:AJ64" si="256">AI289</f>
        <v>0</v>
      </c>
      <c r="AJ64" s="237">
        <f t="shared" si="256"/>
        <v>0</v>
      </c>
      <c r="AK64" s="238"/>
      <c r="AL64" s="237">
        <f t="shared" ref="AL64:AM64" si="257">AL289</f>
        <v>0</v>
      </c>
      <c r="AM64" s="237">
        <f t="shared" si="257"/>
        <v>0</v>
      </c>
      <c r="AN64" s="238"/>
      <c r="AO64" s="237">
        <f t="shared" ref="AO64:AP64" si="258">AO289</f>
        <v>0</v>
      </c>
      <c r="AP64" s="237">
        <f t="shared" si="258"/>
        <v>0</v>
      </c>
      <c r="AQ64" s="238"/>
      <c r="AR64" s="429"/>
    </row>
    <row r="65" spans="1:44" ht="114.75" customHeight="1">
      <c r="A65" s="696"/>
      <c r="B65" s="608"/>
      <c r="C65" s="584"/>
      <c r="D65" s="236" t="s">
        <v>285</v>
      </c>
      <c r="E65" s="237">
        <f t="shared" si="248"/>
        <v>0</v>
      </c>
      <c r="F65" s="237">
        <f t="shared" si="249"/>
        <v>0</v>
      </c>
      <c r="G65" s="240"/>
      <c r="H65" s="237"/>
      <c r="I65" s="237"/>
      <c r="J65" s="238"/>
      <c r="K65" s="237"/>
      <c r="L65" s="237"/>
      <c r="M65" s="238"/>
      <c r="N65" s="237"/>
      <c r="O65" s="237"/>
      <c r="P65" s="238"/>
      <c r="Q65" s="237"/>
      <c r="R65" s="237"/>
      <c r="S65" s="238"/>
      <c r="T65" s="237"/>
      <c r="U65" s="237"/>
      <c r="V65" s="238"/>
      <c r="W65" s="237"/>
      <c r="X65" s="237"/>
      <c r="Y65" s="238"/>
      <c r="Z65" s="237"/>
      <c r="AA65" s="237"/>
      <c r="AB65" s="238"/>
      <c r="AC65" s="237"/>
      <c r="AD65" s="237"/>
      <c r="AE65" s="238"/>
      <c r="AF65" s="237"/>
      <c r="AG65" s="237"/>
      <c r="AH65" s="238"/>
      <c r="AI65" s="237">
        <f t="shared" ref="AI65:AJ65" si="259">AI290</f>
        <v>0</v>
      </c>
      <c r="AJ65" s="237">
        <f t="shared" si="259"/>
        <v>0</v>
      </c>
      <c r="AK65" s="238"/>
      <c r="AL65" s="237">
        <f t="shared" ref="AL65:AM65" si="260">AL290</f>
        <v>0</v>
      </c>
      <c r="AM65" s="237">
        <f t="shared" si="260"/>
        <v>0</v>
      </c>
      <c r="AN65" s="238"/>
      <c r="AO65" s="237">
        <f t="shared" ref="AO65:AP65" si="261">AO290</f>
        <v>0</v>
      </c>
      <c r="AP65" s="237">
        <f t="shared" si="261"/>
        <v>0</v>
      </c>
      <c r="AQ65" s="238"/>
      <c r="AR65" s="429"/>
    </row>
    <row r="66" spans="1:44" ht="114.75" customHeight="1" thickBot="1">
      <c r="A66" s="697"/>
      <c r="B66" s="609"/>
      <c r="C66" s="585"/>
      <c r="D66" s="261" t="s">
        <v>43</v>
      </c>
      <c r="E66" s="250">
        <f t="shared" si="248"/>
        <v>0</v>
      </c>
      <c r="F66" s="250">
        <f t="shared" si="249"/>
        <v>0</v>
      </c>
      <c r="G66" s="277"/>
      <c r="H66" s="250"/>
      <c r="I66" s="250"/>
      <c r="J66" s="275"/>
      <c r="K66" s="250"/>
      <c r="L66" s="250"/>
      <c r="M66" s="275"/>
      <c r="N66" s="250"/>
      <c r="O66" s="250"/>
      <c r="P66" s="275"/>
      <c r="Q66" s="250"/>
      <c r="R66" s="250"/>
      <c r="S66" s="275"/>
      <c r="T66" s="250"/>
      <c r="U66" s="250"/>
      <c r="V66" s="275"/>
      <c r="W66" s="250"/>
      <c r="X66" s="250"/>
      <c r="Y66" s="275"/>
      <c r="Z66" s="250"/>
      <c r="AA66" s="250"/>
      <c r="AB66" s="275"/>
      <c r="AC66" s="250"/>
      <c r="AD66" s="250"/>
      <c r="AE66" s="275"/>
      <c r="AF66" s="250"/>
      <c r="AG66" s="250"/>
      <c r="AH66" s="275"/>
      <c r="AI66" s="250">
        <f t="shared" ref="AI66:AJ66" si="262">AI291</f>
        <v>0</v>
      </c>
      <c r="AJ66" s="250">
        <f t="shared" si="262"/>
        <v>0</v>
      </c>
      <c r="AK66" s="275"/>
      <c r="AL66" s="250">
        <f t="shared" ref="AL66:AM66" si="263">AL291</f>
        <v>0</v>
      </c>
      <c r="AM66" s="250">
        <f t="shared" si="263"/>
        <v>0</v>
      </c>
      <c r="AN66" s="275"/>
      <c r="AO66" s="250">
        <f t="shared" ref="AO66:AP66" si="264">AO291</f>
        <v>0</v>
      </c>
      <c r="AP66" s="250">
        <f t="shared" si="264"/>
        <v>0</v>
      </c>
      <c r="AQ66" s="275"/>
      <c r="AR66" s="435"/>
    </row>
    <row r="67" spans="1:44" ht="123" customHeight="1">
      <c r="A67" s="586" t="s">
        <v>299</v>
      </c>
      <c r="B67" s="583" t="s">
        <v>431</v>
      </c>
      <c r="C67" s="583"/>
      <c r="D67" s="254" t="s">
        <v>41</v>
      </c>
      <c r="E67" s="230">
        <f>H67+K67+N67+Q67+T67+W67+Z67+AC67+AF67+AI67+AL67+AO67</f>
        <v>66671.600000000006</v>
      </c>
      <c r="F67" s="230">
        <f>I67+L67+O67+R67+U67+X67+AA67+AD67+AG67+AJ67+AM67+AP67</f>
        <v>65390.700000000004</v>
      </c>
      <c r="G67" s="264">
        <f>F67/E67</f>
        <v>0.98078792169379458</v>
      </c>
      <c r="H67" s="230">
        <f>H68+H69+H70+H71+H72+H73</f>
        <v>0</v>
      </c>
      <c r="I67" s="230">
        <f>I68+I69+I70+I71+I72+I73</f>
        <v>0</v>
      </c>
      <c r="J67" s="288"/>
      <c r="K67" s="230">
        <f>K68+K69+K70+K71+K72+K73</f>
        <v>2420.1999999999998</v>
      </c>
      <c r="L67" s="230">
        <f>L68+L69+L70+L71+L72+L73</f>
        <v>2420.1999999999998</v>
      </c>
      <c r="M67" s="233">
        <f>L67/K67</f>
        <v>1</v>
      </c>
      <c r="N67" s="230">
        <f>N68+N69+N70+N71+N72+N73</f>
        <v>3477.3</v>
      </c>
      <c r="O67" s="230">
        <f>O68+O69+O70+O71+O72+O73</f>
        <v>3477.3</v>
      </c>
      <c r="P67" s="233">
        <f>O67/N67</f>
        <v>1</v>
      </c>
      <c r="Q67" s="230">
        <f>Q68+Q69+Q70+Q71+Q72+Q73</f>
        <v>2338</v>
      </c>
      <c r="R67" s="230">
        <f>R68+R69+R70+R71+R72+R73</f>
        <v>2338</v>
      </c>
      <c r="S67" s="233">
        <f>R67/Q67</f>
        <v>1</v>
      </c>
      <c r="T67" s="230">
        <f>T68+T69+T70+T71+T72+T73</f>
        <v>1613.4</v>
      </c>
      <c r="U67" s="230">
        <f>U68+U69+U70+U71+U72+U73</f>
        <v>1613.4</v>
      </c>
      <c r="V67" s="233">
        <f>U67/T67*1</f>
        <v>1</v>
      </c>
      <c r="W67" s="230">
        <f>W68+W69+W70+W71+W72+W73</f>
        <v>3250.5</v>
      </c>
      <c r="X67" s="230">
        <f>X68+X69+X70+X71+X72+X73</f>
        <v>3250.5</v>
      </c>
      <c r="Y67" s="233">
        <f>X67/W67*1</f>
        <v>1</v>
      </c>
      <c r="Z67" s="230">
        <f t="shared" ref="Z67:AA67" si="265">Z68+Z69+Z70+Z71+Z72+Z73</f>
        <v>2666.5</v>
      </c>
      <c r="AA67" s="230">
        <f t="shared" si="265"/>
        <v>2666.5</v>
      </c>
      <c r="AB67" s="233">
        <f>AA67/Z67*1</f>
        <v>1</v>
      </c>
      <c r="AC67" s="230">
        <f t="shared" ref="AC67:AD67" si="266">AC68+AC69+AC70+AC71+AC72+AC73</f>
        <v>1499.5</v>
      </c>
      <c r="AD67" s="230">
        <f t="shared" si="266"/>
        <v>1499.5</v>
      </c>
      <c r="AE67" s="233">
        <f>AD67/AC67</f>
        <v>1</v>
      </c>
      <c r="AF67" s="230">
        <f t="shared" ref="AF67:AG67" si="267">AF68+AF69+AF70+AF71+AF72+AF73</f>
        <v>13735.6</v>
      </c>
      <c r="AG67" s="230">
        <f t="shared" si="267"/>
        <v>13735.6</v>
      </c>
      <c r="AH67" s="233">
        <f>AG67/AF67</f>
        <v>1</v>
      </c>
      <c r="AI67" s="230">
        <f>AI68+AI69+AI70</f>
        <v>6628.4</v>
      </c>
      <c r="AJ67" s="230">
        <f>AJ68+AJ69+AJ70</f>
        <v>6628.4</v>
      </c>
      <c r="AK67" s="233">
        <f t="shared" si="254"/>
        <v>1</v>
      </c>
      <c r="AL67" s="230">
        <f>AL68+AL69+AL70</f>
        <v>2265.9</v>
      </c>
      <c r="AM67" s="230">
        <f t="shared" ref="AM67" si="268">AM68+AM69+AM70+AM71+AM72+AM73</f>
        <v>2265.9</v>
      </c>
      <c r="AN67" s="233">
        <f t="shared" ref="AN67" si="269">AM67/AL67</f>
        <v>1</v>
      </c>
      <c r="AO67" s="230">
        <f>AO68+AO69+AO70</f>
        <v>26776.3</v>
      </c>
      <c r="AP67" s="230">
        <f>AP68+AP69+AP70+AP71+AP72+AP73</f>
        <v>25495.4</v>
      </c>
      <c r="AQ67" s="233">
        <f t="shared" ref="AQ67" si="270">AP67/AO67</f>
        <v>0.952162920194351</v>
      </c>
      <c r="AR67" s="436" t="s">
        <v>512</v>
      </c>
    </row>
    <row r="68" spans="1:44" ht="114.75" customHeight="1">
      <c r="A68" s="587"/>
      <c r="B68" s="584"/>
      <c r="C68" s="584"/>
      <c r="D68" s="258" t="s">
        <v>37</v>
      </c>
      <c r="E68" s="237">
        <f>H68+K68+N68+Q68+T68+W68+Z68+AC68+AF68+AI68+AL68+AO68</f>
        <v>0</v>
      </c>
      <c r="F68" s="237">
        <f>I68+L68+O68+R68+U68+X68+AA68+AD68+AG68+AJ68+AM68+AP68</f>
        <v>0</v>
      </c>
      <c r="G68" s="237"/>
      <c r="H68" s="237">
        <f>H75+H82+H89+H96</f>
        <v>0</v>
      </c>
      <c r="I68" s="237">
        <f>I75+I82+I89+I96</f>
        <v>0</v>
      </c>
      <c r="J68" s="237"/>
      <c r="K68" s="237">
        <f>K75+K82+K89+K96</f>
        <v>0</v>
      </c>
      <c r="L68" s="237">
        <f>L75+L82+L89+L96</f>
        <v>0</v>
      </c>
      <c r="M68" s="237"/>
      <c r="N68" s="237">
        <f>N75+N82+N89+N96</f>
        <v>0</v>
      </c>
      <c r="O68" s="237">
        <f>O75+O82+O89+O96</f>
        <v>0</v>
      </c>
      <c r="P68" s="237">
        <f>P75+P82+P89+P103+P111+P118</f>
        <v>0</v>
      </c>
      <c r="Q68" s="237">
        <f>Q75+Q82+Q89+Q96</f>
        <v>0</v>
      </c>
      <c r="R68" s="237">
        <f>R75+R82+R89+R96</f>
        <v>0</v>
      </c>
      <c r="S68" s="237"/>
      <c r="T68" s="237">
        <f>T75+T82+T89+T96</f>
        <v>0</v>
      </c>
      <c r="U68" s="237">
        <f>U75+U82+U89+U96</f>
        <v>0</v>
      </c>
      <c r="V68" s="237"/>
      <c r="W68" s="237">
        <f>W75+W82+W89+W96</f>
        <v>0</v>
      </c>
      <c r="X68" s="237">
        <f>X75+X82+X89+X96</f>
        <v>0</v>
      </c>
      <c r="Y68" s="237"/>
      <c r="Z68" s="237">
        <f>Z75+Z82+Z89+Z96</f>
        <v>0</v>
      </c>
      <c r="AA68" s="237">
        <f>AA75+AA82+AA89+AA96</f>
        <v>0</v>
      </c>
      <c r="AB68" s="237"/>
      <c r="AC68" s="237">
        <f>AC75+AC82+AC89+AC96</f>
        <v>0</v>
      </c>
      <c r="AD68" s="237">
        <f>AD75+AD82+AD89+AD96</f>
        <v>0</v>
      </c>
      <c r="AE68" s="237">
        <f>AE75+AE82+AE89+AE103+AE111+AE118</f>
        <v>0</v>
      </c>
      <c r="AF68" s="237">
        <f>AF75+AF82+AF89+AF96</f>
        <v>0</v>
      </c>
      <c r="AG68" s="237">
        <f>AG75+AG82+AG89+AG96</f>
        <v>0</v>
      </c>
      <c r="AH68" s="237">
        <f>AH75+AH82+AH89+AH103+AH111+AH118</f>
        <v>0</v>
      </c>
      <c r="AI68" s="237">
        <f>AI75+AI82+AI89+AI96</f>
        <v>0</v>
      </c>
      <c r="AJ68" s="237">
        <f>AJ75+AJ82+AJ89+AJ96</f>
        <v>0</v>
      </c>
      <c r="AK68" s="237"/>
      <c r="AL68" s="237">
        <f>AL75+AL82+AL89+AL96</f>
        <v>0</v>
      </c>
      <c r="AM68" s="237">
        <f>AM75+AM82+AM89+AM96</f>
        <v>0</v>
      </c>
      <c r="AN68" s="237">
        <f>AN75+AN82+AN89+AN103+AN111+AN118</f>
        <v>0</v>
      </c>
      <c r="AO68" s="237">
        <f>AO75+AO82+AO89+AO96</f>
        <v>0</v>
      </c>
      <c r="AP68" s="237">
        <f>AP75+AP82+AP89+AP96</f>
        <v>0</v>
      </c>
      <c r="AQ68" s="237"/>
      <c r="AR68" s="430"/>
    </row>
    <row r="69" spans="1:44" ht="114.75" customHeight="1">
      <c r="A69" s="587"/>
      <c r="B69" s="584"/>
      <c r="C69" s="584"/>
      <c r="D69" s="236" t="s">
        <v>2</v>
      </c>
      <c r="E69" s="237">
        <f t="shared" ref="E69:F73" si="271">H69+K69+N69+Q69+T69+W69+Z69+AC69+AF69+AI69+AL69+AO69</f>
        <v>0</v>
      </c>
      <c r="F69" s="237">
        <f t="shared" si="271"/>
        <v>0</v>
      </c>
      <c r="G69" s="231"/>
      <c r="H69" s="237">
        <f>H76+H83+H90+H97</f>
        <v>0</v>
      </c>
      <c r="I69" s="237">
        <f t="shared" ref="I69:I70" si="272">I76+I83+I90+I97</f>
        <v>0</v>
      </c>
      <c r="J69" s="237"/>
      <c r="K69" s="237">
        <f>K76+K83+K90+K97</f>
        <v>0</v>
      </c>
      <c r="L69" s="237">
        <f t="shared" ref="L69:L70" si="273">L76+L83+L90+L97</f>
        <v>0</v>
      </c>
      <c r="M69" s="237"/>
      <c r="N69" s="237">
        <f>N76+N83+N90+N97</f>
        <v>0</v>
      </c>
      <c r="O69" s="237">
        <f t="shared" ref="O69:O70" si="274">O76+O83+O90+O97</f>
        <v>0</v>
      </c>
      <c r="P69" s="237"/>
      <c r="Q69" s="237">
        <f>Q76+Q83+Q90+Q97</f>
        <v>0</v>
      </c>
      <c r="R69" s="237">
        <f t="shared" ref="R69:R70" si="275">R76+R83+R90+R97</f>
        <v>0</v>
      </c>
      <c r="S69" s="237"/>
      <c r="T69" s="237">
        <f>T76+T83+T90+T97</f>
        <v>0</v>
      </c>
      <c r="U69" s="237">
        <f t="shared" ref="U69:U70" si="276">U76+U83+U90+U97</f>
        <v>0</v>
      </c>
      <c r="V69" s="237"/>
      <c r="W69" s="237">
        <f>W76+W83+W90+W97</f>
        <v>0</v>
      </c>
      <c r="X69" s="237">
        <f t="shared" ref="X69:X70" si="277">X76+X83+X90+X97</f>
        <v>0</v>
      </c>
      <c r="Y69" s="237"/>
      <c r="Z69" s="237">
        <f>Z76+Z83+Z90+Z97</f>
        <v>0</v>
      </c>
      <c r="AA69" s="237">
        <f t="shared" ref="AA69:AA70" si="278">AA76+AA83+AA90+AA97</f>
        <v>0</v>
      </c>
      <c r="AB69" s="237"/>
      <c r="AC69" s="237">
        <f>AC76+AC83+AC90+AC97</f>
        <v>0</v>
      </c>
      <c r="AD69" s="237">
        <f t="shared" ref="AD69:AD70" si="279">AD76+AD83+AD90+AD97</f>
        <v>0</v>
      </c>
      <c r="AE69" s="237"/>
      <c r="AF69" s="237">
        <f>AF76+AF83+AF90+AF97</f>
        <v>0</v>
      </c>
      <c r="AG69" s="237">
        <f t="shared" ref="AG69:AG70" si="280">AG76+AG83+AG90+AG97</f>
        <v>0</v>
      </c>
      <c r="AH69" s="237"/>
      <c r="AI69" s="237">
        <f>AI76+AI83+AI90+AI97</f>
        <v>0</v>
      </c>
      <c r="AJ69" s="237">
        <f t="shared" ref="AJ69:AJ70" si="281">AJ76+AJ83+AJ90+AJ97</f>
        <v>0</v>
      </c>
      <c r="AK69" s="231"/>
      <c r="AL69" s="237">
        <f t="shared" ref="AL69:AM69" si="282">AL76+AL83+AL90+AL97</f>
        <v>0</v>
      </c>
      <c r="AM69" s="237">
        <f t="shared" si="282"/>
        <v>0</v>
      </c>
      <c r="AN69" s="231"/>
      <c r="AO69" s="237">
        <f t="shared" ref="AO69:AP69" si="283">AO76+AO83+AO90+AO97</f>
        <v>0</v>
      </c>
      <c r="AP69" s="237">
        <f t="shared" si="283"/>
        <v>0</v>
      </c>
      <c r="AQ69" s="237"/>
      <c r="AR69" s="430"/>
    </row>
    <row r="70" spans="1:44" ht="371.25" customHeight="1" thickBot="1">
      <c r="A70" s="587"/>
      <c r="B70" s="584"/>
      <c r="C70" s="584"/>
      <c r="D70" s="236" t="s">
        <v>284</v>
      </c>
      <c r="E70" s="237">
        <f t="shared" si="271"/>
        <v>66671.600000000006</v>
      </c>
      <c r="F70" s="237">
        <f t="shared" si="271"/>
        <v>65390.700000000004</v>
      </c>
      <c r="G70" s="240">
        <f t="shared" ref="G70" si="284">F70/E70</f>
        <v>0.98078792169379458</v>
      </c>
      <c r="H70" s="237">
        <f>H77+H84+H91+H98</f>
        <v>0</v>
      </c>
      <c r="I70" s="237">
        <f t="shared" si="272"/>
        <v>0</v>
      </c>
      <c r="J70" s="237"/>
      <c r="K70" s="237">
        <f>K77+K84+K91+K98</f>
        <v>2420.1999999999998</v>
      </c>
      <c r="L70" s="237">
        <f t="shared" si="273"/>
        <v>2420.1999999999998</v>
      </c>
      <c r="M70" s="231">
        <v>1</v>
      </c>
      <c r="N70" s="237">
        <f>N77+N84+N91+N98</f>
        <v>3477.3</v>
      </c>
      <c r="O70" s="237">
        <f t="shared" si="274"/>
        <v>3477.3</v>
      </c>
      <c r="P70" s="231">
        <v>1</v>
      </c>
      <c r="Q70" s="237">
        <f>Q77+Q84+Q91+Q98</f>
        <v>2338</v>
      </c>
      <c r="R70" s="237">
        <f t="shared" si="275"/>
        <v>2338</v>
      </c>
      <c r="S70" s="231">
        <v>1</v>
      </c>
      <c r="T70" s="237">
        <f>T77+T84+T91+T98</f>
        <v>1613.4</v>
      </c>
      <c r="U70" s="237">
        <f t="shared" si="276"/>
        <v>1613.4</v>
      </c>
      <c r="V70" s="231">
        <v>1</v>
      </c>
      <c r="W70" s="237">
        <f>W77+W84+W91+W98</f>
        <v>3250.5</v>
      </c>
      <c r="X70" s="237">
        <f t="shared" si="277"/>
        <v>3250.5</v>
      </c>
      <c r="Y70" s="231">
        <v>1</v>
      </c>
      <c r="Z70" s="237">
        <f>Z77+Z84+Z91+Z98</f>
        <v>2666.5</v>
      </c>
      <c r="AA70" s="237">
        <f t="shared" si="278"/>
        <v>2666.5</v>
      </c>
      <c r="AB70" s="231">
        <v>1</v>
      </c>
      <c r="AC70" s="237">
        <f>AC77+AC84+AC91+AC98</f>
        <v>1499.5</v>
      </c>
      <c r="AD70" s="237">
        <f t="shared" si="279"/>
        <v>1499.5</v>
      </c>
      <c r="AE70" s="231">
        <f>AE77+AE84+AE91+AE106+AE113+AE120</f>
        <v>1</v>
      </c>
      <c r="AF70" s="237">
        <f>AF77+AF84+AF91+AF98</f>
        <v>13735.6</v>
      </c>
      <c r="AG70" s="237">
        <f t="shared" si="280"/>
        <v>13735.6</v>
      </c>
      <c r="AH70" s="231">
        <f t="shared" ref="AH70" si="285">AG70/AF70</f>
        <v>1</v>
      </c>
      <c r="AI70" s="237">
        <f>AI77+AI84+AI91+AI98</f>
        <v>6628.4</v>
      </c>
      <c r="AJ70" s="237">
        <f t="shared" si="281"/>
        <v>6628.4</v>
      </c>
      <c r="AK70" s="231">
        <f t="shared" ref="AK70" si="286">AJ70/AI70</f>
        <v>1</v>
      </c>
      <c r="AL70" s="237">
        <f t="shared" ref="AL70:AM70" si="287">AL77+AL84+AL91+AL98</f>
        <v>2265.9</v>
      </c>
      <c r="AM70" s="237">
        <f t="shared" si="287"/>
        <v>2265.9</v>
      </c>
      <c r="AN70" s="231">
        <f t="shared" ref="AN70" si="288">AM70/AL70</f>
        <v>1</v>
      </c>
      <c r="AO70" s="237">
        <f t="shared" ref="AO70:AP70" si="289">AO77+AO84+AO91+AO98</f>
        <v>26776.3</v>
      </c>
      <c r="AP70" s="237">
        <f t="shared" si="289"/>
        <v>25495.4</v>
      </c>
      <c r="AQ70" s="231">
        <f t="shared" ref="AQ70" si="290">AP70/AO70</f>
        <v>0.952162920194351</v>
      </c>
      <c r="AR70" s="430" t="s">
        <v>550</v>
      </c>
    </row>
    <row r="71" spans="1:44" ht="387.75" customHeight="1">
      <c r="A71" s="587"/>
      <c r="B71" s="584"/>
      <c r="C71" s="584"/>
      <c r="D71" s="236" t="s">
        <v>292</v>
      </c>
      <c r="E71" s="230">
        <f t="shared" si="271"/>
        <v>0</v>
      </c>
      <c r="F71" s="230">
        <f t="shared" si="271"/>
        <v>0</v>
      </c>
      <c r="G71" s="237"/>
      <c r="H71" s="237">
        <f t="shared" ref="H71:I73" si="291">H78+H85+H92+H107+H114+H121</f>
        <v>0</v>
      </c>
      <c r="I71" s="237">
        <f t="shared" si="291"/>
        <v>0</v>
      </c>
      <c r="J71" s="237"/>
      <c r="K71" s="237">
        <f t="shared" ref="K71:L73" si="292">K78+K85+K92+K107+K114+K121</f>
        <v>0</v>
      </c>
      <c r="L71" s="237">
        <f t="shared" si="292"/>
        <v>0</v>
      </c>
      <c r="M71" s="237"/>
      <c r="N71" s="237">
        <f t="shared" ref="N71:O73" si="293">N78+N85+N92+N107+N114+N121</f>
        <v>0</v>
      </c>
      <c r="O71" s="237">
        <f t="shared" si="293"/>
        <v>0</v>
      </c>
      <c r="P71" s="237">
        <f>P78+P85+P92+P107+P114+P121</f>
        <v>0</v>
      </c>
      <c r="Q71" s="237">
        <f t="shared" ref="Q71:R73" si="294">Q78+Q85+Q92+Q107+Q114+Q121</f>
        <v>0</v>
      </c>
      <c r="R71" s="237">
        <f t="shared" si="294"/>
        <v>0</v>
      </c>
      <c r="S71" s="237"/>
      <c r="T71" s="237">
        <f t="shared" ref="T71:U73" si="295">T78+T85+T92+T107+T114+T121</f>
        <v>0</v>
      </c>
      <c r="U71" s="237">
        <f t="shared" si="295"/>
        <v>0</v>
      </c>
      <c r="V71" s="237"/>
      <c r="W71" s="237">
        <f t="shared" ref="W71:X73" si="296">W78+W85+W92+W107+W114+W121</f>
        <v>0</v>
      </c>
      <c r="X71" s="237">
        <f t="shared" si="296"/>
        <v>0</v>
      </c>
      <c r="Y71" s="237">
        <f>Y78+Y85+Y92+Y107+Y114+Y121</f>
        <v>0</v>
      </c>
      <c r="Z71" s="237">
        <f t="shared" ref="Z71:AA73" si="297">Z78+Z85+Z92+Z107+Z114+Z121</f>
        <v>0</v>
      </c>
      <c r="AA71" s="237">
        <f t="shared" si="297"/>
        <v>0</v>
      </c>
      <c r="AB71" s="237">
        <f>AB78+AB85+AB92+AB107+AB114+AB121</f>
        <v>0</v>
      </c>
      <c r="AC71" s="237">
        <f t="shared" ref="AC71:AD73" si="298">AC78+AC85+AC92+AC107+AC114+AC121</f>
        <v>0</v>
      </c>
      <c r="AD71" s="237">
        <f t="shared" si="298"/>
        <v>0</v>
      </c>
      <c r="AE71" s="237">
        <f>AE78+AE85+AE92+AE107+AE114+AE121</f>
        <v>0</v>
      </c>
      <c r="AF71" s="237">
        <f t="shared" ref="AF71:AQ71" si="299">AF78+AF85+AF92+AF107+AF114+AF121</f>
        <v>0</v>
      </c>
      <c r="AG71" s="237">
        <f t="shared" si="299"/>
        <v>0</v>
      </c>
      <c r="AH71" s="237">
        <f t="shared" si="299"/>
        <v>0</v>
      </c>
      <c r="AI71" s="237">
        <f t="shared" si="299"/>
        <v>0</v>
      </c>
      <c r="AJ71" s="237">
        <f t="shared" si="299"/>
        <v>0</v>
      </c>
      <c r="AK71" s="237">
        <f t="shared" si="299"/>
        <v>0</v>
      </c>
      <c r="AL71" s="237">
        <f t="shared" si="299"/>
        <v>0</v>
      </c>
      <c r="AM71" s="237">
        <f t="shared" si="299"/>
        <v>0</v>
      </c>
      <c r="AN71" s="237">
        <f t="shared" si="299"/>
        <v>0</v>
      </c>
      <c r="AO71" s="237">
        <f t="shared" si="299"/>
        <v>0</v>
      </c>
      <c r="AP71" s="237">
        <f t="shared" si="299"/>
        <v>0</v>
      </c>
      <c r="AQ71" s="237">
        <f t="shared" si="299"/>
        <v>0</v>
      </c>
      <c r="AR71" s="437"/>
    </row>
    <row r="72" spans="1:44" ht="114.75" customHeight="1">
      <c r="A72" s="587"/>
      <c r="B72" s="584"/>
      <c r="C72" s="584"/>
      <c r="D72" s="236" t="s">
        <v>285</v>
      </c>
      <c r="E72" s="237">
        <f t="shared" si="271"/>
        <v>0</v>
      </c>
      <c r="F72" s="237">
        <f t="shared" si="271"/>
        <v>0</v>
      </c>
      <c r="G72" s="237"/>
      <c r="H72" s="237">
        <f t="shared" si="291"/>
        <v>0</v>
      </c>
      <c r="I72" s="237">
        <f t="shared" si="291"/>
        <v>0</v>
      </c>
      <c r="J72" s="237"/>
      <c r="K72" s="237">
        <f t="shared" si="292"/>
        <v>0</v>
      </c>
      <c r="L72" s="237">
        <f t="shared" si="292"/>
        <v>0</v>
      </c>
      <c r="M72" s="237"/>
      <c r="N72" s="237">
        <f t="shared" si="293"/>
        <v>0</v>
      </c>
      <c r="O72" s="237">
        <f t="shared" si="293"/>
        <v>0</v>
      </c>
      <c r="P72" s="237">
        <f>P79+P86+P93+P108+P115+P122</f>
        <v>0</v>
      </c>
      <c r="Q72" s="237">
        <f t="shared" si="294"/>
        <v>0</v>
      </c>
      <c r="R72" s="237">
        <f t="shared" si="294"/>
        <v>0</v>
      </c>
      <c r="S72" s="237"/>
      <c r="T72" s="237">
        <f t="shared" si="295"/>
        <v>0</v>
      </c>
      <c r="U72" s="237">
        <f t="shared" si="295"/>
        <v>0</v>
      </c>
      <c r="V72" s="237"/>
      <c r="W72" s="237">
        <f t="shared" si="296"/>
        <v>0</v>
      </c>
      <c r="X72" s="237">
        <f t="shared" si="296"/>
        <v>0</v>
      </c>
      <c r="Y72" s="237">
        <f>Y79+Y86+Y93+Y108+Y115+Y122</f>
        <v>0</v>
      </c>
      <c r="Z72" s="237">
        <f t="shared" si="297"/>
        <v>0</v>
      </c>
      <c r="AA72" s="237">
        <f t="shared" si="297"/>
        <v>0</v>
      </c>
      <c r="AB72" s="237">
        <f>AB79+AB86+AB93+AB108+AB115+AB122</f>
        <v>0</v>
      </c>
      <c r="AC72" s="237">
        <f t="shared" si="298"/>
        <v>0</v>
      </c>
      <c r="AD72" s="237">
        <f t="shared" si="298"/>
        <v>0</v>
      </c>
      <c r="AE72" s="237">
        <f>AE79+AE86+AE93+AE108+AE115+AE122</f>
        <v>0</v>
      </c>
      <c r="AF72" s="237">
        <f t="shared" ref="AF72:AQ72" si="300">AF79+AF86+AF93+AF108+AF115+AF122</f>
        <v>0</v>
      </c>
      <c r="AG72" s="237">
        <f t="shared" si="300"/>
        <v>0</v>
      </c>
      <c r="AH72" s="237">
        <f t="shared" si="300"/>
        <v>0</v>
      </c>
      <c r="AI72" s="237">
        <f t="shared" si="300"/>
        <v>0</v>
      </c>
      <c r="AJ72" s="237">
        <f t="shared" si="300"/>
        <v>0</v>
      </c>
      <c r="AK72" s="237">
        <f t="shared" si="300"/>
        <v>0</v>
      </c>
      <c r="AL72" s="237">
        <f t="shared" si="300"/>
        <v>0</v>
      </c>
      <c r="AM72" s="237">
        <f t="shared" si="300"/>
        <v>0</v>
      </c>
      <c r="AN72" s="237">
        <f t="shared" si="300"/>
        <v>0</v>
      </c>
      <c r="AO72" s="237">
        <f t="shared" si="300"/>
        <v>0</v>
      </c>
      <c r="AP72" s="237">
        <f t="shared" si="300"/>
        <v>0</v>
      </c>
      <c r="AQ72" s="237">
        <f t="shared" si="300"/>
        <v>0</v>
      </c>
      <c r="AR72" s="430"/>
    </row>
    <row r="73" spans="1:44" ht="116.25" customHeight="1" thickBot="1">
      <c r="A73" s="588"/>
      <c r="B73" s="585"/>
      <c r="C73" s="585"/>
      <c r="D73" s="261" t="s">
        <v>43</v>
      </c>
      <c r="E73" s="250">
        <f t="shared" si="271"/>
        <v>0</v>
      </c>
      <c r="F73" s="250">
        <f t="shared" si="271"/>
        <v>0</v>
      </c>
      <c r="G73" s="277"/>
      <c r="H73" s="250">
        <f t="shared" si="291"/>
        <v>0</v>
      </c>
      <c r="I73" s="250">
        <f t="shared" si="291"/>
        <v>0</v>
      </c>
      <c r="J73" s="250"/>
      <c r="K73" s="250">
        <f t="shared" si="292"/>
        <v>0</v>
      </c>
      <c r="L73" s="250">
        <f t="shared" si="292"/>
        <v>0</v>
      </c>
      <c r="M73" s="250"/>
      <c r="N73" s="250">
        <f t="shared" si="293"/>
        <v>0</v>
      </c>
      <c r="O73" s="250">
        <f t="shared" si="293"/>
        <v>0</v>
      </c>
      <c r="P73" s="250">
        <f>P80+P87+P94+P109+P116+P123</f>
        <v>0</v>
      </c>
      <c r="Q73" s="250">
        <f t="shared" si="294"/>
        <v>0</v>
      </c>
      <c r="R73" s="250">
        <f t="shared" si="294"/>
        <v>0</v>
      </c>
      <c r="S73" s="250"/>
      <c r="T73" s="250">
        <f t="shared" si="295"/>
        <v>0</v>
      </c>
      <c r="U73" s="250">
        <f t="shared" si="295"/>
        <v>0</v>
      </c>
      <c r="V73" s="250"/>
      <c r="W73" s="250">
        <f t="shared" si="296"/>
        <v>0</v>
      </c>
      <c r="X73" s="250">
        <f t="shared" si="296"/>
        <v>0</v>
      </c>
      <c r="Y73" s="250">
        <f>Y80+Y87+Y94+Y109+Y116+Y123</f>
        <v>0</v>
      </c>
      <c r="Z73" s="250">
        <f t="shared" si="297"/>
        <v>0</v>
      </c>
      <c r="AA73" s="250">
        <f t="shared" si="297"/>
        <v>0</v>
      </c>
      <c r="AB73" s="250">
        <f>AB80+AB87+AB94+AB109+AB116+AB123</f>
        <v>0</v>
      </c>
      <c r="AC73" s="250">
        <f t="shared" si="298"/>
        <v>0</v>
      </c>
      <c r="AD73" s="250">
        <f t="shared" si="298"/>
        <v>0</v>
      </c>
      <c r="AE73" s="250">
        <f>AE80+AE87+AE94+AE109+AE116+AE123</f>
        <v>0</v>
      </c>
      <c r="AF73" s="250">
        <f t="shared" ref="AF73:AQ73" si="301">AF80+AF87+AF94+AF109+AF116+AF123</f>
        <v>0</v>
      </c>
      <c r="AG73" s="250">
        <f t="shared" si="301"/>
        <v>0</v>
      </c>
      <c r="AH73" s="250">
        <f t="shared" si="301"/>
        <v>0</v>
      </c>
      <c r="AI73" s="250">
        <f t="shared" si="301"/>
        <v>0</v>
      </c>
      <c r="AJ73" s="250">
        <f t="shared" si="301"/>
        <v>0</v>
      </c>
      <c r="AK73" s="250">
        <f t="shared" si="301"/>
        <v>0</v>
      </c>
      <c r="AL73" s="250">
        <f t="shared" si="301"/>
        <v>0</v>
      </c>
      <c r="AM73" s="250">
        <f t="shared" si="301"/>
        <v>0</v>
      </c>
      <c r="AN73" s="250">
        <f t="shared" si="301"/>
        <v>0</v>
      </c>
      <c r="AO73" s="250">
        <f t="shared" si="301"/>
        <v>0</v>
      </c>
      <c r="AP73" s="250">
        <f t="shared" si="301"/>
        <v>0</v>
      </c>
      <c r="AQ73" s="250">
        <f t="shared" si="301"/>
        <v>0</v>
      </c>
      <c r="AR73" s="431"/>
    </row>
    <row r="74" spans="1:44" ht="121.5" customHeight="1">
      <c r="A74" s="586" t="s">
        <v>301</v>
      </c>
      <c r="B74" s="583" t="s">
        <v>300</v>
      </c>
      <c r="C74" s="583"/>
      <c r="D74" s="254" t="s">
        <v>41</v>
      </c>
      <c r="E74" s="230">
        <f>H74+K74+N74+Q74+T74+W74+Z74+AC74+AF74+AI74+AL74+AO74</f>
        <v>27240.9</v>
      </c>
      <c r="F74" s="230">
        <f>I74+L74+O74+R74+U74+X74+AA74+AD74+AG74+AJ74+AM74+AP74</f>
        <v>27240.9</v>
      </c>
      <c r="G74" s="264">
        <f>F74/E74</f>
        <v>1</v>
      </c>
      <c r="H74" s="230">
        <f>H75+H76+H77+H78+H79+H80</f>
        <v>0</v>
      </c>
      <c r="I74" s="230">
        <f>I75+I76+I77+I78+I79+I80</f>
        <v>0</v>
      </c>
      <c r="J74" s="288"/>
      <c r="K74" s="230">
        <f>K75+K76+K77+K78+K79+K80</f>
        <v>2420.1999999999998</v>
      </c>
      <c r="L74" s="230">
        <f>L75+L76+L77+L78+L79+L80</f>
        <v>2420.1999999999998</v>
      </c>
      <c r="M74" s="231">
        <f>L74/K74</f>
        <v>1</v>
      </c>
      <c r="N74" s="230">
        <f>N75+N76+N77+N78+N79+N80</f>
        <v>2420.3000000000002</v>
      </c>
      <c r="O74" s="230">
        <f>O75+O76+O77+O78+O79+O80</f>
        <v>2420.3000000000002</v>
      </c>
      <c r="P74" s="231">
        <f>O74/N74</f>
        <v>1</v>
      </c>
      <c r="Q74" s="230">
        <f>Q75+Q76+Q77+Q78+Q79+Q80</f>
        <v>1613.5</v>
      </c>
      <c r="R74" s="230">
        <f>R75+R76+R77+R78+R79+R80</f>
        <v>1613.5</v>
      </c>
      <c r="S74" s="231">
        <f>R74/Q74</f>
        <v>1</v>
      </c>
      <c r="T74" s="230">
        <f>T75+T76+T77+T78+T79+T80</f>
        <v>1613.4</v>
      </c>
      <c r="U74" s="230">
        <f>U75+U76+U77+U78+U79+U80</f>
        <v>1613.4</v>
      </c>
      <c r="V74" s="233">
        <f>U74/T74</f>
        <v>1</v>
      </c>
      <c r="W74" s="230">
        <f>W75+W76+W77+W78+W79+W80</f>
        <v>1613.6</v>
      </c>
      <c r="X74" s="230">
        <f>X75+X76+X77+X78+X79+X80</f>
        <v>1613.6</v>
      </c>
      <c r="Y74" s="233">
        <f>X74/W74</f>
        <v>1</v>
      </c>
      <c r="Z74" s="230">
        <f t="shared" ref="Z74" si="302">Z75+Z76+Z77+Z78+Z79+Z80</f>
        <v>2011</v>
      </c>
      <c r="AA74" s="230">
        <f t="shared" ref="AA74" si="303">AA75+AA76+AA77+AA78+AA79+AA80</f>
        <v>2011</v>
      </c>
      <c r="AB74" s="233">
        <f>AA74/Z74</f>
        <v>1</v>
      </c>
      <c r="AC74" s="230">
        <f t="shared" ref="AC74" si="304">AC75+AC76+AC77+AC78+AC79+AC80</f>
        <v>1499.5</v>
      </c>
      <c r="AD74" s="230">
        <f t="shared" ref="AD74" si="305">AD75+AD76+AD77+AD78+AD79+AD80</f>
        <v>1499.5</v>
      </c>
      <c r="AE74" s="233">
        <f>AD74/AC74</f>
        <v>1</v>
      </c>
      <c r="AF74" s="230">
        <f t="shared" ref="AF74:AI74" si="306">AF75+AF76+AF77+AF78+AF79+AF80</f>
        <v>1881.3</v>
      </c>
      <c r="AG74" s="230">
        <f t="shared" si="306"/>
        <v>1881.3</v>
      </c>
      <c r="AH74" s="233">
        <f>AG74/AF74</f>
        <v>1</v>
      </c>
      <c r="AI74" s="230">
        <f t="shared" si="306"/>
        <v>6232.7</v>
      </c>
      <c r="AJ74" s="230">
        <f t="shared" ref="AJ74" si="307">AJ75+AJ76+AJ77+AJ78+AJ79+AJ80</f>
        <v>6232.7</v>
      </c>
      <c r="AK74" s="233">
        <f t="shared" ref="AK74" si="308">AJ74/AI74</f>
        <v>1</v>
      </c>
      <c r="AL74" s="230">
        <f t="shared" ref="AL74" si="309">AL75+AL76+AL77+AL78+AL79+AL80</f>
        <v>1429.7</v>
      </c>
      <c r="AM74" s="230">
        <f t="shared" ref="AM74" si="310">AM75+AM76+AM77+AM78+AM79+AM80</f>
        <v>1429.7</v>
      </c>
      <c r="AN74" s="233">
        <f t="shared" ref="AN74" si="311">AM74/AL74</f>
        <v>1</v>
      </c>
      <c r="AO74" s="230">
        <f>AO75+AO76+AO77+AO78+AO79+AO80</f>
        <v>4505.7</v>
      </c>
      <c r="AP74" s="230">
        <f>AP75+AP76+AP77+AP78+AP79+AP80</f>
        <v>4505.7</v>
      </c>
      <c r="AQ74" s="233">
        <f t="shared" ref="AQ74" si="312">AP74/AO74</f>
        <v>1</v>
      </c>
      <c r="AR74" s="433" t="s">
        <v>513</v>
      </c>
    </row>
    <row r="75" spans="1:44" ht="135" customHeight="1">
      <c r="A75" s="587"/>
      <c r="B75" s="584"/>
      <c r="C75" s="584"/>
      <c r="D75" s="258" t="s">
        <v>37</v>
      </c>
      <c r="E75" s="237">
        <f>H75+K75+N75+Q75+T75+W75+Z75+AC75+AF75+AI75+AL75+AO75</f>
        <v>0</v>
      </c>
      <c r="F75" s="237">
        <f>I75+L75+O75+R75+U75+X75+AA75+AD75+AG75+AJ75+AM75+AP75</f>
        <v>0</v>
      </c>
      <c r="G75" s="240"/>
      <c r="H75" s="237"/>
      <c r="I75" s="237"/>
      <c r="J75" s="238"/>
      <c r="K75" s="237"/>
      <c r="L75" s="237"/>
      <c r="M75" s="238"/>
      <c r="N75" s="237"/>
      <c r="O75" s="237"/>
      <c r="P75" s="238"/>
      <c r="Q75" s="237"/>
      <c r="R75" s="237"/>
      <c r="S75" s="238"/>
      <c r="T75" s="237"/>
      <c r="U75" s="237"/>
      <c r="V75" s="238"/>
      <c r="W75" s="237"/>
      <c r="X75" s="237"/>
      <c r="Y75" s="238"/>
      <c r="Z75" s="237"/>
      <c r="AA75" s="237"/>
      <c r="AB75" s="238"/>
      <c r="AC75" s="237"/>
      <c r="AD75" s="237"/>
      <c r="AE75" s="238"/>
      <c r="AF75" s="237"/>
      <c r="AG75" s="237"/>
      <c r="AH75" s="238"/>
      <c r="AI75" s="237"/>
      <c r="AJ75" s="237"/>
      <c r="AK75" s="238"/>
      <c r="AL75" s="237"/>
      <c r="AM75" s="237"/>
      <c r="AN75" s="238"/>
      <c r="AO75" s="237"/>
      <c r="AP75" s="237"/>
      <c r="AQ75" s="238"/>
      <c r="AR75" s="430"/>
    </row>
    <row r="76" spans="1:44" ht="114.75" customHeight="1" thickBot="1">
      <c r="A76" s="587"/>
      <c r="B76" s="584"/>
      <c r="C76" s="584"/>
      <c r="D76" s="236" t="s">
        <v>2</v>
      </c>
      <c r="E76" s="237">
        <f t="shared" ref="E76:E80" si="313">H76+K76+N76+Q76+T76+W76+Z76+AC76+AF76+AI76+AL76+AO76</f>
        <v>0</v>
      </c>
      <c r="F76" s="237">
        <f t="shared" ref="F76:F80" si="314">I76+L76+O76+R76+U76+X76+AA76+AD76+AG76+AJ76+AM76+AP76</f>
        <v>0</v>
      </c>
      <c r="G76" s="240"/>
      <c r="H76" s="237"/>
      <c r="I76" s="237"/>
      <c r="J76" s="238"/>
      <c r="K76" s="237"/>
      <c r="L76" s="237"/>
      <c r="M76" s="238"/>
      <c r="N76" s="237"/>
      <c r="O76" s="237"/>
      <c r="P76" s="238"/>
      <c r="Q76" s="237"/>
      <c r="R76" s="237"/>
      <c r="S76" s="238"/>
      <c r="T76" s="237"/>
      <c r="U76" s="237"/>
      <c r="V76" s="238"/>
      <c r="W76" s="237"/>
      <c r="X76" s="237"/>
      <c r="Y76" s="238"/>
      <c r="Z76" s="237"/>
      <c r="AA76" s="237"/>
      <c r="AB76" s="238"/>
      <c r="AC76" s="237"/>
      <c r="AD76" s="237"/>
      <c r="AE76" s="238"/>
      <c r="AF76" s="237"/>
      <c r="AG76" s="237"/>
      <c r="AH76" s="238"/>
      <c r="AI76" s="237"/>
      <c r="AJ76" s="237"/>
      <c r="AK76" s="238"/>
      <c r="AL76" s="237"/>
      <c r="AM76" s="237"/>
      <c r="AN76" s="238"/>
      <c r="AO76" s="237"/>
      <c r="AP76" s="237"/>
      <c r="AQ76" s="238"/>
      <c r="AR76" s="430"/>
    </row>
    <row r="77" spans="1:44" ht="201" customHeight="1" thickBot="1">
      <c r="A77" s="587"/>
      <c r="B77" s="584"/>
      <c r="C77" s="584"/>
      <c r="D77" s="236" t="s">
        <v>284</v>
      </c>
      <c r="E77" s="237">
        <f t="shared" si="313"/>
        <v>27240.9</v>
      </c>
      <c r="F77" s="237">
        <f t="shared" si="314"/>
        <v>27240.9</v>
      </c>
      <c r="G77" s="240">
        <f t="shared" ref="G77" si="315">F77/E77</f>
        <v>1</v>
      </c>
      <c r="H77" s="237">
        <v>0</v>
      </c>
      <c r="I77" s="237"/>
      <c r="J77" s="238"/>
      <c r="K77" s="237">
        <v>2420.1999999999998</v>
      </c>
      <c r="L77" s="237">
        <v>2420.1999999999998</v>
      </c>
      <c r="M77" s="231">
        <f>L77/K77</f>
        <v>1</v>
      </c>
      <c r="N77" s="237">
        <v>2420.3000000000002</v>
      </c>
      <c r="O77" s="237">
        <v>2420.3000000000002</v>
      </c>
      <c r="P77" s="231">
        <f>O77/N77</f>
        <v>1</v>
      </c>
      <c r="Q77" s="237">
        <v>1613.5</v>
      </c>
      <c r="R77" s="237">
        <v>1613.5</v>
      </c>
      <c r="S77" s="231">
        <f>R77/Q77</f>
        <v>1</v>
      </c>
      <c r="T77" s="237">
        <v>1613.4</v>
      </c>
      <c r="U77" s="237">
        <v>1613.4</v>
      </c>
      <c r="V77" s="231">
        <f>U77/T77</f>
        <v>1</v>
      </c>
      <c r="W77" s="237">
        <v>1613.6</v>
      </c>
      <c r="X77" s="237">
        <v>1613.6</v>
      </c>
      <c r="Y77" s="231">
        <f>X77/W77</f>
        <v>1</v>
      </c>
      <c r="Z77" s="237">
        <v>2011</v>
      </c>
      <c r="AA77" s="237">
        <v>2011</v>
      </c>
      <c r="AB77" s="231">
        <f>AA77/Z77</f>
        <v>1</v>
      </c>
      <c r="AC77" s="237">
        <v>1499.5</v>
      </c>
      <c r="AD77" s="237">
        <v>1499.5</v>
      </c>
      <c r="AE77" s="233">
        <f>AD77/AC77</f>
        <v>1</v>
      </c>
      <c r="AF77" s="237">
        <v>1881.3</v>
      </c>
      <c r="AG77" s="237">
        <v>1881.3</v>
      </c>
      <c r="AH77" s="233">
        <f>AG77/AF77</f>
        <v>1</v>
      </c>
      <c r="AI77" s="237">
        <v>6232.7</v>
      </c>
      <c r="AJ77" s="237">
        <v>6232.7</v>
      </c>
      <c r="AK77" s="231">
        <f t="shared" ref="AK77:AK81" si="316">AJ77/AI77</f>
        <v>1</v>
      </c>
      <c r="AL77" s="237">
        <v>1429.7</v>
      </c>
      <c r="AM77" s="237">
        <v>1429.7</v>
      </c>
      <c r="AN77" s="231">
        <f t="shared" ref="AN77" si="317">AM77/AL77</f>
        <v>1</v>
      </c>
      <c r="AO77" s="237">
        <v>4505.7</v>
      </c>
      <c r="AP77" s="237">
        <v>4505.7</v>
      </c>
      <c r="AQ77" s="231">
        <f t="shared" ref="AQ77" si="318">AP77/AO77</f>
        <v>1</v>
      </c>
      <c r="AR77" s="429" t="s">
        <v>551</v>
      </c>
    </row>
    <row r="78" spans="1:44" ht="392.25" customHeight="1">
      <c r="A78" s="587"/>
      <c r="B78" s="584"/>
      <c r="C78" s="584"/>
      <c r="D78" s="236" t="s">
        <v>292</v>
      </c>
      <c r="E78" s="230">
        <f t="shared" si="313"/>
        <v>0</v>
      </c>
      <c r="F78" s="230">
        <f t="shared" si="314"/>
        <v>0</v>
      </c>
      <c r="G78" s="240"/>
      <c r="H78" s="237"/>
      <c r="I78" s="237"/>
      <c r="J78" s="238"/>
      <c r="K78" s="237"/>
      <c r="L78" s="237"/>
      <c r="M78" s="238"/>
      <c r="N78" s="237"/>
      <c r="O78" s="237"/>
      <c r="P78" s="238"/>
      <c r="Q78" s="237"/>
      <c r="R78" s="237"/>
      <c r="S78" s="238"/>
      <c r="T78" s="237"/>
      <c r="U78" s="237"/>
      <c r="V78" s="238"/>
      <c r="W78" s="237"/>
      <c r="X78" s="237"/>
      <c r="Y78" s="238"/>
      <c r="Z78" s="237"/>
      <c r="AA78" s="237"/>
      <c r="AB78" s="238"/>
      <c r="AC78" s="237"/>
      <c r="AD78" s="237"/>
      <c r="AE78" s="238"/>
      <c r="AF78" s="237"/>
      <c r="AG78" s="237"/>
      <c r="AH78" s="238"/>
      <c r="AI78" s="237"/>
      <c r="AJ78" s="237"/>
      <c r="AK78" s="238"/>
      <c r="AL78" s="237"/>
      <c r="AM78" s="237"/>
      <c r="AN78" s="238"/>
      <c r="AO78" s="237"/>
      <c r="AP78" s="237"/>
      <c r="AQ78" s="238"/>
      <c r="AR78" s="430"/>
    </row>
    <row r="79" spans="1:44" ht="114.75" customHeight="1">
      <c r="A79" s="587"/>
      <c r="B79" s="584"/>
      <c r="C79" s="584"/>
      <c r="D79" s="236" t="s">
        <v>285</v>
      </c>
      <c r="E79" s="237">
        <f t="shared" si="313"/>
        <v>0</v>
      </c>
      <c r="F79" s="237">
        <f t="shared" si="314"/>
        <v>0</v>
      </c>
      <c r="G79" s="238"/>
      <c r="H79" s="237"/>
      <c r="I79" s="237"/>
      <c r="J79" s="238"/>
      <c r="K79" s="237"/>
      <c r="L79" s="237"/>
      <c r="M79" s="238"/>
      <c r="N79" s="237"/>
      <c r="O79" s="237"/>
      <c r="P79" s="238"/>
      <c r="Q79" s="237"/>
      <c r="R79" s="237"/>
      <c r="S79" s="238"/>
      <c r="T79" s="237"/>
      <c r="U79" s="237"/>
      <c r="V79" s="238"/>
      <c r="W79" s="237"/>
      <c r="X79" s="237"/>
      <c r="Y79" s="238"/>
      <c r="Z79" s="237"/>
      <c r="AA79" s="237"/>
      <c r="AB79" s="238"/>
      <c r="AC79" s="237"/>
      <c r="AD79" s="237"/>
      <c r="AE79" s="238"/>
      <c r="AF79" s="237"/>
      <c r="AG79" s="237"/>
      <c r="AH79" s="238"/>
      <c r="AI79" s="237"/>
      <c r="AJ79" s="237"/>
      <c r="AK79" s="238"/>
      <c r="AL79" s="237"/>
      <c r="AM79" s="237"/>
      <c r="AN79" s="238"/>
      <c r="AO79" s="237"/>
      <c r="AP79" s="237"/>
      <c r="AQ79" s="238"/>
      <c r="AR79" s="430"/>
    </row>
    <row r="80" spans="1:44" ht="114.75" customHeight="1" thickBot="1">
      <c r="A80" s="588"/>
      <c r="B80" s="585"/>
      <c r="C80" s="585"/>
      <c r="D80" s="261" t="s">
        <v>43</v>
      </c>
      <c r="E80" s="250">
        <f t="shared" si="313"/>
        <v>0</v>
      </c>
      <c r="F80" s="250">
        <f t="shared" si="314"/>
        <v>0</v>
      </c>
      <c r="G80" s="275"/>
      <c r="H80" s="250"/>
      <c r="I80" s="250"/>
      <c r="J80" s="275"/>
      <c r="K80" s="250"/>
      <c r="L80" s="250"/>
      <c r="M80" s="275"/>
      <c r="N80" s="250"/>
      <c r="O80" s="250"/>
      <c r="P80" s="275"/>
      <c r="Q80" s="250"/>
      <c r="R80" s="250"/>
      <c r="S80" s="275"/>
      <c r="T80" s="250"/>
      <c r="U80" s="250"/>
      <c r="V80" s="275"/>
      <c r="W80" s="250"/>
      <c r="X80" s="250"/>
      <c r="Y80" s="275"/>
      <c r="Z80" s="250"/>
      <c r="AA80" s="250"/>
      <c r="AB80" s="275"/>
      <c r="AC80" s="250"/>
      <c r="AD80" s="250"/>
      <c r="AE80" s="275"/>
      <c r="AF80" s="250"/>
      <c r="AG80" s="250"/>
      <c r="AH80" s="275"/>
      <c r="AI80" s="250"/>
      <c r="AJ80" s="250"/>
      <c r="AK80" s="275"/>
      <c r="AL80" s="250"/>
      <c r="AM80" s="250"/>
      <c r="AN80" s="275"/>
      <c r="AO80" s="250"/>
      <c r="AP80" s="250"/>
      <c r="AQ80" s="275"/>
      <c r="AR80" s="431"/>
    </row>
    <row r="81" spans="1:44" ht="153" customHeight="1">
      <c r="A81" s="586" t="s">
        <v>303</v>
      </c>
      <c r="B81" s="583" t="s">
        <v>302</v>
      </c>
      <c r="C81" s="583"/>
      <c r="D81" s="254" t="s">
        <v>41</v>
      </c>
      <c r="E81" s="230">
        <f>H81+K81+N81+Q81+T81+W81+Z81+AC81+AF81+AI81+AL81+AO81</f>
        <v>9120</v>
      </c>
      <c r="F81" s="230">
        <f>I81+L81+O81+R81+U81+X81+AA81+AD81+AG81+AJ81+AM81+AP81</f>
        <v>9120</v>
      </c>
      <c r="G81" s="264">
        <f>F81/E81</f>
        <v>1</v>
      </c>
      <c r="H81" s="230">
        <f>H82+H83+H84+H85+H86+H87</f>
        <v>0</v>
      </c>
      <c r="I81" s="230">
        <f>I82+I83+I84+I85+I86+I87</f>
        <v>0</v>
      </c>
      <c r="J81" s="288"/>
      <c r="K81" s="230">
        <f>K82+K83+K84+K85+K86+K87</f>
        <v>0</v>
      </c>
      <c r="L81" s="230">
        <f>L82+L83+L84+L85+L86+L87</f>
        <v>0</v>
      </c>
      <c r="M81" s="288"/>
      <c r="N81" s="230">
        <f>N82+N83+N84+N85+N86+N87</f>
        <v>859</v>
      </c>
      <c r="O81" s="230">
        <f>O82+O83+O84+O85+O86+O87</f>
        <v>859</v>
      </c>
      <c r="P81" s="233">
        <f>O81/N81</f>
        <v>1</v>
      </c>
      <c r="Q81" s="230">
        <f>Q82+Q83+Q84+Q85+Q86+Q87</f>
        <v>724.5</v>
      </c>
      <c r="R81" s="230">
        <f>R82+R83+R84+R85+R86+R87</f>
        <v>724.5</v>
      </c>
      <c r="S81" s="231">
        <f>R81/Q81</f>
        <v>1</v>
      </c>
      <c r="T81" s="230">
        <f>T82+T83+T84+T85+T86+T87</f>
        <v>0</v>
      </c>
      <c r="U81" s="230">
        <f>U82+U83+U84+U85+U86+U87</f>
        <v>0</v>
      </c>
      <c r="V81" s="231"/>
      <c r="W81" s="230">
        <f>W82+W83+W84+W85+W86+W87</f>
        <v>1636.9</v>
      </c>
      <c r="X81" s="230">
        <f>X82+X83+X84+X85+X86+X87</f>
        <v>1636.9</v>
      </c>
      <c r="Y81" s="231">
        <f>X81/W81</f>
        <v>1</v>
      </c>
      <c r="Z81" s="230">
        <f t="shared" ref="Z81" si="319">Z82+Z83+Z84+Z85+Z86+Z87</f>
        <v>655.5</v>
      </c>
      <c r="AA81" s="230">
        <f t="shared" ref="AA81" si="320">AA82+AA83+AA84+AA85+AA86+AA87</f>
        <v>655.5</v>
      </c>
      <c r="AB81" s="231">
        <f>AA81/Z81</f>
        <v>1</v>
      </c>
      <c r="AC81" s="230">
        <f t="shared" ref="AC81" si="321">AC82+AC83+AC84+AC85+AC86+AC87</f>
        <v>0</v>
      </c>
      <c r="AD81" s="230">
        <f t="shared" ref="AD81" si="322">AD82+AD83+AD84+AD85+AD86+AD87</f>
        <v>0</v>
      </c>
      <c r="AE81" s="231"/>
      <c r="AF81" s="230">
        <f t="shared" ref="AF81" si="323">AF82+AF83+AF84+AF85+AF86+AF87</f>
        <v>2042.7</v>
      </c>
      <c r="AG81" s="230">
        <f t="shared" ref="AG81" si="324">AG82+AG83+AG84+AG85+AG86+AG87</f>
        <v>2042.7</v>
      </c>
      <c r="AH81" s="231">
        <f t="shared" ref="AH81" si="325">AG81/AF81</f>
        <v>1</v>
      </c>
      <c r="AI81" s="230">
        <f t="shared" ref="AI81" si="326">AI82+AI83+AI84+AI85+AI86+AI87</f>
        <v>395.7</v>
      </c>
      <c r="AJ81" s="230">
        <f t="shared" ref="AJ81" si="327">AJ82+AJ83+AJ84+AJ85+AJ86+AJ87</f>
        <v>395.7</v>
      </c>
      <c r="AK81" s="233">
        <f t="shared" si="316"/>
        <v>1</v>
      </c>
      <c r="AL81" s="230">
        <f t="shared" ref="AL81" si="328">AL82+AL83+AL84+AL85+AL86+AL87</f>
        <v>836.2</v>
      </c>
      <c r="AM81" s="230">
        <f t="shared" ref="AM81" si="329">AM82+AM83+AM84+AM85+AM86+AM87</f>
        <v>836.2</v>
      </c>
      <c r="AN81" s="231">
        <f>AM81/AL81</f>
        <v>1</v>
      </c>
      <c r="AO81" s="230">
        <f>AO82+AO83+AO84+AO85+AO86+AO87</f>
        <v>1969.5</v>
      </c>
      <c r="AP81" s="230">
        <f>AP82+AP83+AP84+AP85+AP86+AP87</f>
        <v>1969.5</v>
      </c>
      <c r="AQ81" s="233">
        <f t="shared" ref="AQ81" si="330">AP81/AO81</f>
        <v>1</v>
      </c>
      <c r="AR81" s="433" t="s">
        <v>514</v>
      </c>
    </row>
    <row r="82" spans="1:44" ht="114.75" customHeight="1">
      <c r="A82" s="587"/>
      <c r="B82" s="584"/>
      <c r="C82" s="584"/>
      <c r="D82" s="258" t="s">
        <v>37</v>
      </c>
      <c r="E82" s="237">
        <f>H82+K82+N82+Q82+T82+W82+Z82+AC82+AF82+AI82+AL82+AO82</f>
        <v>0</v>
      </c>
      <c r="F82" s="237">
        <f>I82+L82+O82+R82+U82+X82+AA82+AD82+AG82+AJ82+AM82+AP82</f>
        <v>0</v>
      </c>
      <c r="G82" s="240"/>
      <c r="H82" s="237"/>
      <c r="I82" s="237"/>
      <c r="J82" s="238"/>
      <c r="K82" s="237"/>
      <c r="L82" s="237"/>
      <c r="M82" s="238"/>
      <c r="N82" s="237"/>
      <c r="O82" s="237"/>
      <c r="P82" s="238"/>
      <c r="Q82" s="237"/>
      <c r="R82" s="237"/>
      <c r="S82" s="238"/>
      <c r="T82" s="237"/>
      <c r="U82" s="237"/>
      <c r="V82" s="238"/>
      <c r="W82" s="237"/>
      <c r="X82" s="237"/>
      <c r="Y82" s="238"/>
      <c r="Z82" s="237"/>
      <c r="AA82" s="237"/>
      <c r="AB82" s="238"/>
      <c r="AC82" s="237"/>
      <c r="AD82" s="237"/>
      <c r="AE82" s="238"/>
      <c r="AF82" s="237"/>
      <c r="AG82" s="237"/>
      <c r="AH82" s="238"/>
      <c r="AI82" s="237"/>
      <c r="AJ82" s="237"/>
      <c r="AK82" s="238"/>
      <c r="AL82" s="237"/>
      <c r="AM82" s="237"/>
      <c r="AN82" s="238"/>
      <c r="AO82" s="237"/>
      <c r="AP82" s="237"/>
      <c r="AQ82" s="238"/>
      <c r="AR82" s="430"/>
    </row>
    <row r="83" spans="1:44" ht="114.75" customHeight="1">
      <c r="A83" s="587"/>
      <c r="B83" s="584"/>
      <c r="C83" s="584"/>
      <c r="D83" s="236" t="s">
        <v>2</v>
      </c>
      <c r="E83" s="237">
        <f t="shared" ref="E83:E87" si="331">H83+K83+N83+Q83+T83+W83+Z83+AC83+AF83+AI83+AL83+AO83</f>
        <v>0</v>
      </c>
      <c r="F83" s="237">
        <f t="shared" ref="F83:F87" si="332">I83+L83+O83+R83+U83+X83+AA83+AD83+AG83+AJ83+AM83+AP83</f>
        <v>0</v>
      </c>
      <c r="G83" s="240"/>
      <c r="H83" s="237"/>
      <c r="I83" s="237"/>
      <c r="J83" s="238"/>
      <c r="K83" s="237"/>
      <c r="L83" s="237"/>
      <c r="M83" s="238"/>
      <c r="N83" s="237"/>
      <c r="O83" s="237"/>
      <c r="P83" s="238"/>
      <c r="Q83" s="237"/>
      <c r="R83" s="237"/>
      <c r="S83" s="238"/>
      <c r="T83" s="237"/>
      <c r="U83" s="237"/>
      <c r="V83" s="238"/>
      <c r="W83" s="237"/>
      <c r="X83" s="237"/>
      <c r="Y83" s="238"/>
      <c r="Z83" s="237"/>
      <c r="AA83" s="237"/>
      <c r="AB83" s="238"/>
      <c r="AC83" s="237"/>
      <c r="AD83" s="237"/>
      <c r="AE83" s="238"/>
      <c r="AF83" s="237"/>
      <c r="AG83" s="237"/>
      <c r="AH83" s="238"/>
      <c r="AI83" s="237"/>
      <c r="AJ83" s="237"/>
      <c r="AK83" s="238"/>
      <c r="AL83" s="237"/>
      <c r="AM83" s="237"/>
      <c r="AN83" s="238"/>
      <c r="AO83" s="237"/>
      <c r="AP83" s="237"/>
      <c r="AQ83" s="238"/>
      <c r="AR83" s="430"/>
    </row>
    <row r="84" spans="1:44" ht="207" customHeight="1" thickBot="1">
      <c r="A84" s="587"/>
      <c r="B84" s="584"/>
      <c r="C84" s="584"/>
      <c r="D84" s="236" t="s">
        <v>284</v>
      </c>
      <c r="E84" s="237">
        <f t="shared" si="331"/>
        <v>9120</v>
      </c>
      <c r="F84" s="237">
        <f t="shared" si="332"/>
        <v>9120</v>
      </c>
      <c r="G84" s="240">
        <f t="shared" ref="G84" si="333">F84/E84</f>
        <v>1</v>
      </c>
      <c r="H84" s="237">
        <v>0</v>
      </c>
      <c r="I84" s="237"/>
      <c r="J84" s="238"/>
      <c r="K84" s="237">
        <v>0</v>
      </c>
      <c r="L84" s="237"/>
      <c r="M84" s="238"/>
      <c r="N84" s="237">
        <v>859</v>
      </c>
      <c r="O84" s="237">
        <v>859</v>
      </c>
      <c r="P84" s="231">
        <f>O84/N84</f>
        <v>1</v>
      </c>
      <c r="Q84" s="237">
        <v>724.5</v>
      </c>
      <c r="R84" s="237">
        <v>724.5</v>
      </c>
      <c r="S84" s="231">
        <f>R84/Q84</f>
        <v>1</v>
      </c>
      <c r="T84" s="237"/>
      <c r="U84" s="237"/>
      <c r="V84" s="238"/>
      <c r="W84" s="237">
        <v>1636.9</v>
      </c>
      <c r="X84" s="237">
        <v>1636.9</v>
      </c>
      <c r="Y84" s="231">
        <f>X84/W84</f>
        <v>1</v>
      </c>
      <c r="Z84" s="237">
        <v>655.5</v>
      </c>
      <c r="AA84" s="237">
        <v>655.5</v>
      </c>
      <c r="AB84" s="231">
        <f t="shared" ref="AB84" si="334">AA84/Z84</f>
        <v>1</v>
      </c>
      <c r="AC84" s="237"/>
      <c r="AD84" s="237"/>
      <c r="AE84" s="240"/>
      <c r="AF84" s="237">
        <v>2042.7</v>
      </c>
      <c r="AG84" s="237">
        <v>2042.7</v>
      </c>
      <c r="AH84" s="231">
        <f t="shared" ref="AH84" si="335">AG84/AF84</f>
        <v>1</v>
      </c>
      <c r="AI84" s="237">
        <v>395.7</v>
      </c>
      <c r="AJ84" s="237">
        <v>395.7</v>
      </c>
      <c r="AK84" s="231">
        <f t="shared" ref="AK84" si="336">AJ84/AI84</f>
        <v>1</v>
      </c>
      <c r="AL84" s="237">
        <v>836.2</v>
      </c>
      <c r="AM84" s="237">
        <v>836.2</v>
      </c>
      <c r="AN84" s="231">
        <v>1</v>
      </c>
      <c r="AO84" s="237">
        <v>1969.5</v>
      </c>
      <c r="AP84" s="237">
        <v>1969.5</v>
      </c>
      <c r="AQ84" s="231">
        <f t="shared" ref="AQ84" si="337">AP84/AO84</f>
        <v>1</v>
      </c>
      <c r="AR84" s="430" t="s">
        <v>552</v>
      </c>
    </row>
    <row r="85" spans="1:44" ht="357.75" customHeight="1">
      <c r="A85" s="587"/>
      <c r="B85" s="584"/>
      <c r="C85" s="584"/>
      <c r="D85" s="236" t="s">
        <v>292</v>
      </c>
      <c r="E85" s="230">
        <f t="shared" si="331"/>
        <v>0</v>
      </c>
      <c r="F85" s="230">
        <f t="shared" si="332"/>
        <v>0</v>
      </c>
      <c r="G85" s="240"/>
      <c r="H85" s="237"/>
      <c r="I85" s="237"/>
      <c r="J85" s="238"/>
      <c r="K85" s="237"/>
      <c r="L85" s="237"/>
      <c r="M85" s="238"/>
      <c r="N85" s="237"/>
      <c r="O85" s="237"/>
      <c r="P85" s="238"/>
      <c r="Q85" s="237"/>
      <c r="R85" s="237"/>
      <c r="S85" s="238"/>
      <c r="T85" s="237"/>
      <c r="U85" s="237"/>
      <c r="V85" s="238"/>
      <c r="W85" s="237"/>
      <c r="X85" s="237"/>
      <c r="Y85" s="238"/>
      <c r="Z85" s="237"/>
      <c r="AA85" s="237"/>
      <c r="AB85" s="238"/>
      <c r="AC85" s="237"/>
      <c r="AD85" s="237"/>
      <c r="AE85" s="238"/>
      <c r="AF85" s="237"/>
      <c r="AG85" s="237"/>
      <c r="AH85" s="238"/>
      <c r="AI85" s="237"/>
      <c r="AJ85" s="237"/>
      <c r="AK85" s="238"/>
      <c r="AL85" s="237"/>
      <c r="AM85" s="237"/>
      <c r="AN85" s="238"/>
      <c r="AO85" s="237"/>
      <c r="AP85" s="237"/>
      <c r="AQ85" s="238"/>
      <c r="AR85" s="430"/>
    </row>
    <row r="86" spans="1:44" ht="119.25" customHeight="1">
      <c r="A86" s="587"/>
      <c r="B86" s="584"/>
      <c r="C86" s="584"/>
      <c r="D86" s="236" t="s">
        <v>285</v>
      </c>
      <c r="E86" s="237">
        <f t="shared" si="331"/>
        <v>0</v>
      </c>
      <c r="F86" s="237">
        <f t="shared" si="332"/>
        <v>0</v>
      </c>
      <c r="G86" s="240"/>
      <c r="H86" s="237"/>
      <c r="I86" s="237"/>
      <c r="J86" s="238"/>
      <c r="K86" s="237"/>
      <c r="L86" s="237"/>
      <c r="M86" s="238"/>
      <c r="N86" s="237"/>
      <c r="O86" s="237"/>
      <c r="P86" s="238"/>
      <c r="Q86" s="237"/>
      <c r="R86" s="237"/>
      <c r="S86" s="238"/>
      <c r="T86" s="237"/>
      <c r="U86" s="237"/>
      <c r="V86" s="238"/>
      <c r="W86" s="237"/>
      <c r="X86" s="237"/>
      <c r="Y86" s="238"/>
      <c r="Z86" s="237"/>
      <c r="AA86" s="237"/>
      <c r="AB86" s="238"/>
      <c r="AC86" s="237"/>
      <c r="AD86" s="237"/>
      <c r="AE86" s="238"/>
      <c r="AF86" s="237"/>
      <c r="AG86" s="237"/>
      <c r="AH86" s="238"/>
      <c r="AI86" s="237"/>
      <c r="AJ86" s="237"/>
      <c r="AK86" s="238"/>
      <c r="AL86" s="237"/>
      <c r="AM86" s="237"/>
      <c r="AN86" s="238"/>
      <c r="AO86" s="237"/>
      <c r="AP86" s="237"/>
      <c r="AQ86" s="238"/>
      <c r="AR86" s="430"/>
    </row>
    <row r="87" spans="1:44" ht="135.75" customHeight="1" thickBot="1">
      <c r="A87" s="588"/>
      <c r="B87" s="585"/>
      <c r="C87" s="585"/>
      <c r="D87" s="261" t="s">
        <v>43</v>
      </c>
      <c r="E87" s="250">
        <f t="shared" si="331"/>
        <v>0</v>
      </c>
      <c r="F87" s="250">
        <f t="shared" si="332"/>
        <v>0</v>
      </c>
      <c r="G87" s="277"/>
      <c r="H87" s="250"/>
      <c r="I87" s="250"/>
      <c r="J87" s="275"/>
      <c r="K87" s="250"/>
      <c r="L87" s="250"/>
      <c r="M87" s="275"/>
      <c r="N87" s="250"/>
      <c r="O87" s="250"/>
      <c r="P87" s="275"/>
      <c r="Q87" s="250"/>
      <c r="R87" s="250"/>
      <c r="S87" s="275"/>
      <c r="T87" s="250"/>
      <c r="U87" s="250"/>
      <c r="V87" s="275"/>
      <c r="W87" s="250"/>
      <c r="X87" s="250"/>
      <c r="Y87" s="275"/>
      <c r="Z87" s="250"/>
      <c r="AA87" s="250"/>
      <c r="AB87" s="275"/>
      <c r="AC87" s="250"/>
      <c r="AD87" s="250"/>
      <c r="AE87" s="275"/>
      <c r="AF87" s="250"/>
      <c r="AG87" s="250"/>
      <c r="AH87" s="275"/>
      <c r="AI87" s="250"/>
      <c r="AJ87" s="250"/>
      <c r="AK87" s="275"/>
      <c r="AL87" s="250"/>
      <c r="AM87" s="250"/>
      <c r="AN87" s="275"/>
      <c r="AO87" s="250"/>
      <c r="AP87" s="250"/>
      <c r="AQ87" s="275"/>
      <c r="AR87" s="431"/>
    </row>
    <row r="88" spans="1:44" ht="118.5" customHeight="1">
      <c r="A88" s="586" t="s">
        <v>304</v>
      </c>
      <c r="B88" s="583" t="s">
        <v>411</v>
      </c>
      <c r="C88" s="583"/>
      <c r="D88" s="254" t="s">
        <v>41</v>
      </c>
      <c r="E88" s="230">
        <f>H88+K88+N88+Q88+T88+W88+Z88+AC88+AF88+AI88+AL88+AO88</f>
        <v>29743.199999999997</v>
      </c>
      <c r="F88" s="230">
        <f>I88+L88+O88+R88+U88+X88+AA88+AD88+AG88+AJ88+AM88+AP88</f>
        <v>28462.6</v>
      </c>
      <c r="G88" s="264">
        <f>F88/E88</f>
        <v>0.95694478065574662</v>
      </c>
      <c r="H88" s="230">
        <f>H89+H90+H91+H92+H93+H94</f>
        <v>0</v>
      </c>
      <c r="I88" s="230">
        <f>I89+I90+I91+I92+I93+I94</f>
        <v>0</v>
      </c>
      <c r="J88" s="288"/>
      <c r="K88" s="230">
        <f>K89+K90+K91+K92+K93+K94</f>
        <v>0</v>
      </c>
      <c r="L88" s="230">
        <f>L89+L90+L91+L92+L93+L94</f>
        <v>0</v>
      </c>
      <c r="M88" s="288"/>
      <c r="N88" s="230">
        <f>N89+N90+N91+N92+N93+N94</f>
        <v>198</v>
      </c>
      <c r="O88" s="230">
        <f>O89+O90+O91+O92+O93+O94</f>
        <v>198</v>
      </c>
      <c r="P88" s="233">
        <f>O88/N88</f>
        <v>1</v>
      </c>
      <c r="Q88" s="230">
        <f>Q89+Q90+Q91+Q92+Q93+Q94</f>
        <v>0</v>
      </c>
      <c r="R88" s="230">
        <f>R89+R90+R91+R92+R93+R94</f>
        <v>0</v>
      </c>
      <c r="S88" s="288"/>
      <c r="T88" s="230">
        <f>T89+T90+T91+T92+T93+T94</f>
        <v>0</v>
      </c>
      <c r="U88" s="230">
        <f>U89+U90+U91+U92+U93+U94</f>
        <v>0</v>
      </c>
      <c r="V88" s="288"/>
      <c r="W88" s="230">
        <f>W89+W90+W91+W92+W93+W94</f>
        <v>0</v>
      </c>
      <c r="X88" s="230">
        <f>X89+X90+X91+X92+X93+X94</f>
        <v>0</v>
      </c>
      <c r="Y88" s="288"/>
      <c r="Z88" s="230">
        <f t="shared" ref="Z88" si="338">Z89+Z90+Z91+Z92+Z93+Z94</f>
        <v>0</v>
      </c>
      <c r="AA88" s="230">
        <f t="shared" ref="AA88" si="339">AA89+AA90+AA91+AA92+AA93+AA94</f>
        <v>0</v>
      </c>
      <c r="AB88" s="288"/>
      <c r="AC88" s="230">
        <f t="shared" ref="AC88" si="340">AC89+AC90+AC91+AC92+AC93+AC94</f>
        <v>0</v>
      </c>
      <c r="AD88" s="230">
        <f t="shared" ref="AD88" si="341">AD89+AD90+AD91+AD92+AD93+AD94</f>
        <v>0</v>
      </c>
      <c r="AE88" s="231"/>
      <c r="AF88" s="230">
        <f t="shared" ref="AF88" si="342">AF89+AF90+AF91+AF92+AF93+AF94</f>
        <v>9811.6</v>
      </c>
      <c r="AG88" s="230">
        <f t="shared" ref="AG88" si="343">AG89+AG90+AG91+AG92+AG93+AG94</f>
        <v>9811.6</v>
      </c>
      <c r="AH88" s="231">
        <f t="shared" ref="AH88" si="344">AG88/AF88</f>
        <v>1</v>
      </c>
      <c r="AI88" s="230">
        <f t="shared" ref="AI88" si="345">AI89+AI90+AI91+AI92+AI93+AI94</f>
        <v>0</v>
      </c>
      <c r="AJ88" s="230">
        <f t="shared" ref="AJ88" si="346">AJ89+AJ90+AJ91+AJ92+AJ93+AJ94</f>
        <v>0</v>
      </c>
      <c r="AK88" s="233"/>
      <c r="AL88" s="230">
        <f t="shared" ref="AL88" si="347">AL89+AL90+AL91+AL92+AL93+AL94</f>
        <v>0</v>
      </c>
      <c r="AM88" s="230">
        <f t="shared" ref="AM88" si="348">AM89+AM90+AM91+AM92+AM93+AM94</f>
        <v>0</v>
      </c>
      <c r="AN88" s="231"/>
      <c r="AO88" s="230">
        <f>AO89+AO90+AO91+AO92+AO93+AO94</f>
        <v>19733.599999999999</v>
      </c>
      <c r="AP88" s="230">
        <f>AP89+AP90+AP91+AP92+AP93+AP94</f>
        <v>18453</v>
      </c>
      <c r="AQ88" s="233">
        <f t="shared" ref="AQ88" si="349">AP88/AO88</f>
        <v>0.93510560668099085</v>
      </c>
      <c r="AR88" s="433" t="s">
        <v>515</v>
      </c>
    </row>
    <row r="89" spans="1:44" ht="125.25" customHeight="1">
      <c r="A89" s="587"/>
      <c r="B89" s="584"/>
      <c r="C89" s="584"/>
      <c r="D89" s="258" t="s">
        <v>37</v>
      </c>
      <c r="E89" s="237">
        <f>H89+K89+N89+Q89+T89+W89+Z89+AC89+AF89+AI89+AL89+AO89</f>
        <v>0</v>
      </c>
      <c r="F89" s="237">
        <f>I89+L89+O89+R89+U89+X89+AA89+AD89+AG89+AJ89+AM89+AP89</f>
        <v>0</v>
      </c>
      <c r="G89" s="240"/>
      <c r="H89" s="237"/>
      <c r="I89" s="237"/>
      <c r="J89" s="238"/>
      <c r="K89" s="237"/>
      <c r="L89" s="237"/>
      <c r="M89" s="238"/>
      <c r="N89" s="237"/>
      <c r="O89" s="237"/>
      <c r="P89" s="238"/>
      <c r="Q89" s="237"/>
      <c r="R89" s="237"/>
      <c r="S89" s="238"/>
      <c r="T89" s="237"/>
      <c r="U89" s="237"/>
      <c r="V89" s="238"/>
      <c r="W89" s="237"/>
      <c r="X89" s="237"/>
      <c r="Y89" s="238"/>
      <c r="Z89" s="237"/>
      <c r="AA89" s="237"/>
      <c r="AB89" s="238"/>
      <c r="AC89" s="237"/>
      <c r="AD89" s="237"/>
      <c r="AE89" s="238"/>
      <c r="AF89" s="237"/>
      <c r="AG89" s="237"/>
      <c r="AH89" s="238"/>
      <c r="AI89" s="237"/>
      <c r="AJ89" s="237"/>
      <c r="AK89" s="238"/>
      <c r="AL89" s="237"/>
      <c r="AM89" s="237"/>
      <c r="AN89" s="238"/>
      <c r="AO89" s="237"/>
      <c r="AP89" s="237"/>
      <c r="AQ89" s="238"/>
      <c r="AR89" s="430"/>
    </row>
    <row r="90" spans="1:44" ht="117.75" customHeight="1">
      <c r="A90" s="587"/>
      <c r="B90" s="584"/>
      <c r="C90" s="584"/>
      <c r="D90" s="236" t="s">
        <v>2</v>
      </c>
      <c r="E90" s="237">
        <f t="shared" ref="E90:E94" si="350">H90+K90+N90+Q90+T90+W90+Z90+AC90+AF90+AI90+AL90+AO90</f>
        <v>0</v>
      </c>
      <c r="F90" s="237">
        <f t="shared" ref="F90:F94" si="351">I90+L90+O90+R90+U90+X90+AA90+AD90+AG90+AJ90+AM90+AP90</f>
        <v>0</v>
      </c>
      <c r="G90" s="240"/>
      <c r="H90" s="237"/>
      <c r="I90" s="237"/>
      <c r="J90" s="238"/>
      <c r="K90" s="237"/>
      <c r="L90" s="237"/>
      <c r="M90" s="238"/>
      <c r="N90" s="237"/>
      <c r="O90" s="237"/>
      <c r="P90" s="238"/>
      <c r="Q90" s="237"/>
      <c r="R90" s="237"/>
      <c r="S90" s="238"/>
      <c r="T90" s="237"/>
      <c r="U90" s="237"/>
      <c r="V90" s="238"/>
      <c r="W90" s="237"/>
      <c r="X90" s="237"/>
      <c r="Y90" s="238"/>
      <c r="Z90" s="237"/>
      <c r="AA90" s="237"/>
      <c r="AB90" s="238"/>
      <c r="AC90" s="237"/>
      <c r="AD90" s="237"/>
      <c r="AE90" s="238"/>
      <c r="AF90" s="237"/>
      <c r="AG90" s="237"/>
      <c r="AH90" s="238"/>
      <c r="AI90" s="237"/>
      <c r="AJ90" s="237"/>
      <c r="AK90" s="238"/>
      <c r="AL90" s="237"/>
      <c r="AM90" s="237"/>
      <c r="AN90" s="238"/>
      <c r="AO90" s="237"/>
      <c r="AP90" s="237"/>
      <c r="AQ90" s="238"/>
      <c r="AR90" s="430"/>
    </row>
    <row r="91" spans="1:44" ht="198" customHeight="1" thickBot="1">
      <c r="A91" s="587"/>
      <c r="B91" s="584"/>
      <c r="C91" s="584"/>
      <c r="D91" s="236" t="s">
        <v>284</v>
      </c>
      <c r="E91" s="237">
        <f t="shared" si="350"/>
        <v>29743.199999999997</v>
      </c>
      <c r="F91" s="237">
        <f t="shared" si="351"/>
        <v>28462.6</v>
      </c>
      <c r="G91" s="240">
        <f t="shared" ref="G91" si="352">F91/E91</f>
        <v>0.95694478065574662</v>
      </c>
      <c r="H91" s="237"/>
      <c r="I91" s="237"/>
      <c r="J91" s="238"/>
      <c r="K91" s="237">
        <v>0</v>
      </c>
      <c r="L91" s="237"/>
      <c r="M91" s="238"/>
      <c r="N91" s="237">
        <v>198</v>
      </c>
      <c r="O91" s="237">
        <v>198</v>
      </c>
      <c r="P91" s="231">
        <f>O91/N91</f>
        <v>1</v>
      </c>
      <c r="Q91" s="237"/>
      <c r="R91" s="237"/>
      <c r="S91" s="238"/>
      <c r="T91" s="237"/>
      <c r="U91" s="237"/>
      <c r="V91" s="238"/>
      <c r="W91" s="237"/>
      <c r="X91" s="237"/>
      <c r="Y91" s="238"/>
      <c r="Z91" s="237"/>
      <c r="AA91" s="237"/>
      <c r="AB91" s="238"/>
      <c r="AC91" s="237"/>
      <c r="AD91" s="237"/>
      <c r="AE91" s="231"/>
      <c r="AF91" s="237">
        <v>9811.6</v>
      </c>
      <c r="AG91" s="237">
        <v>9811.6</v>
      </c>
      <c r="AH91" s="231">
        <f t="shared" ref="AH91" si="353">AG91/AF91</f>
        <v>1</v>
      </c>
      <c r="AI91" s="237">
        <v>0</v>
      </c>
      <c r="AJ91" s="237">
        <v>0</v>
      </c>
      <c r="AK91" s="231"/>
      <c r="AL91" s="237">
        <v>0</v>
      </c>
      <c r="AM91" s="237"/>
      <c r="AN91" s="231"/>
      <c r="AO91" s="237">
        <v>19733.599999999999</v>
      </c>
      <c r="AP91" s="237">
        <v>18453</v>
      </c>
      <c r="AQ91" s="231">
        <f t="shared" ref="AQ91" si="354">AP91/AO91</f>
        <v>0.93510560668099085</v>
      </c>
      <c r="AR91" s="430" t="s">
        <v>553</v>
      </c>
    </row>
    <row r="92" spans="1:44" ht="372" customHeight="1">
      <c r="A92" s="587"/>
      <c r="B92" s="584"/>
      <c r="C92" s="584"/>
      <c r="D92" s="236" t="s">
        <v>292</v>
      </c>
      <c r="E92" s="230">
        <f t="shared" si="350"/>
        <v>0</v>
      </c>
      <c r="F92" s="230">
        <f t="shared" si="351"/>
        <v>0</v>
      </c>
      <c r="G92" s="240"/>
      <c r="H92" s="237"/>
      <c r="I92" s="237"/>
      <c r="J92" s="238"/>
      <c r="K92" s="237"/>
      <c r="L92" s="237"/>
      <c r="M92" s="238"/>
      <c r="N92" s="237"/>
      <c r="O92" s="237"/>
      <c r="P92" s="238"/>
      <c r="Q92" s="237"/>
      <c r="R92" s="237"/>
      <c r="S92" s="238"/>
      <c r="T92" s="237"/>
      <c r="U92" s="237"/>
      <c r="V92" s="238"/>
      <c r="W92" s="237"/>
      <c r="X92" s="237"/>
      <c r="Y92" s="238"/>
      <c r="Z92" s="237"/>
      <c r="AA92" s="237"/>
      <c r="AB92" s="238"/>
      <c r="AC92" s="237"/>
      <c r="AD92" s="237"/>
      <c r="AE92" s="238"/>
      <c r="AF92" s="237"/>
      <c r="AG92" s="237"/>
      <c r="AH92" s="238"/>
      <c r="AI92" s="237"/>
      <c r="AJ92" s="237"/>
      <c r="AK92" s="238"/>
      <c r="AL92" s="237"/>
      <c r="AM92" s="237"/>
      <c r="AN92" s="238"/>
      <c r="AO92" s="237"/>
      <c r="AP92" s="237"/>
      <c r="AQ92" s="238"/>
      <c r="AR92" s="430"/>
    </row>
    <row r="93" spans="1:44" ht="86.25" customHeight="1">
      <c r="A93" s="587"/>
      <c r="B93" s="584"/>
      <c r="C93" s="584"/>
      <c r="D93" s="236" t="s">
        <v>285</v>
      </c>
      <c r="E93" s="237">
        <f t="shared" si="350"/>
        <v>0</v>
      </c>
      <c r="F93" s="237">
        <f t="shared" si="351"/>
        <v>0</v>
      </c>
      <c r="G93" s="240"/>
      <c r="H93" s="237"/>
      <c r="I93" s="237"/>
      <c r="J93" s="238"/>
      <c r="K93" s="237"/>
      <c r="L93" s="237"/>
      <c r="M93" s="238"/>
      <c r="N93" s="237"/>
      <c r="O93" s="237"/>
      <c r="P93" s="238"/>
      <c r="Q93" s="237"/>
      <c r="R93" s="237"/>
      <c r="S93" s="238"/>
      <c r="T93" s="237"/>
      <c r="U93" s="237"/>
      <c r="V93" s="238"/>
      <c r="W93" s="237"/>
      <c r="X93" s="237"/>
      <c r="Y93" s="238"/>
      <c r="Z93" s="237"/>
      <c r="AA93" s="237"/>
      <c r="AB93" s="238"/>
      <c r="AC93" s="237"/>
      <c r="AD93" s="237"/>
      <c r="AE93" s="238"/>
      <c r="AF93" s="237"/>
      <c r="AG93" s="237"/>
      <c r="AH93" s="238"/>
      <c r="AI93" s="237"/>
      <c r="AJ93" s="237"/>
      <c r="AK93" s="238"/>
      <c r="AL93" s="237"/>
      <c r="AM93" s="237"/>
      <c r="AN93" s="238"/>
      <c r="AO93" s="237"/>
      <c r="AP93" s="237"/>
      <c r="AQ93" s="238"/>
      <c r="AR93" s="430"/>
    </row>
    <row r="94" spans="1:44" ht="139.5" customHeight="1" thickBot="1">
      <c r="A94" s="588"/>
      <c r="B94" s="585"/>
      <c r="C94" s="585"/>
      <c r="D94" s="261" t="s">
        <v>43</v>
      </c>
      <c r="E94" s="268">
        <f t="shared" si="350"/>
        <v>0</v>
      </c>
      <c r="F94" s="268">
        <f t="shared" si="351"/>
        <v>0</v>
      </c>
      <c r="G94" s="290"/>
      <c r="H94" s="268"/>
      <c r="I94" s="268"/>
      <c r="J94" s="284"/>
      <c r="K94" s="268"/>
      <c r="L94" s="268"/>
      <c r="M94" s="284"/>
      <c r="N94" s="268"/>
      <c r="O94" s="268"/>
      <c r="P94" s="284"/>
      <c r="Q94" s="268"/>
      <c r="R94" s="268"/>
      <c r="S94" s="284"/>
      <c r="T94" s="268"/>
      <c r="U94" s="268"/>
      <c r="V94" s="284"/>
      <c r="W94" s="268"/>
      <c r="X94" s="268"/>
      <c r="Y94" s="284"/>
      <c r="Z94" s="268"/>
      <c r="AA94" s="268"/>
      <c r="AB94" s="284"/>
      <c r="AC94" s="268"/>
      <c r="AD94" s="268"/>
      <c r="AE94" s="284"/>
      <c r="AF94" s="268"/>
      <c r="AG94" s="268"/>
      <c r="AH94" s="284"/>
      <c r="AI94" s="268"/>
      <c r="AJ94" s="268"/>
      <c r="AK94" s="284"/>
      <c r="AL94" s="268"/>
      <c r="AM94" s="268"/>
      <c r="AN94" s="284"/>
      <c r="AO94" s="268"/>
      <c r="AP94" s="268"/>
      <c r="AQ94" s="284"/>
      <c r="AR94" s="438"/>
    </row>
    <row r="95" spans="1:44" ht="112.5" customHeight="1">
      <c r="A95" s="586" t="s">
        <v>464</v>
      </c>
      <c r="B95" s="583" t="s">
        <v>467</v>
      </c>
      <c r="C95" s="292"/>
      <c r="D95" s="254" t="s">
        <v>41</v>
      </c>
      <c r="E95" s="230">
        <f>H95+K95+N95+Q95+T95+W95+Z95+AC95+AF95+AI95+AL95+AO95</f>
        <v>567.5</v>
      </c>
      <c r="F95" s="230">
        <f>I95+L95+O95+R95+U95+X95+AA95+AD95+AG95+AJ95+AM95+AP95</f>
        <v>567.20000000000005</v>
      </c>
      <c r="G95" s="231">
        <v>1</v>
      </c>
      <c r="H95" s="237"/>
      <c r="I95" s="237"/>
      <c r="J95" s="238"/>
      <c r="K95" s="237"/>
      <c r="L95" s="237"/>
      <c r="M95" s="238"/>
      <c r="N95" s="237"/>
      <c r="O95" s="237"/>
      <c r="P95" s="238"/>
      <c r="Q95" s="237"/>
      <c r="R95" s="237"/>
      <c r="S95" s="238"/>
      <c r="T95" s="237"/>
      <c r="U95" s="237"/>
      <c r="V95" s="238"/>
      <c r="W95" s="237"/>
      <c r="X95" s="237"/>
      <c r="Y95" s="238"/>
      <c r="Z95" s="237"/>
      <c r="AA95" s="237"/>
      <c r="AB95" s="238"/>
      <c r="AC95" s="237"/>
      <c r="AD95" s="237"/>
      <c r="AE95" s="238"/>
      <c r="AF95" s="237"/>
      <c r="AG95" s="237"/>
      <c r="AH95" s="238"/>
      <c r="AI95" s="237"/>
      <c r="AJ95" s="237"/>
      <c r="AK95" s="238"/>
      <c r="AL95" s="230">
        <f t="shared" ref="AL95:AP95" si="355">AL96+AL97+AL98+AL99+AL100+AL101</f>
        <v>0</v>
      </c>
      <c r="AM95" s="230">
        <f t="shared" si="355"/>
        <v>0</v>
      </c>
      <c r="AN95" s="238"/>
      <c r="AO95" s="230">
        <f t="shared" si="355"/>
        <v>567.5</v>
      </c>
      <c r="AP95" s="230">
        <f t="shared" si="355"/>
        <v>567.20000000000005</v>
      </c>
      <c r="AQ95" s="231">
        <v>1</v>
      </c>
      <c r="AR95" s="439" t="s">
        <v>519</v>
      </c>
    </row>
    <row r="96" spans="1:44" ht="119.25" customHeight="1">
      <c r="A96" s="587"/>
      <c r="B96" s="584"/>
      <c r="C96" s="292"/>
      <c r="D96" s="258" t="s">
        <v>37</v>
      </c>
      <c r="E96" s="237">
        <f>H96+K96+N96+Q96+T96+W96+Z96+AC96+AF96+AI96+AL96+AO96</f>
        <v>0</v>
      </c>
      <c r="F96" s="237">
        <f>I96+L96+O96+R96+U96+X96+AA96+AD96+AG96+AJ96+AM96+AP96</f>
        <v>0</v>
      </c>
      <c r="G96" s="240"/>
      <c r="H96" s="237"/>
      <c r="I96" s="237"/>
      <c r="J96" s="238"/>
      <c r="K96" s="237"/>
      <c r="L96" s="237"/>
      <c r="M96" s="238"/>
      <c r="N96" s="237"/>
      <c r="O96" s="237"/>
      <c r="P96" s="238"/>
      <c r="Q96" s="237"/>
      <c r="R96" s="237"/>
      <c r="S96" s="238"/>
      <c r="T96" s="237"/>
      <c r="U96" s="237"/>
      <c r="V96" s="238"/>
      <c r="W96" s="237"/>
      <c r="X96" s="237"/>
      <c r="Y96" s="238"/>
      <c r="Z96" s="237"/>
      <c r="AA96" s="237"/>
      <c r="AB96" s="238"/>
      <c r="AC96" s="237"/>
      <c r="AD96" s="237"/>
      <c r="AE96" s="238"/>
      <c r="AF96" s="237"/>
      <c r="AG96" s="237"/>
      <c r="AH96" s="238"/>
      <c r="AI96" s="237"/>
      <c r="AJ96" s="237"/>
      <c r="AK96" s="238"/>
      <c r="AL96" s="237"/>
      <c r="AM96" s="237"/>
      <c r="AN96" s="238"/>
      <c r="AO96" s="237"/>
      <c r="AP96" s="237"/>
      <c r="AQ96" s="238"/>
      <c r="AR96" s="439"/>
    </row>
    <row r="97" spans="1:44" ht="119.25" customHeight="1">
      <c r="A97" s="587"/>
      <c r="B97" s="584"/>
      <c r="C97" s="292"/>
      <c r="D97" s="236" t="s">
        <v>2</v>
      </c>
      <c r="E97" s="237">
        <f t="shared" ref="E97:F101" si="356">H97+K97+N97+Q97+T97+W97+Z97+AC97+AF97+AI97+AL97+AO97</f>
        <v>0</v>
      </c>
      <c r="F97" s="237">
        <f t="shared" si="356"/>
        <v>0</v>
      </c>
      <c r="G97" s="240"/>
      <c r="H97" s="237"/>
      <c r="I97" s="237"/>
      <c r="J97" s="238"/>
      <c r="K97" s="237"/>
      <c r="L97" s="237"/>
      <c r="M97" s="238"/>
      <c r="N97" s="237"/>
      <c r="O97" s="237"/>
      <c r="P97" s="238"/>
      <c r="Q97" s="237"/>
      <c r="R97" s="237"/>
      <c r="S97" s="238"/>
      <c r="T97" s="237"/>
      <c r="U97" s="237"/>
      <c r="V97" s="238"/>
      <c r="W97" s="237"/>
      <c r="X97" s="237"/>
      <c r="Y97" s="238"/>
      <c r="Z97" s="237"/>
      <c r="AA97" s="237"/>
      <c r="AB97" s="238"/>
      <c r="AC97" s="237"/>
      <c r="AD97" s="237"/>
      <c r="AE97" s="238"/>
      <c r="AF97" s="237"/>
      <c r="AG97" s="237"/>
      <c r="AH97" s="238"/>
      <c r="AI97" s="237"/>
      <c r="AJ97" s="237"/>
      <c r="AK97" s="238"/>
      <c r="AL97" s="237"/>
      <c r="AM97" s="237"/>
      <c r="AN97" s="238"/>
      <c r="AO97" s="237"/>
      <c r="AP97" s="237"/>
      <c r="AQ97" s="238"/>
      <c r="AR97" s="439"/>
    </row>
    <row r="98" spans="1:44" ht="212.25" customHeight="1" thickBot="1">
      <c r="A98" s="587"/>
      <c r="B98" s="584"/>
      <c r="C98" s="292"/>
      <c r="D98" s="236" t="s">
        <v>284</v>
      </c>
      <c r="E98" s="237">
        <f t="shared" si="356"/>
        <v>567.5</v>
      </c>
      <c r="F98" s="237">
        <f t="shared" si="356"/>
        <v>567.20000000000005</v>
      </c>
      <c r="G98" s="231">
        <v>1</v>
      </c>
      <c r="H98" s="237"/>
      <c r="I98" s="237"/>
      <c r="J98" s="238"/>
      <c r="K98" s="237"/>
      <c r="L98" s="237"/>
      <c r="M98" s="238"/>
      <c r="N98" s="237"/>
      <c r="O98" s="237"/>
      <c r="P98" s="238"/>
      <c r="Q98" s="237"/>
      <c r="R98" s="237"/>
      <c r="S98" s="238"/>
      <c r="T98" s="237"/>
      <c r="U98" s="237"/>
      <c r="V98" s="238"/>
      <c r="W98" s="237"/>
      <c r="X98" s="237"/>
      <c r="Y98" s="238"/>
      <c r="Z98" s="237"/>
      <c r="AA98" s="237"/>
      <c r="AB98" s="238"/>
      <c r="AC98" s="237"/>
      <c r="AD98" s="237"/>
      <c r="AE98" s="238"/>
      <c r="AF98" s="237"/>
      <c r="AG98" s="237"/>
      <c r="AH98" s="238"/>
      <c r="AI98" s="237"/>
      <c r="AJ98" s="237"/>
      <c r="AK98" s="238"/>
      <c r="AL98" s="237"/>
      <c r="AM98" s="237"/>
      <c r="AN98" s="238"/>
      <c r="AO98" s="237">
        <v>567.5</v>
      </c>
      <c r="AP98" s="237">
        <v>567.20000000000005</v>
      </c>
      <c r="AQ98" s="240">
        <v>1</v>
      </c>
      <c r="AR98" s="439" t="s">
        <v>520</v>
      </c>
    </row>
    <row r="99" spans="1:44" ht="354" customHeight="1">
      <c r="A99" s="587"/>
      <c r="B99" s="584"/>
      <c r="C99" s="292"/>
      <c r="D99" s="236" t="s">
        <v>292</v>
      </c>
      <c r="E99" s="230">
        <f t="shared" si="356"/>
        <v>0</v>
      </c>
      <c r="F99" s="230">
        <f t="shared" si="356"/>
        <v>0</v>
      </c>
      <c r="G99" s="240"/>
      <c r="H99" s="237"/>
      <c r="I99" s="237"/>
      <c r="J99" s="238"/>
      <c r="K99" s="237"/>
      <c r="L99" s="237"/>
      <c r="M99" s="238"/>
      <c r="N99" s="237"/>
      <c r="O99" s="237"/>
      <c r="P99" s="238"/>
      <c r="Q99" s="237"/>
      <c r="R99" s="237"/>
      <c r="S99" s="238"/>
      <c r="T99" s="237"/>
      <c r="U99" s="237"/>
      <c r="V99" s="238"/>
      <c r="W99" s="237"/>
      <c r="X99" s="237"/>
      <c r="Y99" s="238"/>
      <c r="Z99" s="237"/>
      <c r="AA99" s="237"/>
      <c r="AB99" s="238"/>
      <c r="AC99" s="237"/>
      <c r="AD99" s="237"/>
      <c r="AE99" s="238"/>
      <c r="AF99" s="237"/>
      <c r="AG99" s="237"/>
      <c r="AH99" s="238"/>
      <c r="AI99" s="237"/>
      <c r="AJ99" s="237"/>
      <c r="AK99" s="238"/>
      <c r="AL99" s="237"/>
      <c r="AM99" s="237"/>
      <c r="AN99" s="238"/>
      <c r="AO99" s="237"/>
      <c r="AP99" s="237"/>
      <c r="AQ99" s="238"/>
      <c r="AR99" s="439"/>
    </row>
    <row r="100" spans="1:44" ht="96.75" customHeight="1">
      <c r="A100" s="587"/>
      <c r="B100" s="584"/>
      <c r="C100" s="292"/>
      <c r="D100" s="236" t="s">
        <v>285</v>
      </c>
      <c r="E100" s="237">
        <f t="shared" si="356"/>
        <v>0</v>
      </c>
      <c r="F100" s="237">
        <f t="shared" si="356"/>
        <v>0</v>
      </c>
      <c r="G100" s="240"/>
      <c r="H100" s="237"/>
      <c r="I100" s="237"/>
      <c r="J100" s="238"/>
      <c r="K100" s="237"/>
      <c r="L100" s="237"/>
      <c r="M100" s="238"/>
      <c r="N100" s="237"/>
      <c r="O100" s="237"/>
      <c r="P100" s="238"/>
      <c r="Q100" s="237"/>
      <c r="R100" s="237"/>
      <c r="S100" s="238"/>
      <c r="T100" s="237"/>
      <c r="U100" s="237"/>
      <c r="V100" s="238"/>
      <c r="W100" s="237"/>
      <c r="X100" s="237"/>
      <c r="Y100" s="238"/>
      <c r="Z100" s="237"/>
      <c r="AA100" s="237"/>
      <c r="AB100" s="238"/>
      <c r="AC100" s="237"/>
      <c r="AD100" s="237"/>
      <c r="AE100" s="238"/>
      <c r="AF100" s="237"/>
      <c r="AG100" s="237"/>
      <c r="AH100" s="238"/>
      <c r="AI100" s="237"/>
      <c r="AJ100" s="237"/>
      <c r="AK100" s="238"/>
      <c r="AL100" s="237"/>
      <c r="AM100" s="237"/>
      <c r="AN100" s="238"/>
      <c r="AO100" s="237"/>
      <c r="AP100" s="237"/>
      <c r="AQ100" s="238"/>
      <c r="AR100" s="439"/>
    </row>
    <row r="101" spans="1:44" ht="147" customHeight="1" thickBot="1">
      <c r="A101" s="588"/>
      <c r="B101" s="585"/>
      <c r="C101" s="292"/>
      <c r="D101" s="261" t="s">
        <v>43</v>
      </c>
      <c r="E101" s="237">
        <f t="shared" si="356"/>
        <v>0</v>
      </c>
      <c r="F101" s="237">
        <f t="shared" si="356"/>
        <v>0</v>
      </c>
      <c r="G101" s="240"/>
      <c r="H101" s="237"/>
      <c r="I101" s="237"/>
      <c r="J101" s="238"/>
      <c r="K101" s="237"/>
      <c r="L101" s="237"/>
      <c r="M101" s="238"/>
      <c r="N101" s="237"/>
      <c r="O101" s="237"/>
      <c r="P101" s="238"/>
      <c r="Q101" s="237"/>
      <c r="R101" s="237"/>
      <c r="S101" s="238"/>
      <c r="T101" s="237"/>
      <c r="U101" s="237"/>
      <c r="V101" s="238"/>
      <c r="W101" s="237"/>
      <c r="X101" s="237"/>
      <c r="Y101" s="238"/>
      <c r="Z101" s="237"/>
      <c r="AA101" s="237"/>
      <c r="AB101" s="238"/>
      <c r="AC101" s="237"/>
      <c r="AD101" s="237"/>
      <c r="AE101" s="238"/>
      <c r="AF101" s="237"/>
      <c r="AG101" s="237"/>
      <c r="AH101" s="238"/>
      <c r="AI101" s="237"/>
      <c r="AJ101" s="237"/>
      <c r="AK101" s="238"/>
      <c r="AL101" s="237"/>
      <c r="AM101" s="237"/>
      <c r="AN101" s="238"/>
      <c r="AO101" s="237"/>
      <c r="AP101" s="237"/>
      <c r="AQ101" s="238"/>
      <c r="AR101" s="439"/>
    </row>
    <row r="102" spans="1:44" ht="141.75" customHeight="1">
      <c r="A102" s="586" t="s">
        <v>305</v>
      </c>
      <c r="B102" s="583" t="s">
        <v>410</v>
      </c>
      <c r="C102" s="583"/>
      <c r="D102" s="254" t="s">
        <v>41</v>
      </c>
      <c r="E102" s="280">
        <f>H102+K102+N102+Q102+T102+W102+Z102+AC102+AF102+AI102+AL102+AO102</f>
        <v>23380.800000000003</v>
      </c>
      <c r="F102" s="280">
        <f>I102+L102+O102+R102+U102+X102+AA102+AD102+AG102+AJ102+AM102+AP102</f>
        <v>23380.800000000003</v>
      </c>
      <c r="G102" s="282">
        <f>F102/E102</f>
        <v>1</v>
      </c>
      <c r="H102" s="280">
        <f>H103+H104+H106+H107+H108+H109</f>
        <v>0</v>
      </c>
      <c r="I102" s="280">
        <f>I103+I104+I106+I107+I108+I109</f>
        <v>0</v>
      </c>
      <c r="J102" s="293"/>
      <c r="K102" s="280">
        <f>K103+K104+K106+K107+K108+K109</f>
        <v>4362.6000000000004</v>
      </c>
      <c r="L102" s="280">
        <f>L103+L104+L106+L107+L108+L109</f>
        <v>4362.6000000000004</v>
      </c>
      <c r="M102" s="282">
        <f>L102/K102</f>
        <v>1</v>
      </c>
      <c r="N102" s="280">
        <f>N103+N104+N106+N107+N108+N109</f>
        <v>105.7</v>
      </c>
      <c r="O102" s="280">
        <f>O103+O104+O106+O107+O108+O109</f>
        <v>105.7</v>
      </c>
      <c r="P102" s="282">
        <f>O102/N102</f>
        <v>1</v>
      </c>
      <c r="Q102" s="280">
        <f>Q103+Q104+Q106+Q107+Q108+Q109</f>
        <v>7080.5</v>
      </c>
      <c r="R102" s="280">
        <f>R103+R104+R106+R107+R108+R109</f>
        <v>7080.5</v>
      </c>
      <c r="S102" s="282">
        <f>R102/Q102</f>
        <v>1</v>
      </c>
      <c r="T102" s="280">
        <f>T103+T104+T106+T107+T108+T109</f>
        <v>2487.4</v>
      </c>
      <c r="U102" s="280">
        <f>U103+U104+U106+U107+U108+U109</f>
        <v>2487.4</v>
      </c>
      <c r="V102" s="282">
        <f>U102/T102</f>
        <v>1</v>
      </c>
      <c r="W102" s="280">
        <f>W103+W104+W106+W107+W108+W109</f>
        <v>64.099999999999994</v>
      </c>
      <c r="X102" s="280">
        <f>X103+X104+X106+X107+X108+X109</f>
        <v>64.099999999999994</v>
      </c>
      <c r="Y102" s="282">
        <f>X102/W102</f>
        <v>1</v>
      </c>
      <c r="Z102" s="280">
        <f>Z103+Z104+Z106+Z107+Z108+Z109</f>
        <v>1379.6999999999998</v>
      </c>
      <c r="AA102" s="280">
        <f>AA103+AA104+AA106+AA107+AA108+AA109</f>
        <v>1379.6999999999998</v>
      </c>
      <c r="AB102" s="485">
        <f>AA102/Z102*1</f>
        <v>1</v>
      </c>
      <c r="AC102" s="280">
        <f>AC103+AC104+AC106+AC107+AC108+AC109</f>
        <v>175.6</v>
      </c>
      <c r="AD102" s="280">
        <f>AD103+AD104+AD106+AD107+AD108+AD109</f>
        <v>175.6</v>
      </c>
      <c r="AE102" s="294">
        <f t="shared" ref="AE102" si="357">AD102/AC102</f>
        <v>1</v>
      </c>
      <c r="AF102" s="280">
        <f>AF103+AF104+AF106+AF107+AF108+AF109</f>
        <v>6616.1</v>
      </c>
      <c r="AG102" s="280">
        <f>AG103+AG104+AG106+AG107+AG108+AG109</f>
        <v>6616.1</v>
      </c>
      <c r="AH102" s="282">
        <f t="shared" ref="AH102" si="358">AG102/AF102</f>
        <v>1</v>
      </c>
      <c r="AI102" s="280">
        <f>AI103+AI104+AI106+AI107+AI108+AI109</f>
        <v>465.4</v>
      </c>
      <c r="AJ102" s="280">
        <f>AJ103+AJ104+AJ106+AJ107+AJ108+AJ109</f>
        <v>465.4</v>
      </c>
      <c r="AK102" s="282">
        <f t="shared" ref="AK102:AK104" si="359">AJ102/AI102</f>
        <v>1</v>
      </c>
      <c r="AL102" s="280">
        <f>AL103+AL104+AL106+AL107+AL108+AL109</f>
        <v>163.30000000000001</v>
      </c>
      <c r="AM102" s="280">
        <f>AM103+AM104+AM106+AM107+AM108+AM109</f>
        <v>158.80000000000001</v>
      </c>
      <c r="AN102" s="282">
        <f t="shared" ref="AN102" si="360">AM102/AL102</f>
        <v>0.97244335578689534</v>
      </c>
      <c r="AO102" s="280">
        <f>AO103+AO104+AO106+AO107+AO108+AO109</f>
        <v>480.4</v>
      </c>
      <c r="AP102" s="280">
        <f>AP103+AP104+AP106+AP107+AP108+AP109</f>
        <v>484.9</v>
      </c>
      <c r="AQ102" s="282">
        <f t="shared" ref="AQ102" si="361">AP102/AO102</f>
        <v>1.0093671940049957</v>
      </c>
      <c r="AR102" s="434" t="s">
        <v>518</v>
      </c>
    </row>
    <row r="103" spans="1:44" ht="259.5" customHeight="1">
      <c r="A103" s="587"/>
      <c r="B103" s="584"/>
      <c r="C103" s="584"/>
      <c r="D103" s="258" t="s">
        <v>37</v>
      </c>
      <c r="E103" s="237">
        <f>H103+K103+N103+Q103+T103+W103+Z103+AC103+AF103+AI103+AL103+AO103</f>
        <v>4113.5</v>
      </c>
      <c r="F103" s="237">
        <f>I103+L103+O103+R103+U103+X103+AA103+AD103+AG103+AJ103+AM103+AP103</f>
        <v>4113.5</v>
      </c>
      <c r="G103" s="231">
        <f t="shared" ref="G103:G104" si="362">F103/E103</f>
        <v>1</v>
      </c>
      <c r="H103" s="237">
        <f t="shared" ref="H103:I103" si="363">H111+H118+H125+H139</f>
        <v>0</v>
      </c>
      <c r="I103" s="237">
        <f t="shared" si="363"/>
        <v>0</v>
      </c>
      <c r="J103" s="238"/>
      <c r="K103" s="237">
        <f>K111+K118+K125+K139</f>
        <v>3304.8</v>
      </c>
      <c r="L103" s="237">
        <f>L111+L118+L125+L139</f>
        <v>3304.8</v>
      </c>
      <c r="M103" s="231">
        <f>L103/K103</f>
        <v>1</v>
      </c>
      <c r="N103" s="237">
        <f>N111+N118+N125+N139</f>
        <v>0</v>
      </c>
      <c r="O103" s="237">
        <f>O111+O118+O125+O139</f>
        <v>0</v>
      </c>
      <c r="P103" s="238"/>
      <c r="Q103" s="237">
        <f>Q111+Q118+Q125+Q139</f>
        <v>0</v>
      </c>
      <c r="R103" s="237">
        <f>R111+R118+R125+R139</f>
        <v>0</v>
      </c>
      <c r="S103" s="238"/>
      <c r="T103" s="237">
        <f>T111+T118+T125+T139</f>
        <v>0</v>
      </c>
      <c r="U103" s="237">
        <f>U111+U118+U125+U139</f>
        <v>0</v>
      </c>
      <c r="V103" s="238"/>
      <c r="W103" s="237">
        <f>W111+W118+W125+W139</f>
        <v>0</v>
      </c>
      <c r="X103" s="237">
        <f>X111+X118+X125+X139</f>
        <v>0</v>
      </c>
      <c r="Y103" s="238"/>
      <c r="Z103" s="237">
        <f>Z111+Z118+Z125+Z139</f>
        <v>291.60000000000002</v>
      </c>
      <c r="AA103" s="237">
        <f>AA111+AA118+AA125+AA139</f>
        <v>291.60000000000002</v>
      </c>
      <c r="AB103" s="231">
        <f>AA103/Z103</f>
        <v>1</v>
      </c>
      <c r="AC103" s="237">
        <f>AC111+AC118+AC125+AC139</f>
        <v>0</v>
      </c>
      <c r="AD103" s="237">
        <f>AD111+AD118+AD125+AD139</f>
        <v>0</v>
      </c>
      <c r="AE103" s="238"/>
      <c r="AF103" s="237">
        <f>AF111+AF118+AF125+AF139</f>
        <v>0</v>
      </c>
      <c r="AG103" s="237">
        <f>AG111+AG118+AG125+AG139</f>
        <v>0</v>
      </c>
      <c r="AH103" s="238"/>
      <c r="AI103" s="237">
        <f>AI111+AI118+AI132+AI139+AI146+AI153+AI160+AI167</f>
        <v>268.2</v>
      </c>
      <c r="AJ103" s="237">
        <f>AJ111+AJ118+AJ132+AJ139+AJ146+AJ153+AJ160+AJ167</f>
        <v>268.2</v>
      </c>
      <c r="AK103" s="231">
        <f t="shared" si="359"/>
        <v>1</v>
      </c>
      <c r="AL103" s="237">
        <f>AL111+AL118+AL132+AL139+AL146+AL153+AL160+AL167</f>
        <v>0</v>
      </c>
      <c r="AM103" s="237">
        <f>AM111+AM118+AM132+AM139+AM146+AM153+AM160+AM167</f>
        <v>-4.5</v>
      </c>
      <c r="AN103" s="238"/>
      <c r="AO103" s="237">
        <f>AO111+AO118+AO132+AO139+AO146+AO153+AO160+AO167</f>
        <v>248.9</v>
      </c>
      <c r="AP103" s="237">
        <f>AP111+AP118+AP132+AP139+AP146+AP153+AP160+AP167</f>
        <v>253.4</v>
      </c>
      <c r="AQ103" s="240">
        <f>AP103/AO103*1</f>
        <v>1.0180795500200883</v>
      </c>
      <c r="AR103" s="429" t="s">
        <v>554</v>
      </c>
    </row>
    <row r="104" spans="1:44" ht="409.5" customHeight="1">
      <c r="A104" s="587"/>
      <c r="B104" s="584"/>
      <c r="C104" s="584"/>
      <c r="D104" s="553" t="s">
        <v>2</v>
      </c>
      <c r="E104" s="547">
        <f t="shared" ref="E104:F109" si="364">H104+K104+N104+Q104+T104+W104+Z104+AC104+AF104+AI104+AL104+AO104</f>
        <v>19267.300000000003</v>
      </c>
      <c r="F104" s="547">
        <f t="shared" si="364"/>
        <v>19267.300000000003</v>
      </c>
      <c r="G104" s="563">
        <f t="shared" si="362"/>
        <v>1</v>
      </c>
      <c r="H104" s="547">
        <f>H112+H119+H133+H140+H161+H175+H231</f>
        <v>0</v>
      </c>
      <c r="I104" s="547">
        <f>I112+I119+I133+I140+I161+I175+I231</f>
        <v>0</v>
      </c>
      <c r="J104" s="570"/>
      <c r="K104" s="547">
        <f>K112+K119+K133+K140+K161+K147</f>
        <v>1057.8</v>
      </c>
      <c r="L104" s="547">
        <f>L112+L119+L133+L140+L161+L147</f>
        <v>1057.8</v>
      </c>
      <c r="M104" s="550">
        <f>L104/K104</f>
        <v>1</v>
      </c>
      <c r="N104" s="547">
        <f>N112+N119+N133+N140+N161+N147</f>
        <v>105.7</v>
      </c>
      <c r="O104" s="547">
        <f>O112+O119+O133+O140+O161+O147</f>
        <v>105.7</v>
      </c>
      <c r="P104" s="550">
        <f>O104/N104</f>
        <v>1</v>
      </c>
      <c r="Q104" s="547">
        <f>Q112+Q119+Q133+Q140+Q161+Q147+Q154</f>
        <v>7080.5</v>
      </c>
      <c r="R104" s="547">
        <f>R112+R119+R133+R140+R161+R147+R154</f>
        <v>7080.5</v>
      </c>
      <c r="S104" s="550">
        <f>R104/Q104</f>
        <v>1</v>
      </c>
      <c r="T104" s="547">
        <f>T112+T119+T133+T140+T161+T147</f>
        <v>2487.4</v>
      </c>
      <c r="U104" s="547">
        <f>U112+U119+U133+U140+U161+U147</f>
        <v>2487.4</v>
      </c>
      <c r="V104" s="550">
        <f>U104/T104</f>
        <v>1</v>
      </c>
      <c r="W104" s="547">
        <f>W112+W119+W133+W140+W161+W147</f>
        <v>64.099999999999994</v>
      </c>
      <c r="X104" s="547">
        <f>X112+X119+X133+X140+X161+X147</f>
        <v>64.099999999999994</v>
      </c>
      <c r="Y104" s="550">
        <f>X104/W104</f>
        <v>1</v>
      </c>
      <c r="Z104" s="547">
        <f>Z112+Z119+Z133+Z140+Z161+Z147+Z168+Z154</f>
        <v>1088.0999999999999</v>
      </c>
      <c r="AA104" s="547">
        <f>AA112+AA119+AA133+AA140+AA161+AA147+AA168+AA154</f>
        <v>1088.0999999999999</v>
      </c>
      <c r="AB104" s="550">
        <f>AA104/Z104</f>
        <v>1</v>
      </c>
      <c r="AC104" s="547">
        <f>AC112+AC119+AC133+AC140+AC161+AC147+AC168+AC154</f>
        <v>175.6</v>
      </c>
      <c r="AD104" s="547">
        <f>AD112+AD119+AD133+AD140+AD161+AD147+AD168+AD154</f>
        <v>175.6</v>
      </c>
      <c r="AE104" s="568">
        <f t="shared" ref="AE104" si="365">AD104/AC104</f>
        <v>1</v>
      </c>
      <c r="AF104" s="547">
        <f>AF112+AF119+AF133+AF140+AF161+AF147+AF168+AF154</f>
        <v>6616.1</v>
      </c>
      <c r="AG104" s="547">
        <f>AG112+AG119+AG133+AG140+AG161+AG147+AG168+AG154</f>
        <v>6616.1</v>
      </c>
      <c r="AH104" s="550">
        <f t="shared" ref="AH104" si="366">AG104/AF104</f>
        <v>1</v>
      </c>
      <c r="AI104" s="547">
        <f>AI112+AI119+AI133+AI140+AI161+AI147+AI168+AI154</f>
        <v>197.2</v>
      </c>
      <c r="AJ104" s="547">
        <f>AJ112+AJ119+AJ133+AJ140+AJ161+AJ147+AJ168+AJ154</f>
        <v>197.2</v>
      </c>
      <c r="AK104" s="550">
        <f t="shared" si="359"/>
        <v>1</v>
      </c>
      <c r="AL104" s="547">
        <f>AL112+AL119+AL133+AL140+AL161+AL147</f>
        <v>163.30000000000001</v>
      </c>
      <c r="AM104" s="547">
        <f>AM112+AM119+AM133+AM140+AM161+AM147</f>
        <v>163.30000000000001</v>
      </c>
      <c r="AN104" s="550">
        <f t="shared" ref="AN104" si="367">AM104/AL104</f>
        <v>1</v>
      </c>
      <c r="AO104" s="547">
        <f>AO112+AO119+AO133+AO140+AO161+AO147</f>
        <v>231.5</v>
      </c>
      <c r="AP104" s="547">
        <f>AP112+AP119+AP133+AP140+AP161+AP147</f>
        <v>231.5</v>
      </c>
      <c r="AQ104" s="550">
        <f t="shared" ref="AQ104" si="368">AP104/AO104</f>
        <v>1</v>
      </c>
      <c r="AR104" s="542" t="s">
        <v>555</v>
      </c>
    </row>
    <row r="105" spans="1:44" ht="297" customHeight="1">
      <c r="A105" s="587"/>
      <c r="B105" s="584"/>
      <c r="C105" s="584"/>
      <c r="D105" s="555"/>
      <c r="E105" s="549"/>
      <c r="F105" s="549"/>
      <c r="G105" s="565"/>
      <c r="H105" s="549"/>
      <c r="I105" s="549"/>
      <c r="J105" s="571"/>
      <c r="K105" s="549"/>
      <c r="L105" s="549"/>
      <c r="M105" s="552"/>
      <c r="N105" s="549"/>
      <c r="O105" s="549"/>
      <c r="P105" s="552"/>
      <c r="Q105" s="549"/>
      <c r="R105" s="549"/>
      <c r="S105" s="552"/>
      <c r="T105" s="549"/>
      <c r="U105" s="549"/>
      <c r="V105" s="552"/>
      <c r="W105" s="549"/>
      <c r="X105" s="549"/>
      <c r="Y105" s="552"/>
      <c r="Z105" s="549"/>
      <c r="AA105" s="549"/>
      <c r="AB105" s="552"/>
      <c r="AC105" s="549"/>
      <c r="AD105" s="549"/>
      <c r="AE105" s="569"/>
      <c r="AF105" s="549"/>
      <c r="AG105" s="549"/>
      <c r="AH105" s="552"/>
      <c r="AI105" s="549"/>
      <c r="AJ105" s="549"/>
      <c r="AK105" s="552"/>
      <c r="AL105" s="549"/>
      <c r="AM105" s="549"/>
      <c r="AN105" s="552"/>
      <c r="AO105" s="549"/>
      <c r="AP105" s="549"/>
      <c r="AQ105" s="552"/>
      <c r="AR105" s="544"/>
    </row>
    <row r="106" spans="1:44" ht="98.25" customHeight="1" thickBot="1">
      <c r="A106" s="587"/>
      <c r="B106" s="584"/>
      <c r="C106" s="584"/>
      <c r="D106" s="236" t="s">
        <v>284</v>
      </c>
      <c r="E106" s="237">
        <f>H106+K106+N106+Q106+T106+W106+Z106+AC106+AF106+AI106+AL106+AO106</f>
        <v>0</v>
      </c>
      <c r="F106" s="237">
        <f t="shared" si="364"/>
        <v>0</v>
      </c>
      <c r="G106" s="231"/>
      <c r="H106" s="237">
        <f>H113+H120+H134+H141+H162</f>
        <v>0</v>
      </c>
      <c r="I106" s="237">
        <f>I113+I120+I134+I141+I162</f>
        <v>0</v>
      </c>
      <c r="J106" s="238"/>
      <c r="K106" s="237">
        <f>K113+K120+K134+K141+K162</f>
        <v>0</v>
      </c>
      <c r="L106" s="237">
        <f>L113+L120+L134+L141+L162</f>
        <v>0</v>
      </c>
      <c r="M106" s="231"/>
      <c r="N106" s="237">
        <f>N113+N120+N134+N141+N162</f>
        <v>0</v>
      </c>
      <c r="O106" s="237">
        <f>O113+O120+O134+O141+O162</f>
        <v>0</v>
      </c>
      <c r="P106" s="238"/>
      <c r="Q106" s="237">
        <f>Q113+Q120+Q134+Q141+Q162</f>
        <v>0</v>
      </c>
      <c r="R106" s="237">
        <f>R113+R120+R134+R141+R162</f>
        <v>0</v>
      </c>
      <c r="S106" s="238"/>
      <c r="T106" s="237">
        <f>T113+T120+T134+T141+T162</f>
        <v>0</v>
      </c>
      <c r="U106" s="237">
        <f>U113+U120+U134+U141+U162</f>
        <v>0</v>
      </c>
      <c r="V106" s="238"/>
      <c r="W106" s="237">
        <f>W113+W120+W134+W141+W162</f>
        <v>0</v>
      </c>
      <c r="X106" s="237">
        <f>X113+X120+X134+X141+X162</f>
        <v>0</v>
      </c>
      <c r="Y106" s="238"/>
      <c r="Z106" s="237">
        <f>Z113+Z120+Z134+Z141+Z162</f>
        <v>0</v>
      </c>
      <c r="AA106" s="237">
        <f>AA113+AA120+AA134+AA141+AA162</f>
        <v>0</v>
      </c>
      <c r="AB106" s="238"/>
      <c r="AC106" s="237">
        <f>AC113+AC120+AC134+AC141+AC162</f>
        <v>0</v>
      </c>
      <c r="AD106" s="237">
        <f>AD113+AD120+AD134+AD141+AD162</f>
        <v>0</v>
      </c>
      <c r="AE106" s="238"/>
      <c r="AF106" s="237">
        <f>AF113+AF120+AF134+AF141+AF162</f>
        <v>0</v>
      </c>
      <c r="AG106" s="237">
        <f>AG113+AG120+AG134+AG141+AG162</f>
        <v>0</v>
      </c>
      <c r="AH106" s="238"/>
      <c r="AI106" s="237">
        <f>AI113+AI120+AI134+AI141+AI162</f>
        <v>0</v>
      </c>
      <c r="AJ106" s="237">
        <f>AJ113+AJ120+AJ134+AJ141+AJ162</f>
        <v>0</v>
      </c>
      <c r="AK106" s="240"/>
      <c r="AL106" s="237">
        <f>AL113+AL120+AL134+AL141+AL162</f>
        <v>0</v>
      </c>
      <c r="AM106" s="237">
        <f>AM113+AM120+AM134+AM141+AM162</f>
        <v>0</v>
      </c>
      <c r="AN106" s="238"/>
      <c r="AO106" s="237">
        <f>AO113+AO120+AO134+AO141+AO162</f>
        <v>0</v>
      </c>
      <c r="AP106" s="237">
        <f>AP113+AP120+AP134+AP141+AP162</f>
        <v>0</v>
      </c>
      <c r="AQ106" s="238"/>
      <c r="AR106" s="430"/>
    </row>
    <row r="107" spans="1:44" ht="366" customHeight="1">
      <c r="A107" s="587"/>
      <c r="B107" s="584"/>
      <c r="C107" s="584"/>
      <c r="D107" s="236" t="s">
        <v>292</v>
      </c>
      <c r="E107" s="230">
        <f t="shared" si="364"/>
        <v>0</v>
      </c>
      <c r="F107" s="230">
        <f>I107+L107+O107+R107+U107+X107+AA107+AD107+AG107+AJ107+AM107+AP107</f>
        <v>0</v>
      </c>
      <c r="G107" s="238"/>
      <c r="H107" s="237"/>
      <c r="I107" s="237"/>
      <c r="J107" s="238"/>
      <c r="K107" s="237"/>
      <c r="L107" s="237"/>
      <c r="M107" s="238"/>
      <c r="N107" s="237"/>
      <c r="O107" s="237"/>
      <c r="P107" s="238"/>
      <c r="Q107" s="237"/>
      <c r="R107" s="237"/>
      <c r="S107" s="238"/>
      <c r="T107" s="237"/>
      <c r="U107" s="237"/>
      <c r="V107" s="238"/>
      <c r="W107" s="237"/>
      <c r="X107" s="237"/>
      <c r="Y107" s="238"/>
      <c r="Z107" s="237"/>
      <c r="AA107" s="237"/>
      <c r="AB107" s="238"/>
      <c r="AC107" s="237"/>
      <c r="AD107" s="237"/>
      <c r="AE107" s="238"/>
      <c r="AF107" s="237"/>
      <c r="AG107" s="237"/>
      <c r="AH107" s="238"/>
      <c r="AI107" s="237"/>
      <c r="AJ107" s="237"/>
      <c r="AK107" s="240"/>
      <c r="AL107" s="237"/>
      <c r="AM107" s="237"/>
      <c r="AN107" s="238"/>
      <c r="AO107" s="237"/>
      <c r="AP107" s="237"/>
      <c r="AQ107" s="238"/>
      <c r="AR107" s="430"/>
    </row>
    <row r="108" spans="1:44" ht="104.25" customHeight="1">
      <c r="A108" s="587"/>
      <c r="B108" s="584"/>
      <c r="C108" s="584"/>
      <c r="D108" s="236" t="s">
        <v>285</v>
      </c>
      <c r="E108" s="237">
        <f t="shared" si="364"/>
        <v>0</v>
      </c>
      <c r="F108" s="237">
        <f t="shared" si="364"/>
        <v>0</v>
      </c>
      <c r="G108" s="238"/>
      <c r="H108" s="237">
        <f>H115+H122+H129+H143</f>
        <v>0</v>
      </c>
      <c r="I108" s="237">
        <f>I115+I122+I129+I143</f>
        <v>0</v>
      </c>
      <c r="J108" s="238"/>
      <c r="K108" s="237">
        <f>K438</f>
        <v>0</v>
      </c>
      <c r="L108" s="237">
        <f>L438</f>
        <v>0</v>
      </c>
      <c r="M108" s="238"/>
      <c r="N108" s="237">
        <f>N438</f>
        <v>0</v>
      </c>
      <c r="O108" s="237">
        <f>O438</f>
        <v>0</v>
      </c>
      <c r="P108" s="238"/>
      <c r="Q108" s="237">
        <f>Q438</f>
        <v>0</v>
      </c>
      <c r="R108" s="237">
        <f>R438</f>
        <v>0</v>
      </c>
      <c r="S108" s="238"/>
      <c r="T108" s="237">
        <f>T438</f>
        <v>0</v>
      </c>
      <c r="U108" s="237">
        <f>U438</f>
        <v>0</v>
      </c>
      <c r="V108" s="238"/>
      <c r="W108" s="237">
        <f>W438</f>
        <v>0</v>
      </c>
      <c r="X108" s="237">
        <f>X438</f>
        <v>0</v>
      </c>
      <c r="Y108" s="238"/>
      <c r="Z108" s="237">
        <f>Z438</f>
        <v>0</v>
      </c>
      <c r="AA108" s="237">
        <f>AA438</f>
        <v>0</v>
      </c>
      <c r="AB108" s="238"/>
      <c r="AC108" s="237">
        <f>AC438</f>
        <v>0</v>
      </c>
      <c r="AD108" s="237">
        <f>AD438</f>
        <v>0</v>
      </c>
      <c r="AE108" s="238"/>
      <c r="AF108" s="237">
        <f>AF438</f>
        <v>0</v>
      </c>
      <c r="AG108" s="237">
        <f>AG438</f>
        <v>0</v>
      </c>
      <c r="AH108" s="238"/>
      <c r="AI108" s="237">
        <f>AI438</f>
        <v>0</v>
      </c>
      <c r="AJ108" s="237">
        <f>AJ438</f>
        <v>0</v>
      </c>
      <c r="AK108" s="240"/>
      <c r="AL108" s="237">
        <f>AL438</f>
        <v>0</v>
      </c>
      <c r="AM108" s="237">
        <f>AM438</f>
        <v>0</v>
      </c>
      <c r="AN108" s="238"/>
      <c r="AO108" s="237">
        <f>AO438</f>
        <v>0</v>
      </c>
      <c r="AP108" s="237">
        <f>AP438</f>
        <v>0</v>
      </c>
      <c r="AQ108" s="238"/>
      <c r="AR108" s="430"/>
    </row>
    <row r="109" spans="1:44" ht="129.75" customHeight="1" thickBot="1">
      <c r="A109" s="588"/>
      <c r="B109" s="585"/>
      <c r="C109" s="585"/>
      <c r="D109" s="261" t="s">
        <v>43</v>
      </c>
      <c r="E109" s="250">
        <f t="shared" si="364"/>
        <v>0</v>
      </c>
      <c r="F109" s="250">
        <f t="shared" si="364"/>
        <v>0</v>
      </c>
      <c r="G109" s="275"/>
      <c r="H109" s="250">
        <f>H116+H123+H130+H144</f>
        <v>0</v>
      </c>
      <c r="I109" s="250">
        <f>I116+I123+I130+I144</f>
        <v>0</v>
      </c>
      <c r="J109" s="275"/>
      <c r="K109" s="250">
        <f t="shared" ref="K109:L109" si="369">K439</f>
        <v>0</v>
      </c>
      <c r="L109" s="250">
        <f t="shared" si="369"/>
        <v>0</v>
      </c>
      <c r="M109" s="275"/>
      <c r="N109" s="250">
        <f t="shared" ref="N109:O109" si="370">N439</f>
        <v>0</v>
      </c>
      <c r="O109" s="250">
        <f t="shared" si="370"/>
        <v>0</v>
      </c>
      <c r="P109" s="275"/>
      <c r="Q109" s="250">
        <f t="shared" ref="Q109:R109" si="371">Q439</f>
        <v>0</v>
      </c>
      <c r="R109" s="250">
        <f t="shared" si="371"/>
        <v>0</v>
      </c>
      <c r="S109" s="275"/>
      <c r="T109" s="250">
        <f t="shared" ref="T109:U109" si="372">T439</f>
        <v>0</v>
      </c>
      <c r="U109" s="250">
        <f t="shared" si="372"/>
        <v>0</v>
      </c>
      <c r="V109" s="275"/>
      <c r="W109" s="250">
        <f t="shared" ref="W109:X109" si="373">W439</f>
        <v>0</v>
      </c>
      <c r="X109" s="250">
        <f t="shared" si="373"/>
        <v>0</v>
      </c>
      <c r="Y109" s="275"/>
      <c r="Z109" s="250">
        <f t="shared" ref="Z109:AA109" si="374">Z439</f>
        <v>0</v>
      </c>
      <c r="AA109" s="250">
        <f t="shared" si="374"/>
        <v>0</v>
      </c>
      <c r="AB109" s="275"/>
      <c r="AC109" s="250">
        <f t="shared" ref="AC109:AD109" si="375">AC439</f>
        <v>0</v>
      </c>
      <c r="AD109" s="250">
        <f t="shared" si="375"/>
        <v>0</v>
      </c>
      <c r="AE109" s="275"/>
      <c r="AF109" s="250">
        <f t="shared" ref="AF109:AG109" si="376">AF439</f>
        <v>0</v>
      </c>
      <c r="AG109" s="250">
        <f t="shared" si="376"/>
        <v>0</v>
      </c>
      <c r="AH109" s="275"/>
      <c r="AI109" s="250">
        <f t="shared" ref="AI109:AJ109" si="377">AI439</f>
        <v>0</v>
      </c>
      <c r="AJ109" s="250">
        <f t="shared" si="377"/>
        <v>0</v>
      </c>
      <c r="AK109" s="277"/>
      <c r="AL109" s="250">
        <f t="shared" ref="AL109:AM109" si="378">AL439</f>
        <v>0</v>
      </c>
      <c r="AM109" s="250">
        <f t="shared" si="378"/>
        <v>0</v>
      </c>
      <c r="AN109" s="275"/>
      <c r="AO109" s="250">
        <f t="shared" ref="AO109:AP109" si="379">AO439</f>
        <v>0</v>
      </c>
      <c r="AP109" s="250">
        <f t="shared" si="379"/>
        <v>0</v>
      </c>
      <c r="AQ109" s="275"/>
      <c r="AR109" s="431"/>
    </row>
    <row r="110" spans="1:44" ht="111.75" customHeight="1" thickBot="1">
      <c r="A110" s="591" t="s">
        <v>306</v>
      </c>
      <c r="B110" s="580" t="s">
        <v>419</v>
      </c>
      <c r="C110" s="580"/>
      <c r="D110" s="254" t="s">
        <v>41</v>
      </c>
      <c r="E110" s="230">
        <f>H110+K110+N110+Q110+T110+W110+Z110+AC110+AF110+AI110+AL110+AO110</f>
        <v>4113.5</v>
      </c>
      <c r="F110" s="230">
        <f>I110+L110+O110+R110+U110+X110+AA110+AD110+AG110+AJ110+AM110+AP110</f>
        <v>4113.5</v>
      </c>
      <c r="G110" s="233">
        <f>F110/E110</f>
        <v>1</v>
      </c>
      <c r="H110" s="230">
        <f>H111+H112+H113+H114+H115+H116</f>
        <v>0</v>
      </c>
      <c r="I110" s="230">
        <f>I111+I112+I113+I114+I115+I116</f>
        <v>0</v>
      </c>
      <c r="J110" s="288"/>
      <c r="K110" s="230">
        <f>K111+K112+K113+K114+K115+K116</f>
        <v>3304.8</v>
      </c>
      <c r="L110" s="230">
        <f>L111+L112+L113+L114+L115+L116</f>
        <v>3304.8</v>
      </c>
      <c r="M110" s="233">
        <f>L110/K110</f>
        <v>1</v>
      </c>
      <c r="N110" s="230">
        <f>N111+N112+N113+N114+N115+N116</f>
        <v>0</v>
      </c>
      <c r="O110" s="230">
        <f>O111+O112+O113+O114+O115+O116</f>
        <v>0</v>
      </c>
      <c r="P110" s="288"/>
      <c r="Q110" s="230">
        <f>Q111+Q112+Q113+Q114+Q115+Q116</f>
        <v>0</v>
      </c>
      <c r="R110" s="230">
        <f>R111+R112+R113+R114+R115+R116</f>
        <v>0</v>
      </c>
      <c r="S110" s="288"/>
      <c r="T110" s="230">
        <f>T111+T112+T113+T114+T115+T116</f>
        <v>0</v>
      </c>
      <c r="U110" s="230">
        <f>U111+U112+U113+U114+U115+U116</f>
        <v>0</v>
      </c>
      <c r="V110" s="288"/>
      <c r="W110" s="230">
        <f>W111+W112+W113+W114+W115+W116</f>
        <v>0</v>
      </c>
      <c r="X110" s="230">
        <f>X111+X112+X113+X114+X115+X116</f>
        <v>0</v>
      </c>
      <c r="Y110" s="288"/>
      <c r="Z110" s="230">
        <f t="shared" ref="Z110:AA110" si="380">Z111+Z112+Z113+Z114+Z115+Z116</f>
        <v>291.60000000000002</v>
      </c>
      <c r="AA110" s="230">
        <f t="shared" si="380"/>
        <v>291.60000000000002</v>
      </c>
      <c r="AB110" s="233">
        <f>AA110/Z110</f>
        <v>1</v>
      </c>
      <c r="AC110" s="230">
        <f t="shared" ref="AC110:AD110" si="381">AC111+AC112+AC113+AC114+AC115+AC116</f>
        <v>0</v>
      </c>
      <c r="AD110" s="230">
        <f t="shared" si="381"/>
        <v>0</v>
      </c>
      <c r="AE110" s="288"/>
      <c r="AF110" s="230">
        <f t="shared" ref="AF110:AG110" si="382">AF111+AF112+AF113+AF114+AF115+AF116</f>
        <v>0</v>
      </c>
      <c r="AG110" s="230">
        <f t="shared" si="382"/>
        <v>0</v>
      </c>
      <c r="AH110" s="288"/>
      <c r="AI110" s="230">
        <f t="shared" ref="AI110:AJ110" si="383">AI111+AI112+AI113+AI114+AI115+AI116</f>
        <v>268.2</v>
      </c>
      <c r="AJ110" s="230">
        <f t="shared" si="383"/>
        <v>268.2</v>
      </c>
      <c r="AK110" s="233">
        <f>AJ110/AI110</f>
        <v>1</v>
      </c>
      <c r="AL110" s="230">
        <f t="shared" ref="AL110:AM110" si="384">AL111+AL112+AL113+AL114+AL115+AL116</f>
        <v>0</v>
      </c>
      <c r="AM110" s="230">
        <f t="shared" si="384"/>
        <v>-4.5</v>
      </c>
      <c r="AN110" s="233"/>
      <c r="AO110" s="230">
        <f>AO111+AO112+AO113+AO114+AO115+AO116</f>
        <v>248.9</v>
      </c>
      <c r="AP110" s="230">
        <f>AP111+AP112+AP113+AP114+AP115+AP116</f>
        <v>253.4</v>
      </c>
      <c r="AQ110" s="264">
        <f>AP110/AO110*1</f>
        <v>1.0180795500200883</v>
      </c>
      <c r="AR110" s="436" t="s">
        <v>516</v>
      </c>
    </row>
    <row r="111" spans="1:44" ht="267" customHeight="1">
      <c r="A111" s="592"/>
      <c r="B111" s="581"/>
      <c r="C111" s="581"/>
      <c r="D111" s="488" t="s">
        <v>37</v>
      </c>
      <c r="E111" s="490">
        <f>H111+K111+N111+Q111+T111+W111+Z111+AC111+AF111+AI111+AL111+AO111</f>
        <v>4113.5</v>
      </c>
      <c r="F111" s="490">
        <f>I111+L111+O111+R111+U111+X111+AA111+AD111+AG111+AJ111+AM111+AP111</f>
        <v>4113.5</v>
      </c>
      <c r="G111" s="231">
        <f t="shared" ref="G111" si="385">F111/E111</f>
        <v>1</v>
      </c>
      <c r="H111" s="490"/>
      <c r="I111" s="490"/>
      <c r="J111" s="238"/>
      <c r="K111" s="490">
        <v>3304.8</v>
      </c>
      <c r="L111" s="490">
        <v>3304.8</v>
      </c>
      <c r="M111" s="231">
        <f>L111/K111</f>
        <v>1</v>
      </c>
      <c r="N111" s="296">
        <v>0</v>
      </c>
      <c r="O111" s="296"/>
      <c r="P111" s="298"/>
      <c r="Q111" s="296"/>
      <c r="R111" s="296"/>
      <c r="S111" s="298"/>
      <c r="T111" s="296"/>
      <c r="U111" s="296"/>
      <c r="V111" s="298"/>
      <c r="W111" s="296"/>
      <c r="X111" s="296"/>
      <c r="Y111" s="298"/>
      <c r="Z111" s="490">
        <v>291.60000000000002</v>
      </c>
      <c r="AA111" s="490">
        <v>291.60000000000002</v>
      </c>
      <c r="AB111" s="231">
        <f t="shared" ref="AB111" si="386">AA111/Z111</f>
        <v>1</v>
      </c>
      <c r="AC111" s="490"/>
      <c r="AD111" s="490"/>
      <c r="AE111" s="238"/>
      <c r="AF111" s="490"/>
      <c r="AG111" s="490"/>
      <c r="AH111" s="238"/>
      <c r="AI111" s="490">
        <v>268.2</v>
      </c>
      <c r="AJ111" s="490">
        <v>268.2</v>
      </c>
      <c r="AK111" s="231">
        <f t="shared" ref="AK111" si="387">AJ111/AI111</f>
        <v>1</v>
      </c>
      <c r="AL111" s="490"/>
      <c r="AM111" s="490">
        <v>-4.5</v>
      </c>
      <c r="AN111" s="233"/>
      <c r="AO111" s="490">
        <v>248.9</v>
      </c>
      <c r="AP111" s="490">
        <v>253.4</v>
      </c>
      <c r="AQ111" s="240">
        <v>1.018</v>
      </c>
      <c r="AR111" s="430" t="s">
        <v>556</v>
      </c>
    </row>
    <row r="112" spans="1:44" ht="123" customHeight="1">
      <c r="A112" s="592"/>
      <c r="B112" s="581"/>
      <c r="C112" s="581"/>
      <c r="D112" s="486" t="s">
        <v>2</v>
      </c>
      <c r="E112" s="296">
        <f t="shared" ref="E112:F116" si="388">H112+K112+N112+Q112+T112+W112+Z112+AC112+AF112+AI112+AL112+AO112</f>
        <v>0</v>
      </c>
      <c r="F112" s="296">
        <f t="shared" si="388"/>
        <v>0</v>
      </c>
      <c r="G112" s="297"/>
      <c r="H112" s="296"/>
      <c r="I112" s="296"/>
      <c r="J112" s="298"/>
      <c r="K112" s="296"/>
      <c r="L112" s="296"/>
      <c r="M112" s="298"/>
      <c r="N112" s="296"/>
      <c r="O112" s="296"/>
      <c r="P112" s="298"/>
      <c r="Q112" s="296"/>
      <c r="R112" s="296"/>
      <c r="S112" s="298"/>
      <c r="T112" s="296"/>
      <c r="U112" s="296"/>
      <c r="V112" s="298"/>
      <c r="W112" s="296"/>
      <c r="X112" s="296"/>
      <c r="Y112" s="298"/>
      <c r="Z112" s="296"/>
      <c r="AA112" s="296"/>
      <c r="AB112" s="298"/>
      <c r="AC112" s="296"/>
      <c r="AD112" s="296"/>
      <c r="AE112" s="298"/>
      <c r="AF112" s="296"/>
      <c r="AG112" s="296"/>
      <c r="AH112" s="298"/>
      <c r="AI112" s="296"/>
      <c r="AJ112" s="296"/>
      <c r="AK112" s="300"/>
      <c r="AL112" s="296"/>
      <c r="AM112" s="296"/>
      <c r="AN112" s="298"/>
      <c r="AO112" s="296"/>
      <c r="AP112" s="296"/>
      <c r="AQ112" s="298"/>
      <c r="AR112" s="437"/>
    </row>
    <row r="113" spans="1:44" ht="82.5" customHeight="1" thickBot="1">
      <c r="A113" s="592"/>
      <c r="B113" s="581"/>
      <c r="C113" s="581"/>
      <c r="D113" s="486" t="s">
        <v>284</v>
      </c>
      <c r="E113" s="296">
        <f t="shared" si="388"/>
        <v>0</v>
      </c>
      <c r="F113" s="296">
        <f t="shared" si="388"/>
        <v>0</v>
      </c>
      <c r="G113" s="297"/>
      <c r="H113" s="296">
        <f>H120+H134+H141</f>
        <v>0</v>
      </c>
      <c r="I113" s="296"/>
      <c r="J113" s="298"/>
      <c r="K113" s="296"/>
      <c r="L113" s="296"/>
      <c r="M113" s="298"/>
      <c r="N113" s="296"/>
      <c r="O113" s="296"/>
      <c r="P113" s="298"/>
      <c r="Q113" s="296"/>
      <c r="R113" s="296"/>
      <c r="S113" s="298"/>
      <c r="T113" s="296"/>
      <c r="U113" s="296"/>
      <c r="V113" s="298"/>
      <c r="W113" s="296"/>
      <c r="X113" s="296"/>
      <c r="Y113" s="298"/>
      <c r="Z113" s="296"/>
      <c r="AA113" s="296"/>
      <c r="AB113" s="298"/>
      <c r="AC113" s="296"/>
      <c r="AD113" s="296"/>
      <c r="AE113" s="298"/>
      <c r="AF113" s="296"/>
      <c r="AG113" s="296"/>
      <c r="AH113" s="298"/>
      <c r="AI113" s="296"/>
      <c r="AJ113" s="296"/>
      <c r="AK113" s="300"/>
      <c r="AL113" s="296"/>
      <c r="AM113" s="296"/>
      <c r="AN113" s="298"/>
      <c r="AO113" s="296"/>
      <c r="AP113" s="296"/>
      <c r="AQ113" s="298"/>
      <c r="AR113" s="437"/>
    </row>
    <row r="114" spans="1:44" ht="366.75" customHeight="1">
      <c r="A114" s="592"/>
      <c r="B114" s="581"/>
      <c r="C114" s="581"/>
      <c r="D114" s="486" t="s">
        <v>292</v>
      </c>
      <c r="E114" s="301">
        <f t="shared" si="388"/>
        <v>0</v>
      </c>
      <c r="F114" s="301">
        <f t="shared" si="388"/>
        <v>0</v>
      </c>
      <c r="G114" s="297"/>
      <c r="H114" s="296"/>
      <c r="I114" s="296"/>
      <c r="J114" s="298"/>
      <c r="K114" s="296"/>
      <c r="L114" s="296"/>
      <c r="M114" s="298"/>
      <c r="N114" s="296"/>
      <c r="O114" s="296"/>
      <c r="P114" s="298"/>
      <c r="Q114" s="296"/>
      <c r="R114" s="296"/>
      <c r="S114" s="298"/>
      <c r="T114" s="296"/>
      <c r="U114" s="296"/>
      <c r="V114" s="298"/>
      <c r="W114" s="296"/>
      <c r="X114" s="296"/>
      <c r="Y114" s="298"/>
      <c r="Z114" s="296"/>
      <c r="AA114" s="296"/>
      <c r="AB114" s="298"/>
      <c r="AC114" s="296"/>
      <c r="AD114" s="296"/>
      <c r="AE114" s="298"/>
      <c r="AF114" s="296"/>
      <c r="AG114" s="296"/>
      <c r="AH114" s="298"/>
      <c r="AI114" s="296"/>
      <c r="AJ114" s="296"/>
      <c r="AK114" s="300"/>
      <c r="AL114" s="296"/>
      <c r="AM114" s="296"/>
      <c r="AN114" s="298"/>
      <c r="AO114" s="296"/>
      <c r="AP114" s="296"/>
      <c r="AQ114" s="298"/>
      <c r="AR114" s="437"/>
    </row>
    <row r="115" spans="1:44" ht="90.75" customHeight="1">
      <c r="A115" s="592"/>
      <c r="B115" s="581"/>
      <c r="C115" s="581"/>
      <c r="D115" s="486" t="s">
        <v>285</v>
      </c>
      <c r="E115" s="296">
        <f t="shared" si="388"/>
        <v>0</v>
      </c>
      <c r="F115" s="296">
        <f t="shared" si="388"/>
        <v>0</v>
      </c>
      <c r="G115" s="297"/>
      <c r="H115" s="296"/>
      <c r="I115" s="296"/>
      <c r="J115" s="298"/>
      <c r="K115" s="296"/>
      <c r="L115" s="296"/>
      <c r="M115" s="298"/>
      <c r="N115" s="296"/>
      <c r="O115" s="296"/>
      <c r="P115" s="298"/>
      <c r="Q115" s="296"/>
      <c r="R115" s="296"/>
      <c r="S115" s="298"/>
      <c r="T115" s="296"/>
      <c r="U115" s="296"/>
      <c r="V115" s="298"/>
      <c r="W115" s="296"/>
      <c r="X115" s="296"/>
      <c r="Y115" s="298"/>
      <c r="Z115" s="296"/>
      <c r="AA115" s="296"/>
      <c r="AB115" s="298"/>
      <c r="AC115" s="296"/>
      <c r="AD115" s="296"/>
      <c r="AE115" s="298"/>
      <c r="AF115" s="296"/>
      <c r="AG115" s="296"/>
      <c r="AH115" s="298"/>
      <c r="AI115" s="296"/>
      <c r="AJ115" s="296"/>
      <c r="AK115" s="300"/>
      <c r="AL115" s="296"/>
      <c r="AM115" s="296"/>
      <c r="AN115" s="298"/>
      <c r="AO115" s="296"/>
      <c r="AP115" s="296"/>
      <c r="AQ115" s="298"/>
      <c r="AR115" s="437"/>
    </row>
    <row r="116" spans="1:44" ht="121.5" customHeight="1" thickBot="1">
      <c r="A116" s="593"/>
      <c r="B116" s="582"/>
      <c r="C116" s="582"/>
      <c r="D116" s="489" t="s">
        <v>43</v>
      </c>
      <c r="E116" s="302">
        <f t="shared" si="388"/>
        <v>0</v>
      </c>
      <c r="F116" s="302">
        <f t="shared" si="388"/>
        <v>0</v>
      </c>
      <c r="G116" s="303"/>
      <c r="H116" s="302"/>
      <c r="I116" s="302"/>
      <c r="J116" s="304"/>
      <c r="K116" s="302"/>
      <c r="L116" s="302"/>
      <c r="M116" s="304"/>
      <c r="N116" s="302"/>
      <c r="O116" s="302"/>
      <c r="P116" s="304"/>
      <c r="Q116" s="302"/>
      <c r="R116" s="302"/>
      <c r="S116" s="304"/>
      <c r="T116" s="302"/>
      <c r="U116" s="302"/>
      <c r="V116" s="304"/>
      <c r="W116" s="302"/>
      <c r="X116" s="302"/>
      <c r="Y116" s="304"/>
      <c r="Z116" s="302"/>
      <c r="AA116" s="302"/>
      <c r="AB116" s="304"/>
      <c r="AC116" s="302"/>
      <c r="AD116" s="302"/>
      <c r="AE116" s="304"/>
      <c r="AF116" s="302"/>
      <c r="AG116" s="302"/>
      <c r="AH116" s="304"/>
      <c r="AI116" s="302"/>
      <c r="AJ116" s="302"/>
      <c r="AK116" s="305"/>
      <c r="AL116" s="302"/>
      <c r="AM116" s="302"/>
      <c r="AN116" s="304"/>
      <c r="AO116" s="302"/>
      <c r="AP116" s="302"/>
      <c r="AQ116" s="304"/>
      <c r="AR116" s="440"/>
    </row>
    <row r="117" spans="1:44" ht="112.5" customHeight="1">
      <c r="A117" s="591" t="s">
        <v>307</v>
      </c>
      <c r="B117" s="580" t="s">
        <v>409</v>
      </c>
      <c r="C117" s="580"/>
      <c r="D117" s="254" t="s">
        <v>41</v>
      </c>
      <c r="E117" s="230">
        <f>H117+K117+N117+Q117+T117+W117+Z117+AC117+AF117+AI117+AL117+AO117</f>
        <v>317.10000000000002</v>
      </c>
      <c r="F117" s="230">
        <f>I117+L117+O117+R117+U117+X117+AA117+AD117+AG117+AJ117+AM117+AP117</f>
        <v>317.10000000000002</v>
      </c>
      <c r="G117" s="233">
        <f>F117/E117</f>
        <v>1</v>
      </c>
      <c r="H117" s="230">
        <f>H118+H119+H121+H122+H123</f>
        <v>0</v>
      </c>
      <c r="I117" s="230">
        <f>I118+I119+I121+I122+I123</f>
        <v>0</v>
      </c>
      <c r="J117" s="288"/>
      <c r="K117" s="230">
        <f>K118+K119+K121+K122+K123</f>
        <v>0</v>
      </c>
      <c r="L117" s="230">
        <f>L118+L119+L121+L122+L123</f>
        <v>0</v>
      </c>
      <c r="M117" s="288"/>
      <c r="N117" s="230">
        <f>N118+N119+N121+N122+N123</f>
        <v>0</v>
      </c>
      <c r="O117" s="230">
        <f>O118+O119+O121+O122+O123</f>
        <v>0</v>
      </c>
      <c r="P117" s="288"/>
      <c r="Q117" s="230">
        <f>Q118+Q119+Q121+Q122+Q123</f>
        <v>78.5</v>
      </c>
      <c r="R117" s="230">
        <f>R118+R119+R121+R122+R123</f>
        <v>78.5</v>
      </c>
      <c r="S117" s="233">
        <f>R117/Q117</f>
        <v>1</v>
      </c>
      <c r="T117" s="230">
        <f>T118+T119+T121+T122+T123</f>
        <v>75.5</v>
      </c>
      <c r="U117" s="230">
        <f>U118+U119+U121+U122+U123</f>
        <v>75.5</v>
      </c>
      <c r="V117" s="233">
        <f>U117/T117</f>
        <v>1</v>
      </c>
      <c r="W117" s="230">
        <f>W118+W119+W121+W122+W123</f>
        <v>0</v>
      </c>
      <c r="X117" s="230">
        <f>X118+X119+X121+X122+X123</f>
        <v>0</v>
      </c>
      <c r="Y117" s="288"/>
      <c r="Z117" s="230">
        <f t="shared" ref="Z117:AA117" si="389">Z118+Z119+Z120+Z121+Z122+Z123</f>
        <v>75.8</v>
      </c>
      <c r="AA117" s="230">
        <f t="shared" si="389"/>
        <v>75.8</v>
      </c>
      <c r="AB117" s="231">
        <f t="shared" ref="AB117" si="390">AA117/Z117</f>
        <v>1</v>
      </c>
      <c r="AC117" s="230">
        <f>AC118+AC119+AC121+AC122+AC123</f>
        <v>0</v>
      </c>
      <c r="AD117" s="230">
        <f>AD118+AD119+AD121+AD122+AD123</f>
        <v>0</v>
      </c>
      <c r="AE117" s="288"/>
      <c r="AF117" s="230">
        <f>AF118+AF119+AF121+AF122+AF123</f>
        <v>0</v>
      </c>
      <c r="AG117" s="230">
        <f>AG118+AG119+AG121+AG122+AG123</f>
        <v>0</v>
      </c>
      <c r="AH117" s="288"/>
      <c r="AI117" s="230">
        <f>AI118+AI119+AI121+AI122+AI123</f>
        <v>87.3</v>
      </c>
      <c r="AJ117" s="230">
        <f>AJ118+AJ119+AJ121+AJ122+AJ123</f>
        <v>87.3</v>
      </c>
      <c r="AK117" s="233">
        <f>AJ117/AI117</f>
        <v>1</v>
      </c>
      <c r="AL117" s="230">
        <f>AL118+AL119+AL121+AL122+AL123</f>
        <v>0</v>
      </c>
      <c r="AM117" s="230">
        <f>AM118+AM119+AM121+AM122+AM123</f>
        <v>0</v>
      </c>
      <c r="AN117" s="288"/>
      <c r="AO117" s="230">
        <f>AO118+AO119+AO121+AO122+AO123</f>
        <v>0</v>
      </c>
      <c r="AP117" s="230">
        <f>AP118+AP119+AP121+AP122+AP123</f>
        <v>0</v>
      </c>
      <c r="AQ117" s="288"/>
      <c r="AR117" s="436" t="s">
        <v>468</v>
      </c>
    </row>
    <row r="118" spans="1:44" ht="131.25" customHeight="1" thickBot="1">
      <c r="A118" s="592"/>
      <c r="B118" s="581"/>
      <c r="C118" s="581"/>
      <c r="D118" s="488" t="s">
        <v>37</v>
      </c>
      <c r="E118" s="296">
        <f>H118+K118+N118+Q118+T118+W118+Z118+AC118+AF118+AI118+AL118+AO118</f>
        <v>0</v>
      </c>
      <c r="F118" s="296">
        <f>I118+L118+O118+R118+U118+X118+AA118+AD118+AG118+AJ118+AM118+AP118</f>
        <v>0</v>
      </c>
      <c r="G118" s="297"/>
      <c r="H118" s="296"/>
      <c r="I118" s="296"/>
      <c r="J118" s="298"/>
      <c r="K118" s="296"/>
      <c r="L118" s="296"/>
      <c r="M118" s="298"/>
      <c r="N118" s="296"/>
      <c r="O118" s="296"/>
      <c r="P118" s="298"/>
      <c r="Q118" s="296"/>
      <c r="R118" s="296"/>
      <c r="S118" s="298"/>
      <c r="T118" s="296"/>
      <c r="U118" s="296"/>
      <c r="V118" s="298"/>
      <c r="W118" s="296"/>
      <c r="X118" s="296"/>
      <c r="Y118" s="298"/>
      <c r="Z118" s="296"/>
      <c r="AA118" s="296"/>
      <c r="AB118" s="298"/>
      <c r="AC118" s="296"/>
      <c r="AD118" s="296"/>
      <c r="AE118" s="298"/>
      <c r="AF118" s="296"/>
      <c r="AG118" s="296"/>
      <c r="AH118" s="298"/>
      <c r="AI118" s="296"/>
      <c r="AJ118" s="296"/>
      <c r="AK118" s="300"/>
      <c r="AL118" s="296"/>
      <c r="AM118" s="296"/>
      <c r="AN118" s="298"/>
      <c r="AO118" s="296"/>
      <c r="AP118" s="296"/>
      <c r="AQ118" s="298"/>
      <c r="AR118" s="437"/>
    </row>
    <row r="119" spans="1:44" ht="185.25" customHeight="1">
      <c r="A119" s="592"/>
      <c r="B119" s="581"/>
      <c r="C119" s="581"/>
      <c r="D119" s="486" t="s">
        <v>2</v>
      </c>
      <c r="E119" s="490">
        <f t="shared" ref="E119:F123" si="391">H119+K119+N119+Q119+T119+W119+Z119+AC119+AF119+AI119+AL119+AO119</f>
        <v>317.10000000000002</v>
      </c>
      <c r="F119" s="490">
        <f t="shared" si="391"/>
        <v>317.10000000000002</v>
      </c>
      <c r="G119" s="231">
        <f t="shared" ref="G119:G130" si="392">F119/E119</f>
        <v>1</v>
      </c>
      <c r="H119" s="490"/>
      <c r="I119" s="490"/>
      <c r="J119" s="238"/>
      <c r="K119" s="490"/>
      <c r="L119" s="490"/>
      <c r="M119" s="238"/>
      <c r="N119" s="490">
        <v>0</v>
      </c>
      <c r="O119" s="490"/>
      <c r="P119" s="238"/>
      <c r="Q119" s="490">
        <v>78.5</v>
      </c>
      <c r="R119" s="490">
        <v>78.5</v>
      </c>
      <c r="S119" s="233">
        <f>R119/Q119</f>
        <v>1</v>
      </c>
      <c r="T119" s="490">
        <v>75.5</v>
      </c>
      <c r="U119" s="490">
        <v>75.5</v>
      </c>
      <c r="V119" s="233">
        <f>U119/T119</f>
        <v>1</v>
      </c>
      <c r="W119" s="490"/>
      <c r="X119" s="490"/>
      <c r="Y119" s="238"/>
      <c r="Z119" s="490">
        <v>75.8</v>
      </c>
      <c r="AA119" s="490">
        <v>75.8</v>
      </c>
      <c r="AB119" s="231">
        <f t="shared" ref="AB119" si="393">AA119/Z119</f>
        <v>1</v>
      </c>
      <c r="AC119" s="490"/>
      <c r="AD119" s="490"/>
      <c r="AE119" s="238"/>
      <c r="AF119" s="490"/>
      <c r="AG119" s="490"/>
      <c r="AH119" s="238"/>
      <c r="AI119" s="490">
        <v>87.3</v>
      </c>
      <c r="AJ119" s="490">
        <v>87.3</v>
      </c>
      <c r="AK119" s="231">
        <f t="shared" ref="AK119:AK133" si="394">AJ119/AI119</f>
        <v>1</v>
      </c>
      <c r="AL119" s="490"/>
      <c r="AM119" s="490"/>
      <c r="AN119" s="238"/>
      <c r="AO119" s="490"/>
      <c r="AP119" s="490"/>
      <c r="AQ119" s="238"/>
      <c r="AR119" s="430" t="s">
        <v>557</v>
      </c>
    </row>
    <row r="120" spans="1:44" ht="114.75" customHeight="1" thickBot="1">
      <c r="A120" s="592"/>
      <c r="B120" s="581"/>
      <c r="C120" s="581"/>
      <c r="D120" s="486" t="s">
        <v>284</v>
      </c>
      <c r="E120" s="296">
        <f t="shared" si="391"/>
        <v>0</v>
      </c>
      <c r="F120" s="296">
        <f t="shared" si="391"/>
        <v>0</v>
      </c>
      <c r="G120" s="298"/>
      <c r="H120" s="296"/>
      <c r="I120" s="296"/>
      <c r="J120" s="298"/>
      <c r="K120" s="296"/>
      <c r="L120" s="296"/>
      <c r="M120" s="298"/>
      <c r="N120" s="296"/>
      <c r="O120" s="296"/>
      <c r="P120" s="298"/>
      <c r="Q120" s="296"/>
      <c r="R120" s="296"/>
      <c r="S120" s="298"/>
      <c r="T120" s="296"/>
      <c r="U120" s="296"/>
      <c r="V120" s="298"/>
      <c r="W120" s="296"/>
      <c r="X120" s="296"/>
      <c r="Y120" s="298"/>
      <c r="Z120" s="296"/>
      <c r="AA120" s="296"/>
      <c r="AB120" s="298"/>
      <c r="AC120" s="296"/>
      <c r="AD120" s="296"/>
      <c r="AE120" s="298"/>
      <c r="AF120" s="296"/>
      <c r="AG120" s="296"/>
      <c r="AH120" s="298"/>
      <c r="AI120" s="296"/>
      <c r="AJ120" s="296"/>
      <c r="AK120" s="300"/>
      <c r="AL120" s="296"/>
      <c r="AM120" s="296"/>
      <c r="AN120" s="298"/>
      <c r="AO120" s="296"/>
      <c r="AP120" s="296"/>
      <c r="AQ120" s="298"/>
      <c r="AR120" s="437"/>
    </row>
    <row r="121" spans="1:44" ht="378.75" customHeight="1">
      <c r="A121" s="592"/>
      <c r="B121" s="581"/>
      <c r="C121" s="581"/>
      <c r="D121" s="486" t="s">
        <v>292</v>
      </c>
      <c r="E121" s="301">
        <f t="shared" si="391"/>
        <v>0</v>
      </c>
      <c r="F121" s="301">
        <f t="shared" si="391"/>
        <v>0</v>
      </c>
      <c r="G121" s="298"/>
      <c r="H121" s="296"/>
      <c r="I121" s="296"/>
      <c r="J121" s="298"/>
      <c r="K121" s="296"/>
      <c r="L121" s="296"/>
      <c r="M121" s="298"/>
      <c r="N121" s="296"/>
      <c r="O121" s="296"/>
      <c r="P121" s="298"/>
      <c r="Q121" s="296"/>
      <c r="R121" s="296"/>
      <c r="S121" s="298"/>
      <c r="T121" s="296"/>
      <c r="U121" s="296"/>
      <c r="V121" s="298"/>
      <c r="W121" s="296"/>
      <c r="X121" s="296"/>
      <c r="Y121" s="298"/>
      <c r="Z121" s="296"/>
      <c r="AA121" s="296"/>
      <c r="AB121" s="298"/>
      <c r="AC121" s="296"/>
      <c r="AD121" s="296"/>
      <c r="AE121" s="298"/>
      <c r="AF121" s="296"/>
      <c r="AG121" s="296"/>
      <c r="AH121" s="298"/>
      <c r="AI121" s="296"/>
      <c r="AJ121" s="296"/>
      <c r="AK121" s="300"/>
      <c r="AL121" s="296"/>
      <c r="AM121" s="296"/>
      <c r="AN121" s="298"/>
      <c r="AO121" s="296"/>
      <c r="AP121" s="296"/>
      <c r="AQ121" s="298"/>
      <c r="AR121" s="437"/>
    </row>
    <row r="122" spans="1:44" ht="114.75" customHeight="1">
      <c r="A122" s="592"/>
      <c r="B122" s="581"/>
      <c r="C122" s="581"/>
      <c r="D122" s="486" t="s">
        <v>285</v>
      </c>
      <c r="E122" s="296">
        <f t="shared" si="391"/>
        <v>0</v>
      </c>
      <c r="F122" s="296">
        <f t="shared" si="391"/>
        <v>0</v>
      </c>
      <c r="G122" s="300"/>
      <c r="H122" s="296"/>
      <c r="I122" s="296"/>
      <c r="J122" s="298"/>
      <c r="K122" s="296"/>
      <c r="L122" s="296"/>
      <c r="M122" s="298"/>
      <c r="N122" s="296"/>
      <c r="O122" s="296"/>
      <c r="P122" s="298"/>
      <c r="Q122" s="296"/>
      <c r="R122" s="296"/>
      <c r="S122" s="298"/>
      <c r="T122" s="296"/>
      <c r="U122" s="296"/>
      <c r="V122" s="298"/>
      <c r="W122" s="296"/>
      <c r="X122" s="296"/>
      <c r="Y122" s="298"/>
      <c r="Z122" s="296"/>
      <c r="AA122" s="296"/>
      <c r="AB122" s="298"/>
      <c r="AC122" s="296"/>
      <c r="AD122" s="296"/>
      <c r="AE122" s="298"/>
      <c r="AF122" s="296"/>
      <c r="AG122" s="296"/>
      <c r="AH122" s="298"/>
      <c r="AI122" s="296"/>
      <c r="AJ122" s="296"/>
      <c r="AK122" s="300"/>
      <c r="AL122" s="296"/>
      <c r="AM122" s="296"/>
      <c r="AN122" s="298"/>
      <c r="AO122" s="296"/>
      <c r="AP122" s="296"/>
      <c r="AQ122" s="298"/>
      <c r="AR122" s="437"/>
    </row>
    <row r="123" spans="1:44" ht="114.75" customHeight="1" thickBot="1">
      <c r="A123" s="593"/>
      <c r="B123" s="582"/>
      <c r="C123" s="582"/>
      <c r="D123" s="489" t="s">
        <v>43</v>
      </c>
      <c r="E123" s="302">
        <f t="shared" si="391"/>
        <v>0</v>
      </c>
      <c r="F123" s="302">
        <f t="shared" si="391"/>
        <v>0</v>
      </c>
      <c r="G123" s="305"/>
      <c r="H123" s="302"/>
      <c r="I123" s="302"/>
      <c r="J123" s="304"/>
      <c r="K123" s="302"/>
      <c r="L123" s="302"/>
      <c r="M123" s="304"/>
      <c r="N123" s="302"/>
      <c r="O123" s="302"/>
      <c r="P123" s="304"/>
      <c r="Q123" s="302"/>
      <c r="R123" s="302"/>
      <c r="S123" s="304"/>
      <c r="T123" s="302"/>
      <c r="U123" s="302"/>
      <c r="V123" s="304"/>
      <c r="W123" s="302"/>
      <c r="X123" s="302"/>
      <c r="Y123" s="304"/>
      <c r="Z123" s="302"/>
      <c r="AA123" s="302"/>
      <c r="AB123" s="304"/>
      <c r="AC123" s="302"/>
      <c r="AD123" s="302"/>
      <c r="AE123" s="304"/>
      <c r="AF123" s="302"/>
      <c r="AG123" s="302"/>
      <c r="AH123" s="304"/>
      <c r="AI123" s="302"/>
      <c r="AJ123" s="302"/>
      <c r="AK123" s="305"/>
      <c r="AL123" s="302"/>
      <c r="AM123" s="302"/>
      <c r="AN123" s="304"/>
      <c r="AO123" s="302"/>
      <c r="AP123" s="302"/>
      <c r="AQ123" s="304"/>
      <c r="AR123" s="440"/>
    </row>
    <row r="124" spans="1:44" ht="114.75" hidden="1" customHeight="1">
      <c r="A124" s="594" t="s">
        <v>308</v>
      </c>
      <c r="B124" s="596" t="s">
        <v>408</v>
      </c>
      <c r="C124" s="596"/>
      <c r="D124" s="307" t="s">
        <v>41</v>
      </c>
      <c r="E124" s="308" t="e">
        <f>H124+K124+N124+Q124+T124+W124+Z124+AC124+AF124+AI124+AL124+#REF!</f>
        <v>#REF!</v>
      </c>
      <c r="F124" s="308" t="e">
        <f>I124+L124+O124+R124+U124+-X124+AA124+AD124+AG124+AJ124+AM124+#REF!</f>
        <v>#REF!</v>
      </c>
      <c r="G124" s="294" t="e">
        <f t="shared" si="392"/>
        <v>#REF!</v>
      </c>
      <c r="H124" s="308">
        <f>H125+H126+H127+H128+H129+H130</f>
        <v>0</v>
      </c>
      <c r="I124" s="308">
        <f>I125+I126+I127+I128+I129+I130</f>
        <v>0</v>
      </c>
      <c r="J124" s="309" t="e">
        <f t="shared" ref="J124:J130" si="395">I124/H124*100</f>
        <v>#DIV/0!</v>
      </c>
      <c r="K124" s="308">
        <f>K125+K126+K127+K128+K129+K130</f>
        <v>0</v>
      </c>
      <c r="L124" s="308">
        <f>L125+L126+L127+L128+L129+L130</f>
        <v>0</v>
      </c>
      <c r="M124" s="309" t="e">
        <f>L124/K124*100</f>
        <v>#DIV/0!</v>
      </c>
      <c r="N124" s="308">
        <f>N125+N126+N127+N128+N129+N130</f>
        <v>0</v>
      </c>
      <c r="O124" s="308">
        <f>O125+O126+O127+O128+O129+O130</f>
        <v>0</v>
      </c>
      <c r="P124" s="309" t="e">
        <f>O124/N124*100</f>
        <v>#DIV/0!</v>
      </c>
      <c r="Q124" s="308">
        <f>Q125+Q126+Q127+Q128+Q129+Q130</f>
        <v>0</v>
      </c>
      <c r="R124" s="308">
        <f>R125+R126+R127+R128+R129+R130</f>
        <v>0</v>
      </c>
      <c r="S124" s="309" t="e">
        <f>R124/Q124*100</f>
        <v>#DIV/0!</v>
      </c>
      <c r="T124" s="308">
        <f>T125+T126+T127+T128+T129+T130</f>
        <v>0</v>
      </c>
      <c r="U124" s="308">
        <f>U125+U126+U127+U128+U129+U130</f>
        <v>0</v>
      </c>
      <c r="V124" s="309" t="e">
        <f>U124/T124*100</f>
        <v>#DIV/0!</v>
      </c>
      <c r="W124" s="308">
        <f>W125+W126+W127+W128+W129+W130</f>
        <v>0</v>
      </c>
      <c r="X124" s="308">
        <f>X125+X126+X127+X128+X129+X130</f>
        <v>0</v>
      </c>
      <c r="Y124" s="309" t="e">
        <f>X124/W124*100</f>
        <v>#DIV/0!</v>
      </c>
      <c r="Z124" s="308">
        <f t="shared" ref="Z124:AA124" si="396">Z125+Z126+Z127+Z128+Z129+Z130</f>
        <v>0</v>
      </c>
      <c r="AA124" s="308">
        <f t="shared" si="396"/>
        <v>0</v>
      </c>
      <c r="AB124" s="309" t="e">
        <f t="shared" ref="AB124:AB130" si="397">AA124/Z124*100</f>
        <v>#DIV/0!</v>
      </c>
      <c r="AC124" s="308">
        <f t="shared" ref="AC124:AD124" si="398">AC125+AC126+AC127+AC128+AC129+AC130</f>
        <v>0</v>
      </c>
      <c r="AD124" s="308">
        <f t="shared" si="398"/>
        <v>0</v>
      </c>
      <c r="AE124" s="309" t="e">
        <f t="shared" ref="AE124:AE130" si="399">AD124/AC124*100</f>
        <v>#DIV/0!</v>
      </c>
      <c r="AF124" s="308">
        <f t="shared" ref="AF124:AG124" si="400">AF125+AF126+AF127+AF128+AF129+AF130</f>
        <v>0</v>
      </c>
      <c r="AG124" s="308">
        <f t="shared" si="400"/>
        <v>0</v>
      </c>
      <c r="AH124" s="309" t="e">
        <f t="shared" ref="AH124:AH130" si="401">AG124/AF124*100</f>
        <v>#DIV/0!</v>
      </c>
      <c r="AI124" s="308">
        <f t="shared" ref="AI124:AJ124" si="402">AI125+AI126+AI127+AI128+AI129+AI130</f>
        <v>0</v>
      </c>
      <c r="AJ124" s="308">
        <f t="shared" si="402"/>
        <v>0</v>
      </c>
      <c r="AK124" s="294" t="e">
        <f t="shared" si="394"/>
        <v>#DIV/0!</v>
      </c>
      <c r="AL124" s="308">
        <f t="shared" ref="AL124:AM124" si="403">AL125+AL126+AL127+AL128+AL129+AL130</f>
        <v>0</v>
      </c>
      <c r="AM124" s="308">
        <f t="shared" si="403"/>
        <v>0</v>
      </c>
      <c r="AN124" s="294" t="e">
        <f t="shared" ref="AN124" si="404">AM124/AL124</f>
        <v>#DIV/0!</v>
      </c>
      <c r="AO124" s="308">
        <f>AO125+AO126+AO127+AO128+AO129+AO130</f>
        <v>0</v>
      </c>
      <c r="AP124" s="308">
        <f>AP125+AP126+AP127+AP128+AP129+AP130</f>
        <v>0</v>
      </c>
      <c r="AQ124" s="309" t="e">
        <f>AP124/AO124*100</f>
        <v>#DIV/0!</v>
      </c>
      <c r="AR124" s="441"/>
    </row>
    <row r="125" spans="1:44" ht="114.75" hidden="1" customHeight="1">
      <c r="A125" s="592"/>
      <c r="B125" s="581"/>
      <c r="C125" s="581"/>
      <c r="D125" s="295" t="s">
        <v>37</v>
      </c>
      <c r="E125" s="296" t="e">
        <f>H125+K125+N125+Q125+T125+W125+Z125+AC125+AF125+AI125+AL125+#REF!</f>
        <v>#REF!</v>
      </c>
      <c r="F125" s="296" t="e">
        <f>I125+L125+O125+R125+U125+-X125+AA125+AD125+AG125+AJ125+AM125+#REF!</f>
        <v>#REF!</v>
      </c>
      <c r="G125" s="300" t="e">
        <f t="shared" si="392"/>
        <v>#REF!</v>
      </c>
      <c r="H125" s="296"/>
      <c r="I125" s="296"/>
      <c r="J125" s="298" t="e">
        <f t="shared" si="395"/>
        <v>#DIV/0!</v>
      </c>
      <c r="K125" s="296"/>
      <c r="L125" s="296"/>
      <c r="M125" s="298" t="e">
        <f t="shared" ref="M125:M130" si="405">L125/K125*100</f>
        <v>#DIV/0!</v>
      </c>
      <c r="N125" s="296"/>
      <c r="O125" s="296"/>
      <c r="P125" s="298" t="e">
        <f t="shared" ref="P125:P130" si="406">O125/N125*100</f>
        <v>#DIV/0!</v>
      </c>
      <c r="Q125" s="296"/>
      <c r="R125" s="296"/>
      <c r="S125" s="298" t="e">
        <f t="shared" ref="S125:S130" si="407">R125/Q125*100</f>
        <v>#DIV/0!</v>
      </c>
      <c r="T125" s="296"/>
      <c r="U125" s="296"/>
      <c r="V125" s="298" t="e">
        <f t="shared" ref="V125:V130" si="408">U125/T125*100</f>
        <v>#DIV/0!</v>
      </c>
      <c r="W125" s="296"/>
      <c r="X125" s="296"/>
      <c r="Y125" s="298" t="e">
        <f t="shared" ref="Y125:Y130" si="409">X125/W125*100</f>
        <v>#DIV/0!</v>
      </c>
      <c r="Z125" s="296"/>
      <c r="AA125" s="296"/>
      <c r="AB125" s="298" t="e">
        <f t="shared" si="397"/>
        <v>#DIV/0!</v>
      </c>
      <c r="AC125" s="296"/>
      <c r="AD125" s="296"/>
      <c r="AE125" s="298" t="e">
        <f t="shared" si="399"/>
        <v>#DIV/0!</v>
      </c>
      <c r="AF125" s="296"/>
      <c r="AG125" s="296"/>
      <c r="AH125" s="298" t="e">
        <f t="shared" si="401"/>
        <v>#DIV/0!</v>
      </c>
      <c r="AI125" s="296"/>
      <c r="AJ125" s="296"/>
      <c r="AK125" s="300" t="e">
        <f t="shared" si="394"/>
        <v>#DIV/0!</v>
      </c>
      <c r="AL125" s="296"/>
      <c r="AM125" s="296"/>
      <c r="AN125" s="298" t="e">
        <f t="shared" ref="AN125:AN130" si="410">AM125/AL125*100</f>
        <v>#DIV/0!</v>
      </c>
      <c r="AO125" s="296"/>
      <c r="AP125" s="296"/>
      <c r="AQ125" s="298" t="e">
        <f t="shared" ref="AQ125:AQ130" si="411">AP125/AO125*100</f>
        <v>#DIV/0!</v>
      </c>
      <c r="AR125" s="437"/>
    </row>
    <row r="126" spans="1:44" ht="114.75" hidden="1" customHeight="1">
      <c r="A126" s="592"/>
      <c r="B126" s="581"/>
      <c r="C126" s="581"/>
      <c r="D126" s="299" t="s">
        <v>2</v>
      </c>
      <c r="E126" s="296" t="e">
        <f>H126+K126+N126+Q126+T126+W126+Z126+AC126+AF126+AI126+AL126+#REF!</f>
        <v>#REF!</v>
      </c>
      <c r="F126" s="296" t="e">
        <f>I126+L126+O126+R126+U126+-X126+AA126+AD126+AG126+AJ126+AM126+#REF!</f>
        <v>#REF!</v>
      </c>
      <c r="G126" s="297" t="e">
        <f t="shared" si="392"/>
        <v>#REF!</v>
      </c>
      <c r="H126" s="296"/>
      <c r="I126" s="296"/>
      <c r="J126" s="298" t="e">
        <f t="shared" si="395"/>
        <v>#DIV/0!</v>
      </c>
      <c r="K126" s="296"/>
      <c r="L126" s="296"/>
      <c r="M126" s="298" t="e">
        <f t="shared" si="405"/>
        <v>#DIV/0!</v>
      </c>
      <c r="N126" s="296"/>
      <c r="O126" s="296"/>
      <c r="P126" s="298" t="e">
        <f t="shared" si="406"/>
        <v>#DIV/0!</v>
      </c>
      <c r="Q126" s="296"/>
      <c r="R126" s="296"/>
      <c r="S126" s="298" t="e">
        <f t="shared" si="407"/>
        <v>#DIV/0!</v>
      </c>
      <c r="T126" s="296"/>
      <c r="U126" s="296"/>
      <c r="V126" s="298" t="e">
        <f t="shared" si="408"/>
        <v>#DIV/0!</v>
      </c>
      <c r="W126" s="296"/>
      <c r="X126" s="296"/>
      <c r="Y126" s="298" t="e">
        <f t="shared" si="409"/>
        <v>#DIV/0!</v>
      </c>
      <c r="Z126" s="296"/>
      <c r="AA126" s="296"/>
      <c r="AB126" s="298" t="e">
        <f t="shared" si="397"/>
        <v>#DIV/0!</v>
      </c>
      <c r="AC126" s="296"/>
      <c r="AD126" s="296"/>
      <c r="AE126" s="298" t="e">
        <f t="shared" si="399"/>
        <v>#DIV/0!</v>
      </c>
      <c r="AF126" s="296"/>
      <c r="AG126" s="296"/>
      <c r="AH126" s="298" t="e">
        <f t="shared" si="401"/>
        <v>#DIV/0!</v>
      </c>
      <c r="AI126" s="296">
        <v>0</v>
      </c>
      <c r="AJ126" s="296">
        <v>0</v>
      </c>
      <c r="AK126" s="297" t="e">
        <f t="shared" si="394"/>
        <v>#DIV/0!</v>
      </c>
      <c r="AL126" s="296">
        <v>0</v>
      </c>
      <c r="AM126" s="296">
        <v>0</v>
      </c>
      <c r="AN126" s="297" t="e">
        <f t="shared" ref="AN126" si="412">AM126/AL126</f>
        <v>#DIV/0!</v>
      </c>
      <c r="AO126" s="296"/>
      <c r="AP126" s="296"/>
      <c r="AQ126" s="298" t="e">
        <f t="shared" si="411"/>
        <v>#DIV/0!</v>
      </c>
      <c r="AR126" s="437"/>
    </row>
    <row r="127" spans="1:44" ht="114.75" hidden="1" customHeight="1">
      <c r="A127" s="592"/>
      <c r="B127" s="581"/>
      <c r="C127" s="581"/>
      <c r="D127" s="299" t="s">
        <v>284</v>
      </c>
      <c r="E127" s="296" t="e">
        <f>H127+K127+N127+Q127+T127+W127+Z127+AC127+AF127+AI127+AL127+#REF!</f>
        <v>#REF!</v>
      </c>
      <c r="F127" s="296" t="e">
        <f>I127+L127+O127+R127+U127+-X127+AA127+AD127+AG127+AJ127+AM127+#REF!</f>
        <v>#REF!</v>
      </c>
      <c r="G127" s="300" t="e">
        <f t="shared" si="392"/>
        <v>#REF!</v>
      </c>
      <c r="H127" s="296"/>
      <c r="I127" s="296"/>
      <c r="J127" s="298" t="e">
        <f t="shared" si="395"/>
        <v>#DIV/0!</v>
      </c>
      <c r="K127" s="296"/>
      <c r="L127" s="296"/>
      <c r="M127" s="298" t="e">
        <f t="shared" si="405"/>
        <v>#DIV/0!</v>
      </c>
      <c r="N127" s="296"/>
      <c r="O127" s="296"/>
      <c r="P127" s="298" t="e">
        <f t="shared" si="406"/>
        <v>#DIV/0!</v>
      </c>
      <c r="Q127" s="296"/>
      <c r="R127" s="296"/>
      <c r="S127" s="298" t="e">
        <f t="shared" si="407"/>
        <v>#DIV/0!</v>
      </c>
      <c r="T127" s="296"/>
      <c r="U127" s="296"/>
      <c r="V127" s="298" t="e">
        <f t="shared" si="408"/>
        <v>#DIV/0!</v>
      </c>
      <c r="W127" s="296"/>
      <c r="X127" s="296"/>
      <c r="Y127" s="298" t="e">
        <f t="shared" si="409"/>
        <v>#DIV/0!</v>
      </c>
      <c r="Z127" s="296"/>
      <c r="AA127" s="296"/>
      <c r="AB127" s="298" t="e">
        <f t="shared" si="397"/>
        <v>#DIV/0!</v>
      </c>
      <c r="AC127" s="296"/>
      <c r="AD127" s="296"/>
      <c r="AE127" s="298" t="e">
        <f t="shared" si="399"/>
        <v>#DIV/0!</v>
      </c>
      <c r="AF127" s="296"/>
      <c r="AG127" s="296"/>
      <c r="AH127" s="298" t="e">
        <f t="shared" si="401"/>
        <v>#DIV/0!</v>
      </c>
      <c r="AI127" s="296"/>
      <c r="AJ127" s="296"/>
      <c r="AK127" s="300" t="e">
        <f t="shared" si="394"/>
        <v>#DIV/0!</v>
      </c>
      <c r="AL127" s="296"/>
      <c r="AM127" s="296"/>
      <c r="AN127" s="298" t="e">
        <f t="shared" si="410"/>
        <v>#DIV/0!</v>
      </c>
      <c r="AO127" s="296"/>
      <c r="AP127" s="296"/>
      <c r="AQ127" s="298" t="e">
        <f t="shared" si="411"/>
        <v>#DIV/0!</v>
      </c>
      <c r="AR127" s="437"/>
    </row>
    <row r="128" spans="1:44" ht="290.25" hidden="1" customHeight="1">
      <c r="A128" s="592"/>
      <c r="B128" s="581"/>
      <c r="C128" s="581"/>
      <c r="D128" s="299" t="s">
        <v>292</v>
      </c>
      <c r="E128" s="296" t="e">
        <f>H128+K128+N128+Q128+T128+W128+Z128+AC128+AF128+AI128+AL128+#REF!</f>
        <v>#REF!</v>
      </c>
      <c r="F128" s="296" t="e">
        <f>I128+L128+O128+R128+U128+-X128+AA128+AD128+AG128+AJ128+AM128+#REF!</f>
        <v>#REF!</v>
      </c>
      <c r="G128" s="300" t="e">
        <f t="shared" si="392"/>
        <v>#REF!</v>
      </c>
      <c r="H128" s="296"/>
      <c r="I128" s="296"/>
      <c r="J128" s="298" t="e">
        <f t="shared" si="395"/>
        <v>#DIV/0!</v>
      </c>
      <c r="K128" s="296"/>
      <c r="L128" s="296"/>
      <c r="M128" s="298" t="e">
        <f t="shared" si="405"/>
        <v>#DIV/0!</v>
      </c>
      <c r="N128" s="296"/>
      <c r="O128" s="296"/>
      <c r="P128" s="298" t="e">
        <f t="shared" si="406"/>
        <v>#DIV/0!</v>
      </c>
      <c r="Q128" s="296"/>
      <c r="R128" s="296"/>
      <c r="S128" s="298" t="e">
        <f t="shared" si="407"/>
        <v>#DIV/0!</v>
      </c>
      <c r="T128" s="296"/>
      <c r="U128" s="296"/>
      <c r="V128" s="298" t="e">
        <f t="shared" si="408"/>
        <v>#DIV/0!</v>
      </c>
      <c r="W128" s="296"/>
      <c r="X128" s="296"/>
      <c r="Y128" s="298" t="e">
        <f t="shared" si="409"/>
        <v>#DIV/0!</v>
      </c>
      <c r="Z128" s="296"/>
      <c r="AA128" s="296"/>
      <c r="AB128" s="298" t="e">
        <f t="shared" si="397"/>
        <v>#DIV/0!</v>
      </c>
      <c r="AC128" s="296"/>
      <c r="AD128" s="296"/>
      <c r="AE128" s="298" t="e">
        <f t="shared" si="399"/>
        <v>#DIV/0!</v>
      </c>
      <c r="AF128" s="296"/>
      <c r="AG128" s="296"/>
      <c r="AH128" s="298" t="e">
        <f t="shared" si="401"/>
        <v>#DIV/0!</v>
      </c>
      <c r="AI128" s="296"/>
      <c r="AJ128" s="296"/>
      <c r="AK128" s="300" t="e">
        <f t="shared" si="394"/>
        <v>#DIV/0!</v>
      </c>
      <c r="AL128" s="296"/>
      <c r="AM128" s="296"/>
      <c r="AN128" s="298" t="e">
        <f t="shared" si="410"/>
        <v>#DIV/0!</v>
      </c>
      <c r="AO128" s="296"/>
      <c r="AP128" s="296"/>
      <c r="AQ128" s="298" t="e">
        <f t="shared" si="411"/>
        <v>#DIV/0!</v>
      </c>
      <c r="AR128" s="437"/>
    </row>
    <row r="129" spans="1:44" ht="114.75" hidden="1" customHeight="1">
      <c r="A129" s="592"/>
      <c r="B129" s="581"/>
      <c r="C129" s="581"/>
      <c r="D129" s="299" t="s">
        <v>285</v>
      </c>
      <c r="E129" s="296" t="e">
        <f>H129+K129+N129+Q129+T129+W129+Z129+AC129+AF129+AI129+AL129+#REF!</f>
        <v>#REF!</v>
      </c>
      <c r="F129" s="296" t="e">
        <f>I129+L129+O129+R129+U129+-X129+AA129+AD129+AG129+AJ129+AM129+#REF!</f>
        <v>#REF!</v>
      </c>
      <c r="G129" s="300" t="e">
        <f t="shared" si="392"/>
        <v>#REF!</v>
      </c>
      <c r="H129" s="296"/>
      <c r="I129" s="296"/>
      <c r="J129" s="298" t="e">
        <f t="shared" si="395"/>
        <v>#DIV/0!</v>
      </c>
      <c r="K129" s="296"/>
      <c r="L129" s="296"/>
      <c r="M129" s="298" t="e">
        <f t="shared" si="405"/>
        <v>#DIV/0!</v>
      </c>
      <c r="N129" s="296"/>
      <c r="O129" s="296"/>
      <c r="P129" s="298" t="e">
        <f t="shared" si="406"/>
        <v>#DIV/0!</v>
      </c>
      <c r="Q129" s="296"/>
      <c r="R129" s="296"/>
      <c r="S129" s="298" t="e">
        <f t="shared" si="407"/>
        <v>#DIV/0!</v>
      </c>
      <c r="T129" s="296"/>
      <c r="U129" s="296"/>
      <c r="V129" s="298" t="e">
        <f t="shared" si="408"/>
        <v>#DIV/0!</v>
      </c>
      <c r="W129" s="296"/>
      <c r="X129" s="296"/>
      <c r="Y129" s="298" t="e">
        <f t="shared" si="409"/>
        <v>#DIV/0!</v>
      </c>
      <c r="Z129" s="296"/>
      <c r="AA129" s="296"/>
      <c r="AB129" s="298" t="e">
        <f t="shared" si="397"/>
        <v>#DIV/0!</v>
      </c>
      <c r="AC129" s="296"/>
      <c r="AD129" s="296"/>
      <c r="AE129" s="298" t="e">
        <f t="shared" si="399"/>
        <v>#DIV/0!</v>
      </c>
      <c r="AF129" s="296"/>
      <c r="AG129" s="296"/>
      <c r="AH129" s="298" t="e">
        <f t="shared" si="401"/>
        <v>#DIV/0!</v>
      </c>
      <c r="AI129" s="296"/>
      <c r="AJ129" s="296"/>
      <c r="AK129" s="300" t="e">
        <f t="shared" si="394"/>
        <v>#DIV/0!</v>
      </c>
      <c r="AL129" s="296"/>
      <c r="AM129" s="296"/>
      <c r="AN129" s="298" t="e">
        <f t="shared" si="410"/>
        <v>#DIV/0!</v>
      </c>
      <c r="AO129" s="296"/>
      <c r="AP129" s="296"/>
      <c r="AQ129" s="298" t="e">
        <f t="shared" si="411"/>
        <v>#DIV/0!</v>
      </c>
      <c r="AR129" s="437"/>
    </row>
    <row r="130" spans="1:44" ht="114.75" hidden="1" customHeight="1" thickBot="1">
      <c r="A130" s="595"/>
      <c r="B130" s="597"/>
      <c r="C130" s="597"/>
      <c r="D130" s="310" t="s">
        <v>43</v>
      </c>
      <c r="E130" s="311" t="e">
        <f>H130+K130+N130+Q130+T130+W130+Z130+AC130+AF130+AI130+AL130+#REF!</f>
        <v>#REF!</v>
      </c>
      <c r="F130" s="311" t="e">
        <f>I130+L130+O130+R130+U130+-X130+AA130+AD130+AG130+AJ130+AM130+#REF!</f>
        <v>#REF!</v>
      </c>
      <c r="G130" s="312" t="e">
        <f t="shared" si="392"/>
        <v>#REF!</v>
      </c>
      <c r="H130" s="311"/>
      <c r="I130" s="311"/>
      <c r="J130" s="313" t="e">
        <f t="shared" si="395"/>
        <v>#DIV/0!</v>
      </c>
      <c r="K130" s="311"/>
      <c r="L130" s="311"/>
      <c r="M130" s="313" t="e">
        <f t="shared" si="405"/>
        <v>#DIV/0!</v>
      </c>
      <c r="N130" s="311"/>
      <c r="O130" s="311"/>
      <c r="P130" s="313" t="e">
        <f t="shared" si="406"/>
        <v>#DIV/0!</v>
      </c>
      <c r="Q130" s="311"/>
      <c r="R130" s="311"/>
      <c r="S130" s="313" t="e">
        <f t="shared" si="407"/>
        <v>#DIV/0!</v>
      </c>
      <c r="T130" s="311"/>
      <c r="U130" s="311"/>
      <c r="V130" s="313" t="e">
        <f t="shared" si="408"/>
        <v>#DIV/0!</v>
      </c>
      <c r="W130" s="311"/>
      <c r="X130" s="311"/>
      <c r="Y130" s="313" t="e">
        <f t="shared" si="409"/>
        <v>#DIV/0!</v>
      </c>
      <c r="Z130" s="311"/>
      <c r="AA130" s="311"/>
      <c r="AB130" s="313" t="e">
        <f t="shared" si="397"/>
        <v>#DIV/0!</v>
      </c>
      <c r="AC130" s="311"/>
      <c r="AD130" s="311"/>
      <c r="AE130" s="313" t="e">
        <f t="shared" si="399"/>
        <v>#DIV/0!</v>
      </c>
      <c r="AF130" s="311"/>
      <c r="AG130" s="311"/>
      <c r="AH130" s="313" t="e">
        <f t="shared" si="401"/>
        <v>#DIV/0!</v>
      </c>
      <c r="AI130" s="311"/>
      <c r="AJ130" s="311"/>
      <c r="AK130" s="312" t="e">
        <f t="shared" si="394"/>
        <v>#DIV/0!</v>
      </c>
      <c r="AL130" s="311"/>
      <c r="AM130" s="311"/>
      <c r="AN130" s="313" t="e">
        <f t="shared" si="410"/>
        <v>#DIV/0!</v>
      </c>
      <c r="AO130" s="311"/>
      <c r="AP130" s="311"/>
      <c r="AQ130" s="313" t="e">
        <f t="shared" si="411"/>
        <v>#DIV/0!</v>
      </c>
      <c r="AR130" s="442"/>
    </row>
    <row r="131" spans="1:44" ht="133.5" customHeight="1">
      <c r="A131" s="591" t="s">
        <v>308</v>
      </c>
      <c r="B131" s="580" t="s">
        <v>474</v>
      </c>
      <c r="C131" s="580"/>
      <c r="D131" s="254" t="s">
        <v>41</v>
      </c>
      <c r="E131" s="230">
        <f>H131+K131+N131+Q131+T131+W131+Z131+AC131+AF131+AI131+AL131+AO131</f>
        <v>2180.6</v>
      </c>
      <c r="F131" s="230">
        <f>I131+L131+O131+R131+U131+X131+AA131+AD131+AG131+AJ131+AM131+AP131</f>
        <v>2180.6</v>
      </c>
      <c r="G131" s="233">
        <f>F131/E131</f>
        <v>1</v>
      </c>
      <c r="H131" s="230">
        <f>H132+H133+H134+H135+H136+H137</f>
        <v>0</v>
      </c>
      <c r="I131" s="230">
        <f>I132+I133+I134+I135+I136+I137</f>
        <v>0</v>
      </c>
      <c r="J131" s="288"/>
      <c r="K131" s="230">
        <f>K132+K133+K134+K135+K136+K137</f>
        <v>422.8</v>
      </c>
      <c r="L131" s="230">
        <f>L132+L133+L134+L135+L136+L137</f>
        <v>422.8</v>
      </c>
      <c r="M131" s="233">
        <f>L131/K131</f>
        <v>1</v>
      </c>
      <c r="N131" s="230">
        <f>N132+N133+N134+N135+N136+N137</f>
        <v>105.7</v>
      </c>
      <c r="O131" s="230">
        <f>O132+O133+O134+O135+O136+O137</f>
        <v>105.7</v>
      </c>
      <c r="P131" s="231">
        <f>O131/N131</f>
        <v>1</v>
      </c>
      <c r="Q131" s="230">
        <f>Q132+Q133+Q134+Q135+Q136+Q137</f>
        <v>102</v>
      </c>
      <c r="R131" s="230">
        <f>R132+R133+R134+R135+R136+R137</f>
        <v>102</v>
      </c>
      <c r="S131" s="233">
        <f>R131/Q131</f>
        <v>1</v>
      </c>
      <c r="T131" s="230">
        <f>T132+T133+T134+T135+T136+T137</f>
        <v>211.9</v>
      </c>
      <c r="U131" s="230">
        <f>U132+U133+U134+U135+U136+U137</f>
        <v>211.9</v>
      </c>
      <c r="V131" s="231">
        <f>U131/T131</f>
        <v>1</v>
      </c>
      <c r="W131" s="230">
        <f>W132+W133+W134+W135+W136+W137</f>
        <v>64.099999999999994</v>
      </c>
      <c r="X131" s="230">
        <f>X132+X133+X134+X135+X136+X137</f>
        <v>64.099999999999994</v>
      </c>
      <c r="Y131" s="233">
        <f>X131/W131*1</f>
        <v>1</v>
      </c>
      <c r="Z131" s="230">
        <f t="shared" ref="Z131:AA131" si="413">Z132+Z133+Z134+Z135+Z136+Z137</f>
        <v>412.3</v>
      </c>
      <c r="AA131" s="230">
        <f t="shared" si="413"/>
        <v>412.3</v>
      </c>
      <c r="AB131" s="240">
        <f t="shared" ref="AB131" si="414">AA131/Z131</f>
        <v>1</v>
      </c>
      <c r="AC131" s="230">
        <f t="shared" ref="AC131:AD131" si="415">AC132+AC133+AC134+AC135+AC136+AC137</f>
        <v>175.6</v>
      </c>
      <c r="AD131" s="230">
        <f t="shared" si="415"/>
        <v>175.6</v>
      </c>
      <c r="AE131" s="231">
        <f t="shared" ref="AE131" si="416">AD131/AC131</f>
        <v>1</v>
      </c>
      <c r="AF131" s="230">
        <f t="shared" ref="AF131:AG131" si="417">AF132+AF133+AF134+AF135+AF136+AF137</f>
        <v>181.5</v>
      </c>
      <c r="AG131" s="230">
        <f t="shared" si="417"/>
        <v>181.5</v>
      </c>
      <c r="AH131" s="231">
        <f t="shared" ref="AH131:AH133" si="418">AG131/AF131</f>
        <v>1</v>
      </c>
      <c r="AI131" s="230">
        <f t="shared" ref="AI131:AJ131" si="419">AI132+AI133+AI134+AI135+AI136+AI137</f>
        <v>109.9</v>
      </c>
      <c r="AJ131" s="230">
        <f t="shared" si="419"/>
        <v>109.9</v>
      </c>
      <c r="AK131" s="231">
        <f t="shared" si="394"/>
        <v>1</v>
      </c>
      <c r="AL131" s="230">
        <f t="shared" ref="AL131:AM131" si="420">AL132+AL133+AL134+AL135+AL136+AL137</f>
        <v>163.30000000000001</v>
      </c>
      <c r="AM131" s="230">
        <f t="shared" si="420"/>
        <v>163.30000000000001</v>
      </c>
      <c r="AN131" s="231">
        <f t="shared" ref="AN131" si="421">AM131/AL131</f>
        <v>1</v>
      </c>
      <c r="AO131" s="230">
        <f>AO132+AO133+AO134+AO135+AO136+AO137</f>
        <v>231.5</v>
      </c>
      <c r="AP131" s="230">
        <f>AP132+AP133+AP134+AP135+AP136+AP137</f>
        <v>231.5</v>
      </c>
      <c r="AQ131" s="231">
        <f t="shared" ref="AQ131" si="422">AP131/AO131</f>
        <v>1</v>
      </c>
      <c r="AR131" s="436" t="s">
        <v>517</v>
      </c>
    </row>
    <row r="132" spans="1:44" ht="153" customHeight="1">
      <c r="A132" s="592"/>
      <c r="B132" s="581"/>
      <c r="C132" s="581"/>
      <c r="D132" s="488" t="s">
        <v>37</v>
      </c>
      <c r="E132" s="296">
        <f>H132+K132+N132+Q132+T132+W132+Z132+AC132+AF132+AI132+AL132+AO132</f>
        <v>0</v>
      </c>
      <c r="F132" s="296">
        <f>I132+L132+O132+R132+U132+X132+AA132+AD132+AG132+AJ132+AM132+AP132</f>
        <v>0</v>
      </c>
      <c r="G132" s="300"/>
      <c r="H132" s="296"/>
      <c r="I132" s="296"/>
      <c r="J132" s="298"/>
      <c r="K132" s="296"/>
      <c r="L132" s="296"/>
      <c r="M132" s="298"/>
      <c r="N132" s="296"/>
      <c r="O132" s="296"/>
      <c r="P132" s="298"/>
      <c r="Q132" s="296"/>
      <c r="R132" s="296"/>
      <c r="S132" s="298"/>
      <c r="T132" s="296"/>
      <c r="U132" s="296"/>
      <c r="V132" s="298"/>
      <c r="W132" s="296"/>
      <c r="X132" s="296"/>
      <c r="Y132" s="298"/>
      <c r="Z132" s="296"/>
      <c r="AA132" s="296"/>
      <c r="AB132" s="298"/>
      <c r="AC132" s="296"/>
      <c r="AD132" s="296"/>
      <c r="AE132" s="298"/>
      <c r="AF132" s="296"/>
      <c r="AG132" s="296"/>
      <c r="AH132" s="298"/>
      <c r="AI132" s="296"/>
      <c r="AJ132" s="296"/>
      <c r="AK132" s="300"/>
      <c r="AL132" s="296"/>
      <c r="AM132" s="296"/>
      <c r="AN132" s="298"/>
      <c r="AO132" s="296"/>
      <c r="AP132" s="296"/>
      <c r="AQ132" s="298"/>
      <c r="AR132" s="437"/>
    </row>
    <row r="133" spans="1:44" ht="226.5" customHeight="1">
      <c r="A133" s="592"/>
      <c r="B133" s="581"/>
      <c r="C133" s="581"/>
      <c r="D133" s="486" t="s">
        <v>2</v>
      </c>
      <c r="E133" s="490">
        <f t="shared" ref="E133:F137" si="423">H133+K133+N133+Q133+T133+W133+Z133+AC133+AF133+AI133+AL133+AO133</f>
        <v>2180.6</v>
      </c>
      <c r="F133" s="490">
        <f t="shared" si="423"/>
        <v>2180.6</v>
      </c>
      <c r="G133" s="231">
        <f t="shared" ref="G133" si="424">F133/E133</f>
        <v>1</v>
      </c>
      <c r="H133" s="490"/>
      <c r="I133" s="490"/>
      <c r="J133" s="238"/>
      <c r="K133" s="490">
        <v>422.8</v>
      </c>
      <c r="L133" s="490">
        <v>422.8</v>
      </c>
      <c r="M133" s="231">
        <f>L133/K133</f>
        <v>1</v>
      </c>
      <c r="N133" s="490">
        <v>105.7</v>
      </c>
      <c r="O133" s="490">
        <v>105.7</v>
      </c>
      <c r="P133" s="231">
        <f>O133/N133</f>
        <v>1</v>
      </c>
      <c r="Q133" s="490">
        <v>102</v>
      </c>
      <c r="R133" s="490">
        <v>102</v>
      </c>
      <c r="S133" s="231">
        <f>R133/Q133</f>
        <v>1</v>
      </c>
      <c r="T133" s="490">
        <v>211.9</v>
      </c>
      <c r="U133" s="490">
        <v>211.9</v>
      </c>
      <c r="V133" s="231">
        <f>U133/T133</f>
        <v>1</v>
      </c>
      <c r="W133" s="490">
        <v>64.099999999999994</v>
      </c>
      <c r="X133" s="490">
        <v>64.099999999999994</v>
      </c>
      <c r="Y133" s="231">
        <f>X133/W133*1</f>
        <v>1</v>
      </c>
      <c r="Z133" s="490">
        <v>412.3</v>
      </c>
      <c r="AA133" s="490">
        <v>412.3</v>
      </c>
      <c r="AB133" s="231">
        <f t="shared" ref="AB133" si="425">AA133/Z133</f>
        <v>1</v>
      </c>
      <c r="AC133" s="490">
        <v>175.6</v>
      </c>
      <c r="AD133" s="490">
        <v>175.6</v>
      </c>
      <c r="AE133" s="231">
        <f t="shared" ref="AE133" si="426">AD133/AC133</f>
        <v>1</v>
      </c>
      <c r="AF133" s="490">
        <v>181.5</v>
      </c>
      <c r="AG133" s="490">
        <v>181.5</v>
      </c>
      <c r="AH133" s="231">
        <f t="shared" si="418"/>
        <v>1</v>
      </c>
      <c r="AI133" s="490">
        <v>109.9</v>
      </c>
      <c r="AJ133" s="490">
        <v>109.9</v>
      </c>
      <c r="AK133" s="231">
        <f t="shared" si="394"/>
        <v>1</v>
      </c>
      <c r="AL133" s="490">
        <v>163.30000000000001</v>
      </c>
      <c r="AM133" s="490">
        <v>163.30000000000001</v>
      </c>
      <c r="AN133" s="231">
        <f t="shared" ref="AN133" si="427">AM133/AL133</f>
        <v>1</v>
      </c>
      <c r="AO133" s="490">
        <v>231.5</v>
      </c>
      <c r="AP133" s="490">
        <v>231.5</v>
      </c>
      <c r="AQ133" s="231">
        <f t="shared" ref="AQ133" si="428">AP133/AO133</f>
        <v>1</v>
      </c>
      <c r="AR133" s="437" t="s">
        <v>538</v>
      </c>
    </row>
    <row r="134" spans="1:44" ht="114.75" customHeight="1" thickBot="1">
      <c r="A134" s="592"/>
      <c r="B134" s="581"/>
      <c r="C134" s="581"/>
      <c r="D134" s="486" t="s">
        <v>284</v>
      </c>
      <c r="E134" s="296">
        <f t="shared" si="423"/>
        <v>0</v>
      </c>
      <c r="F134" s="296">
        <f t="shared" si="423"/>
        <v>0</v>
      </c>
      <c r="G134" s="297"/>
      <c r="H134" s="296"/>
      <c r="I134" s="296"/>
      <c r="J134" s="298"/>
      <c r="K134" s="296"/>
      <c r="L134" s="296"/>
      <c r="M134" s="298"/>
      <c r="N134" s="296"/>
      <c r="O134" s="296"/>
      <c r="P134" s="298"/>
      <c r="Q134" s="296"/>
      <c r="R134" s="296"/>
      <c r="S134" s="298"/>
      <c r="T134" s="296"/>
      <c r="U134" s="296"/>
      <c r="V134" s="298"/>
      <c r="W134" s="296"/>
      <c r="X134" s="296"/>
      <c r="Y134" s="298"/>
      <c r="Z134" s="296"/>
      <c r="AA134" s="296"/>
      <c r="AB134" s="298"/>
      <c r="AC134" s="296"/>
      <c r="AD134" s="296"/>
      <c r="AE134" s="298"/>
      <c r="AF134" s="296"/>
      <c r="AG134" s="296"/>
      <c r="AH134" s="298"/>
      <c r="AI134" s="296"/>
      <c r="AJ134" s="296"/>
      <c r="AK134" s="300"/>
      <c r="AL134" s="296"/>
      <c r="AM134" s="296"/>
      <c r="AN134" s="298"/>
      <c r="AO134" s="296"/>
      <c r="AP134" s="296"/>
      <c r="AQ134" s="298"/>
      <c r="AR134" s="437"/>
    </row>
    <row r="135" spans="1:44" ht="357" customHeight="1">
      <c r="A135" s="592"/>
      <c r="B135" s="581"/>
      <c r="C135" s="581"/>
      <c r="D135" s="486" t="s">
        <v>292</v>
      </c>
      <c r="E135" s="301">
        <f t="shared" si="423"/>
        <v>0</v>
      </c>
      <c r="F135" s="301">
        <f t="shared" si="423"/>
        <v>0</v>
      </c>
      <c r="G135" s="297"/>
      <c r="H135" s="296"/>
      <c r="I135" s="296"/>
      <c r="J135" s="298"/>
      <c r="K135" s="296"/>
      <c r="L135" s="296"/>
      <c r="M135" s="298"/>
      <c r="N135" s="296"/>
      <c r="O135" s="296"/>
      <c r="P135" s="298"/>
      <c r="Q135" s="296"/>
      <c r="R135" s="296"/>
      <c r="S135" s="298"/>
      <c r="T135" s="296"/>
      <c r="U135" s="296"/>
      <c r="V135" s="298"/>
      <c r="W135" s="296"/>
      <c r="X135" s="296"/>
      <c r="Y135" s="298"/>
      <c r="Z135" s="296"/>
      <c r="AA135" s="296"/>
      <c r="AB135" s="298"/>
      <c r="AC135" s="296"/>
      <c r="AD135" s="296"/>
      <c r="AE135" s="298"/>
      <c r="AF135" s="296"/>
      <c r="AG135" s="296"/>
      <c r="AH135" s="298"/>
      <c r="AI135" s="296"/>
      <c r="AJ135" s="296"/>
      <c r="AK135" s="300"/>
      <c r="AL135" s="296"/>
      <c r="AM135" s="296"/>
      <c r="AN135" s="298"/>
      <c r="AO135" s="296"/>
      <c r="AP135" s="296"/>
      <c r="AQ135" s="298"/>
      <c r="AR135" s="437"/>
    </row>
    <row r="136" spans="1:44" ht="114.75" customHeight="1">
      <c r="A136" s="592"/>
      <c r="B136" s="581"/>
      <c r="C136" s="581"/>
      <c r="D136" s="486" t="s">
        <v>285</v>
      </c>
      <c r="E136" s="296">
        <f t="shared" si="423"/>
        <v>0</v>
      </c>
      <c r="F136" s="296">
        <f t="shared" si="423"/>
        <v>0</v>
      </c>
      <c r="G136" s="297"/>
      <c r="H136" s="296"/>
      <c r="I136" s="296"/>
      <c r="J136" s="298"/>
      <c r="K136" s="296"/>
      <c r="L136" s="296"/>
      <c r="M136" s="298"/>
      <c r="N136" s="296"/>
      <c r="O136" s="296"/>
      <c r="P136" s="298"/>
      <c r="Q136" s="296"/>
      <c r="R136" s="296"/>
      <c r="S136" s="298"/>
      <c r="T136" s="296"/>
      <c r="U136" s="296"/>
      <c r="V136" s="298"/>
      <c r="W136" s="296"/>
      <c r="X136" s="296"/>
      <c r="Y136" s="298"/>
      <c r="Z136" s="296"/>
      <c r="AA136" s="296"/>
      <c r="AB136" s="298"/>
      <c r="AC136" s="296"/>
      <c r="AD136" s="296"/>
      <c r="AE136" s="298"/>
      <c r="AF136" s="296"/>
      <c r="AG136" s="296"/>
      <c r="AH136" s="298"/>
      <c r="AI136" s="296"/>
      <c r="AJ136" s="296"/>
      <c r="AK136" s="300"/>
      <c r="AL136" s="296"/>
      <c r="AM136" s="296"/>
      <c r="AN136" s="298"/>
      <c r="AO136" s="296"/>
      <c r="AP136" s="296"/>
      <c r="AQ136" s="298"/>
      <c r="AR136" s="437"/>
    </row>
    <row r="137" spans="1:44" ht="114.75" customHeight="1" thickBot="1">
      <c r="A137" s="593"/>
      <c r="B137" s="582"/>
      <c r="C137" s="582"/>
      <c r="D137" s="489" t="s">
        <v>43</v>
      </c>
      <c r="E137" s="302">
        <f t="shared" si="423"/>
        <v>0</v>
      </c>
      <c r="F137" s="302">
        <f t="shared" si="423"/>
        <v>0</v>
      </c>
      <c r="G137" s="303"/>
      <c r="H137" s="302"/>
      <c r="I137" s="302"/>
      <c r="J137" s="304"/>
      <c r="K137" s="302"/>
      <c r="L137" s="302"/>
      <c r="M137" s="304"/>
      <c r="N137" s="302"/>
      <c r="O137" s="302"/>
      <c r="P137" s="304"/>
      <c r="Q137" s="302"/>
      <c r="R137" s="302"/>
      <c r="S137" s="304"/>
      <c r="T137" s="302"/>
      <c r="U137" s="302"/>
      <c r="V137" s="304"/>
      <c r="W137" s="302"/>
      <c r="X137" s="302"/>
      <c r="Y137" s="304"/>
      <c r="Z137" s="302"/>
      <c r="AA137" s="302"/>
      <c r="AB137" s="304"/>
      <c r="AC137" s="302"/>
      <c r="AD137" s="302"/>
      <c r="AE137" s="304"/>
      <c r="AF137" s="302"/>
      <c r="AG137" s="302"/>
      <c r="AH137" s="304"/>
      <c r="AI137" s="302"/>
      <c r="AJ137" s="302"/>
      <c r="AK137" s="305"/>
      <c r="AL137" s="302"/>
      <c r="AM137" s="302"/>
      <c r="AN137" s="304"/>
      <c r="AO137" s="302"/>
      <c r="AP137" s="302"/>
      <c r="AQ137" s="304"/>
      <c r="AR137" s="440"/>
    </row>
    <row r="138" spans="1:44" ht="146.25" customHeight="1">
      <c r="A138" s="591" t="s">
        <v>309</v>
      </c>
      <c r="B138" s="580" t="s">
        <v>443</v>
      </c>
      <c r="C138" s="580"/>
      <c r="D138" s="487" t="s">
        <v>41</v>
      </c>
      <c r="E138" s="230">
        <f>H138+K138+N138+Q138+T138+W138+Z138+AC138+AF138+AI138+AL138+AO138</f>
        <v>2200</v>
      </c>
      <c r="F138" s="230">
        <f>I138+L138+O138+R138+U138+X138+AA138+AD138+AG138+AJ138+AM138+AP138</f>
        <v>2200</v>
      </c>
      <c r="G138" s="264">
        <f>F138/E138</f>
        <v>1</v>
      </c>
      <c r="H138" s="301">
        <f>H139+H140+H141+H142+H143+H144</f>
        <v>0</v>
      </c>
      <c r="I138" s="301">
        <f>I139+I140+I141+I142+I143+I144</f>
        <v>0</v>
      </c>
      <c r="J138" s="314"/>
      <c r="K138" s="301">
        <f>K139+K140+K141+K142+K143+K144</f>
        <v>0</v>
      </c>
      <c r="L138" s="301">
        <f>L139+L140+L141+L142+L143+L144</f>
        <v>0</v>
      </c>
      <c r="M138" s="314"/>
      <c r="N138" s="301">
        <f>N139+N140+N141+N142+N143+N144</f>
        <v>0</v>
      </c>
      <c r="O138" s="301">
        <f>O139+O140+O141+O142+O143+O144</f>
        <v>0</v>
      </c>
      <c r="P138" s="314"/>
      <c r="Q138" s="301">
        <f>Q139+Q140+Q141+Q142+Q143+Q144</f>
        <v>0</v>
      </c>
      <c r="R138" s="301">
        <f>R139+R140+R141+R142+R143+R144</f>
        <v>0</v>
      </c>
      <c r="S138" s="314"/>
      <c r="T138" s="301">
        <f>T139+T140+T141+T142+T143+T144</f>
        <v>2200</v>
      </c>
      <c r="U138" s="301">
        <f>U139+U140+U141+U142+U143+U144</f>
        <v>2200</v>
      </c>
      <c r="V138" s="297">
        <f>U138/T138</f>
        <v>1</v>
      </c>
      <c r="W138" s="301">
        <f>W139+W140+W141+W142+W143+W144</f>
        <v>0</v>
      </c>
      <c r="X138" s="301">
        <f>X139+X140+X141+X142+X143+X144</f>
        <v>0</v>
      </c>
      <c r="Y138" s="314"/>
      <c r="Z138" s="301">
        <f t="shared" ref="Z138:AA138" si="429">Z139+Z140+Z141+Z142+Z143+Z144</f>
        <v>0</v>
      </c>
      <c r="AA138" s="301">
        <f t="shared" si="429"/>
        <v>0</v>
      </c>
      <c r="AB138" s="314"/>
      <c r="AC138" s="301">
        <f t="shared" ref="AC138:AD138" si="430">AC139+AC140+AC141+AC142+AC143+AC144</f>
        <v>0</v>
      </c>
      <c r="AD138" s="301">
        <f t="shared" si="430"/>
        <v>0</v>
      </c>
      <c r="AE138" s="314"/>
      <c r="AF138" s="301">
        <f t="shared" ref="AF138:AG138" si="431">AF139+AF140+AF141+AF142+AF143+AF144</f>
        <v>0</v>
      </c>
      <c r="AG138" s="301">
        <f t="shared" si="431"/>
        <v>0</v>
      </c>
      <c r="AH138" s="314"/>
      <c r="AI138" s="301">
        <f t="shared" ref="AI138:AJ138" si="432">AI139+AI140+AI141+AI142+AI143+AI144</f>
        <v>0</v>
      </c>
      <c r="AJ138" s="301">
        <f t="shared" si="432"/>
        <v>0</v>
      </c>
      <c r="AK138" s="306"/>
      <c r="AL138" s="301">
        <f t="shared" ref="AL138:AM138" si="433">AL139+AL140+AL141+AL142+AL143+AL144</f>
        <v>0</v>
      </c>
      <c r="AM138" s="301">
        <f t="shared" si="433"/>
        <v>0</v>
      </c>
      <c r="AN138" s="306"/>
      <c r="AO138" s="301">
        <f>AO139+AO140+AO141+AO142+AO143+AO144</f>
        <v>0</v>
      </c>
      <c r="AP138" s="301">
        <f>AP139+AP140+AP141+AP142+AP143+AP144</f>
        <v>0</v>
      </c>
      <c r="AQ138" s="314"/>
      <c r="AR138" s="436" t="s">
        <v>455</v>
      </c>
    </row>
    <row r="139" spans="1:44" ht="114.75" customHeight="1">
      <c r="A139" s="592"/>
      <c r="B139" s="581"/>
      <c r="C139" s="581"/>
      <c r="D139" s="488" t="s">
        <v>37</v>
      </c>
      <c r="E139" s="490">
        <f>H139+K139+N139+Q139+T139+W139+Z139+AC139+AF139+AI139+AL139+AO139</f>
        <v>0</v>
      </c>
      <c r="F139" s="490">
        <f>I139+L139+O139+R139+U139+X139+AA139+AD139+AG139+AJ139+AM139+AP139</f>
        <v>0</v>
      </c>
      <c r="G139" s="240"/>
      <c r="H139" s="296"/>
      <c r="I139" s="296"/>
      <c r="J139" s="298"/>
      <c r="K139" s="296"/>
      <c r="L139" s="296"/>
      <c r="M139" s="298"/>
      <c r="N139" s="296"/>
      <c r="O139" s="296"/>
      <c r="P139" s="298"/>
      <c r="Q139" s="296"/>
      <c r="R139" s="296"/>
      <c r="S139" s="298"/>
      <c r="T139" s="296"/>
      <c r="U139" s="296"/>
      <c r="V139" s="298"/>
      <c r="W139" s="296"/>
      <c r="X139" s="296"/>
      <c r="Y139" s="298"/>
      <c r="Z139" s="296"/>
      <c r="AA139" s="296"/>
      <c r="AB139" s="298"/>
      <c r="AC139" s="296"/>
      <c r="AD139" s="296"/>
      <c r="AE139" s="298"/>
      <c r="AF139" s="296"/>
      <c r="AG139" s="296"/>
      <c r="AH139" s="298"/>
      <c r="AI139" s="296"/>
      <c r="AJ139" s="296"/>
      <c r="AK139" s="300"/>
      <c r="AL139" s="296"/>
      <c r="AM139" s="296"/>
      <c r="AN139" s="298"/>
      <c r="AO139" s="296"/>
      <c r="AP139" s="296"/>
      <c r="AQ139" s="298"/>
      <c r="AR139" s="437"/>
    </row>
    <row r="140" spans="1:44" ht="197.25" customHeight="1">
      <c r="A140" s="592"/>
      <c r="B140" s="581"/>
      <c r="C140" s="581"/>
      <c r="D140" s="486" t="s">
        <v>2</v>
      </c>
      <c r="E140" s="490">
        <f t="shared" ref="E140:F144" si="434">H140+K140+N140+Q140+T140+W140+Z140+AC140+AF140+AI140+AL140+AO140</f>
        <v>2200</v>
      </c>
      <c r="F140" s="490">
        <f t="shared" si="434"/>
        <v>2200</v>
      </c>
      <c r="G140" s="231">
        <f t="shared" ref="G140" si="435">F140/E140</f>
        <v>1</v>
      </c>
      <c r="H140" s="296"/>
      <c r="I140" s="296"/>
      <c r="J140" s="298"/>
      <c r="K140" s="296"/>
      <c r="L140" s="296"/>
      <c r="M140" s="298"/>
      <c r="N140" s="296">
        <v>0</v>
      </c>
      <c r="O140" s="296"/>
      <c r="P140" s="298"/>
      <c r="Q140" s="296"/>
      <c r="R140" s="296"/>
      <c r="S140" s="298"/>
      <c r="T140" s="296">
        <v>2200</v>
      </c>
      <c r="U140" s="296">
        <v>2200</v>
      </c>
      <c r="V140" s="297">
        <f>U140/T140</f>
        <v>1</v>
      </c>
      <c r="W140" s="296">
        <v>0</v>
      </c>
      <c r="X140" s="296"/>
      <c r="Y140" s="298"/>
      <c r="Z140" s="296"/>
      <c r="AA140" s="296"/>
      <c r="AB140" s="298"/>
      <c r="AC140" s="296"/>
      <c r="AD140" s="296"/>
      <c r="AE140" s="298"/>
      <c r="AF140" s="296"/>
      <c r="AG140" s="296"/>
      <c r="AH140" s="298"/>
      <c r="AI140" s="296"/>
      <c r="AJ140" s="296"/>
      <c r="AK140" s="300"/>
      <c r="AL140" s="296"/>
      <c r="AM140" s="296"/>
      <c r="AN140" s="298"/>
      <c r="AO140" s="296"/>
      <c r="AP140" s="296"/>
      <c r="AQ140" s="298"/>
      <c r="AR140" s="430" t="s">
        <v>558</v>
      </c>
    </row>
    <row r="141" spans="1:44" ht="114.75" customHeight="1" thickBot="1">
      <c r="A141" s="592"/>
      <c r="B141" s="581"/>
      <c r="C141" s="581"/>
      <c r="D141" s="486" t="s">
        <v>284</v>
      </c>
      <c r="E141" s="296">
        <f t="shared" si="434"/>
        <v>0</v>
      </c>
      <c r="F141" s="296">
        <f t="shared" si="434"/>
        <v>0</v>
      </c>
      <c r="G141" s="297"/>
      <c r="H141" s="296"/>
      <c r="I141" s="296"/>
      <c r="J141" s="298"/>
      <c r="K141" s="296"/>
      <c r="L141" s="296"/>
      <c r="M141" s="298"/>
      <c r="N141" s="296">
        <v>0</v>
      </c>
      <c r="O141" s="296"/>
      <c r="P141" s="298"/>
      <c r="Q141" s="296">
        <v>0</v>
      </c>
      <c r="R141" s="296"/>
      <c r="S141" s="298"/>
      <c r="T141" s="296">
        <v>0</v>
      </c>
      <c r="U141" s="296"/>
      <c r="V141" s="298"/>
      <c r="W141" s="296">
        <v>0</v>
      </c>
      <c r="X141" s="296"/>
      <c r="Y141" s="298"/>
      <c r="Z141" s="296"/>
      <c r="AA141" s="296"/>
      <c r="AB141" s="298"/>
      <c r="AC141" s="296"/>
      <c r="AD141" s="296"/>
      <c r="AE141" s="298"/>
      <c r="AF141" s="296"/>
      <c r="AG141" s="296"/>
      <c r="AH141" s="298"/>
      <c r="AI141" s="296"/>
      <c r="AJ141" s="296"/>
      <c r="AK141" s="300"/>
      <c r="AL141" s="296"/>
      <c r="AM141" s="296"/>
      <c r="AN141" s="298"/>
      <c r="AO141" s="296"/>
      <c r="AP141" s="296"/>
      <c r="AQ141" s="298"/>
      <c r="AR141" s="437"/>
    </row>
    <row r="142" spans="1:44" ht="363" customHeight="1">
      <c r="A142" s="592"/>
      <c r="B142" s="581"/>
      <c r="C142" s="581"/>
      <c r="D142" s="486" t="s">
        <v>292</v>
      </c>
      <c r="E142" s="301">
        <f t="shared" si="434"/>
        <v>0</v>
      </c>
      <c r="F142" s="301">
        <f t="shared" si="434"/>
        <v>0</v>
      </c>
      <c r="G142" s="297"/>
      <c r="H142" s="296"/>
      <c r="I142" s="296"/>
      <c r="J142" s="298"/>
      <c r="K142" s="296"/>
      <c r="L142" s="296"/>
      <c r="M142" s="298"/>
      <c r="N142" s="296"/>
      <c r="O142" s="296"/>
      <c r="P142" s="298"/>
      <c r="Q142" s="296"/>
      <c r="R142" s="296"/>
      <c r="S142" s="298"/>
      <c r="T142" s="296"/>
      <c r="U142" s="296"/>
      <c r="V142" s="298"/>
      <c r="W142" s="296"/>
      <c r="X142" s="296"/>
      <c r="Y142" s="298"/>
      <c r="Z142" s="296"/>
      <c r="AA142" s="296"/>
      <c r="AB142" s="298"/>
      <c r="AC142" s="296"/>
      <c r="AD142" s="296"/>
      <c r="AE142" s="298"/>
      <c r="AF142" s="296"/>
      <c r="AG142" s="296"/>
      <c r="AH142" s="298"/>
      <c r="AI142" s="296"/>
      <c r="AJ142" s="296"/>
      <c r="AK142" s="300"/>
      <c r="AL142" s="296"/>
      <c r="AM142" s="296"/>
      <c r="AN142" s="298"/>
      <c r="AO142" s="296"/>
      <c r="AP142" s="296"/>
      <c r="AQ142" s="298"/>
      <c r="AR142" s="437"/>
    </row>
    <row r="143" spans="1:44" ht="114.75" customHeight="1">
      <c r="A143" s="592"/>
      <c r="B143" s="581"/>
      <c r="C143" s="581"/>
      <c r="D143" s="486" t="s">
        <v>285</v>
      </c>
      <c r="E143" s="296">
        <f t="shared" si="434"/>
        <v>0</v>
      </c>
      <c r="F143" s="296">
        <f t="shared" si="434"/>
        <v>0</v>
      </c>
      <c r="G143" s="297"/>
      <c r="H143" s="296"/>
      <c r="I143" s="296"/>
      <c r="J143" s="298"/>
      <c r="K143" s="296"/>
      <c r="L143" s="296"/>
      <c r="M143" s="298"/>
      <c r="N143" s="296"/>
      <c r="O143" s="296"/>
      <c r="P143" s="298"/>
      <c r="Q143" s="296"/>
      <c r="R143" s="296"/>
      <c r="S143" s="298"/>
      <c r="T143" s="296"/>
      <c r="U143" s="296"/>
      <c r="V143" s="298"/>
      <c r="W143" s="296"/>
      <c r="X143" s="296"/>
      <c r="Y143" s="298"/>
      <c r="Z143" s="296"/>
      <c r="AA143" s="296"/>
      <c r="AB143" s="298"/>
      <c r="AC143" s="296"/>
      <c r="AD143" s="296"/>
      <c r="AE143" s="298"/>
      <c r="AF143" s="296"/>
      <c r="AG143" s="296"/>
      <c r="AH143" s="298"/>
      <c r="AI143" s="296"/>
      <c r="AJ143" s="296"/>
      <c r="AK143" s="300"/>
      <c r="AL143" s="296"/>
      <c r="AM143" s="296"/>
      <c r="AN143" s="298"/>
      <c r="AO143" s="296"/>
      <c r="AP143" s="296"/>
      <c r="AQ143" s="298"/>
      <c r="AR143" s="437"/>
    </row>
    <row r="144" spans="1:44" ht="114.75" customHeight="1" thickBot="1">
      <c r="A144" s="593"/>
      <c r="B144" s="582"/>
      <c r="C144" s="582"/>
      <c r="D144" s="489" t="s">
        <v>43</v>
      </c>
      <c r="E144" s="302">
        <f t="shared" si="434"/>
        <v>0</v>
      </c>
      <c r="F144" s="302">
        <f t="shared" si="434"/>
        <v>0</v>
      </c>
      <c r="G144" s="303"/>
      <c r="H144" s="302"/>
      <c r="I144" s="302"/>
      <c r="J144" s="304"/>
      <c r="K144" s="302"/>
      <c r="L144" s="302"/>
      <c r="M144" s="304"/>
      <c r="N144" s="302"/>
      <c r="O144" s="302"/>
      <c r="P144" s="304"/>
      <c r="Q144" s="302"/>
      <c r="R144" s="302"/>
      <c r="S144" s="304"/>
      <c r="T144" s="302"/>
      <c r="U144" s="302"/>
      <c r="V144" s="304"/>
      <c r="W144" s="302"/>
      <c r="X144" s="302"/>
      <c r="Y144" s="304"/>
      <c r="Z144" s="302"/>
      <c r="AA144" s="302"/>
      <c r="AB144" s="304"/>
      <c r="AC144" s="302"/>
      <c r="AD144" s="302"/>
      <c r="AE144" s="304"/>
      <c r="AF144" s="302"/>
      <c r="AG144" s="302"/>
      <c r="AH144" s="304"/>
      <c r="AI144" s="302"/>
      <c r="AJ144" s="302"/>
      <c r="AK144" s="305"/>
      <c r="AL144" s="302"/>
      <c r="AM144" s="302"/>
      <c r="AN144" s="304"/>
      <c r="AO144" s="302"/>
      <c r="AP144" s="302"/>
      <c r="AQ144" s="304"/>
      <c r="AR144" s="440"/>
    </row>
    <row r="145" spans="1:44" ht="114.75" customHeight="1">
      <c r="A145" s="591" t="s">
        <v>432</v>
      </c>
      <c r="B145" s="580" t="s">
        <v>444</v>
      </c>
      <c r="C145" s="580"/>
      <c r="D145" s="487" t="s">
        <v>41</v>
      </c>
      <c r="E145" s="230">
        <f>H145+K145+N145+Q145+T145+W145+Z145+AC145+AF145+AI145+AL145+AO145</f>
        <v>635</v>
      </c>
      <c r="F145" s="230">
        <f>I145+L145+O145+R145+U145+X145+AA145+AD145+AG145+AJ145+AM145+AP145</f>
        <v>635</v>
      </c>
      <c r="G145" s="233">
        <f>F145/E145</f>
        <v>1</v>
      </c>
      <c r="H145" s="230">
        <f>H146+H147+H148+H149+H150+H151</f>
        <v>0</v>
      </c>
      <c r="I145" s="230">
        <f>I146+I147+I148+I149+I150+I151</f>
        <v>0</v>
      </c>
      <c r="J145" s="288"/>
      <c r="K145" s="230">
        <f>K146+K147+K148+K149+K150+K151</f>
        <v>635</v>
      </c>
      <c r="L145" s="230">
        <f>L146+L147+L148+L149+L150+L151</f>
        <v>635</v>
      </c>
      <c r="M145" s="233">
        <f>L145/K145</f>
        <v>1</v>
      </c>
      <c r="N145" s="301">
        <f>N146+N147+N148+N149+N150+N151</f>
        <v>0</v>
      </c>
      <c r="O145" s="301">
        <f>O146+O147+O148+O149+O150+O151</f>
        <v>0</v>
      </c>
      <c r="P145" s="314"/>
      <c r="Q145" s="301">
        <f>Q146+Q147+Q148+Q149+Q150+Q151</f>
        <v>0</v>
      </c>
      <c r="R145" s="301">
        <f>R146+R147+R148+R149+R150+R151</f>
        <v>0</v>
      </c>
      <c r="S145" s="314"/>
      <c r="T145" s="301">
        <f>T146+T147+T148+T149+T150+T151</f>
        <v>0</v>
      </c>
      <c r="U145" s="301">
        <f>U146+U147+U148+U149+U150+U151</f>
        <v>0</v>
      </c>
      <c r="V145" s="314"/>
      <c r="W145" s="301">
        <f>W146+W147+W148+W149+W150+W151</f>
        <v>0</v>
      </c>
      <c r="X145" s="301">
        <f>X146+X147+X148+X149+X150+X151</f>
        <v>0</v>
      </c>
      <c r="Y145" s="314"/>
      <c r="Z145" s="301">
        <f t="shared" ref="Z145:AA145" si="436">Z146+Z147+Z148+Z149+Z150+Z151</f>
        <v>0</v>
      </c>
      <c r="AA145" s="301">
        <f t="shared" si="436"/>
        <v>0</v>
      </c>
      <c r="AB145" s="314"/>
      <c r="AC145" s="301">
        <f t="shared" ref="AC145:AD145" si="437">AC146+AC147+AC148+AC149+AC150+AC151</f>
        <v>0</v>
      </c>
      <c r="AD145" s="301">
        <f t="shared" si="437"/>
        <v>0</v>
      </c>
      <c r="AE145" s="314"/>
      <c r="AF145" s="301">
        <f t="shared" ref="AF145:AG145" si="438">AF146+AF147+AF148+AF149+AF150+AF151</f>
        <v>0</v>
      </c>
      <c r="AG145" s="301">
        <f t="shared" si="438"/>
        <v>0</v>
      </c>
      <c r="AH145" s="314"/>
      <c r="AI145" s="301">
        <f t="shared" ref="AI145:AJ145" si="439">AI146+AI147+AI148+AI149+AI150+AI151</f>
        <v>0</v>
      </c>
      <c r="AJ145" s="301">
        <f t="shared" si="439"/>
        <v>0</v>
      </c>
      <c r="AK145" s="306"/>
      <c r="AL145" s="301">
        <f t="shared" ref="AL145:AM145" si="440">AL146+AL147+AL148+AL149+AL150+AL151</f>
        <v>0</v>
      </c>
      <c r="AM145" s="301">
        <f t="shared" si="440"/>
        <v>0</v>
      </c>
      <c r="AN145" s="306"/>
      <c r="AO145" s="301">
        <f>AO146+AO147+AO148+AO149+AO150+AO151</f>
        <v>0</v>
      </c>
      <c r="AP145" s="301">
        <f>AP146+AP147+AP148+AP149+AP150+AP151</f>
        <v>0</v>
      </c>
      <c r="AQ145" s="314"/>
      <c r="AR145" s="436" t="s">
        <v>452</v>
      </c>
    </row>
    <row r="146" spans="1:44" ht="114.75" customHeight="1">
      <c r="A146" s="592"/>
      <c r="B146" s="581"/>
      <c r="C146" s="581"/>
      <c r="D146" s="488" t="s">
        <v>37</v>
      </c>
      <c r="E146" s="490">
        <f>H146+K146+N146+Q146+T146+W146+Z146+AC146+AF146+AI146+AL146+AO146</f>
        <v>0</v>
      </c>
      <c r="F146" s="490">
        <f>I146+L146+O146+R146+U146+X146+AA146+AD146+AG146+AJ146+AM146+AP146</f>
        <v>0</v>
      </c>
      <c r="G146" s="240"/>
      <c r="H146" s="490"/>
      <c r="I146" s="490"/>
      <c r="J146" s="238"/>
      <c r="K146" s="490"/>
      <c r="L146" s="490"/>
      <c r="M146" s="238"/>
      <c r="N146" s="296"/>
      <c r="O146" s="296"/>
      <c r="P146" s="298"/>
      <c r="Q146" s="296"/>
      <c r="R146" s="296"/>
      <c r="S146" s="298"/>
      <c r="T146" s="296"/>
      <c r="U146" s="296"/>
      <c r="V146" s="298"/>
      <c r="W146" s="296"/>
      <c r="X146" s="296"/>
      <c r="Y146" s="298"/>
      <c r="Z146" s="296"/>
      <c r="AA146" s="296"/>
      <c r="AB146" s="298"/>
      <c r="AC146" s="296"/>
      <c r="AD146" s="296"/>
      <c r="AE146" s="298"/>
      <c r="AF146" s="296"/>
      <c r="AG146" s="296"/>
      <c r="AH146" s="298"/>
      <c r="AI146" s="296"/>
      <c r="AJ146" s="296"/>
      <c r="AK146" s="300"/>
      <c r="AL146" s="296"/>
      <c r="AM146" s="296"/>
      <c r="AN146" s="298"/>
      <c r="AO146" s="296"/>
      <c r="AP146" s="296"/>
      <c r="AQ146" s="298"/>
      <c r="AR146" s="437"/>
    </row>
    <row r="147" spans="1:44" ht="408.75" customHeight="1">
      <c r="A147" s="592"/>
      <c r="B147" s="581"/>
      <c r="C147" s="581"/>
      <c r="D147" s="486" t="s">
        <v>2</v>
      </c>
      <c r="E147" s="490">
        <f t="shared" ref="E147:F151" si="441">H147+K147+N147+Q147+T147+W147+Z147+AC147+AF147+AI147+AL147+AO147</f>
        <v>635</v>
      </c>
      <c r="F147" s="490">
        <f t="shared" si="441"/>
        <v>635</v>
      </c>
      <c r="G147" s="231">
        <f t="shared" ref="G147" si="442">F147/E147</f>
        <v>1</v>
      </c>
      <c r="H147" s="490">
        <v>0</v>
      </c>
      <c r="I147" s="490"/>
      <c r="J147" s="238"/>
      <c r="K147" s="490">
        <v>635</v>
      </c>
      <c r="L147" s="490">
        <v>635</v>
      </c>
      <c r="M147" s="231">
        <f>L147/K147</f>
        <v>1</v>
      </c>
      <c r="N147" s="296">
        <v>0</v>
      </c>
      <c r="O147" s="296"/>
      <c r="P147" s="298"/>
      <c r="Q147" s="296">
        <v>0</v>
      </c>
      <c r="R147" s="296"/>
      <c r="S147" s="298"/>
      <c r="T147" s="296">
        <v>0</v>
      </c>
      <c r="U147" s="296"/>
      <c r="V147" s="298"/>
      <c r="W147" s="296">
        <v>0</v>
      </c>
      <c r="X147" s="296"/>
      <c r="Y147" s="298"/>
      <c r="Z147" s="296"/>
      <c r="AA147" s="296"/>
      <c r="AB147" s="298"/>
      <c r="AC147" s="296"/>
      <c r="AD147" s="296"/>
      <c r="AE147" s="298"/>
      <c r="AF147" s="296"/>
      <c r="AG147" s="296"/>
      <c r="AH147" s="298"/>
      <c r="AI147" s="296"/>
      <c r="AJ147" s="296"/>
      <c r="AK147" s="300"/>
      <c r="AL147" s="296"/>
      <c r="AM147" s="296"/>
      <c r="AN147" s="298"/>
      <c r="AO147" s="296"/>
      <c r="AP147" s="296"/>
      <c r="AQ147" s="298"/>
      <c r="AR147" s="429" t="s">
        <v>559</v>
      </c>
    </row>
    <row r="148" spans="1:44" ht="114.75" customHeight="1" thickBot="1">
      <c r="A148" s="592"/>
      <c r="B148" s="581"/>
      <c r="C148" s="581"/>
      <c r="D148" s="486" t="s">
        <v>284</v>
      </c>
      <c r="E148" s="296">
        <f t="shared" si="441"/>
        <v>0</v>
      </c>
      <c r="F148" s="296">
        <f t="shared" si="441"/>
        <v>0</v>
      </c>
      <c r="G148" s="297"/>
      <c r="H148" s="296"/>
      <c r="I148" s="296"/>
      <c r="J148" s="298"/>
      <c r="K148" s="296"/>
      <c r="L148" s="296"/>
      <c r="M148" s="298"/>
      <c r="N148" s="296">
        <v>0</v>
      </c>
      <c r="O148" s="296"/>
      <c r="P148" s="298"/>
      <c r="Q148" s="296">
        <v>0</v>
      </c>
      <c r="R148" s="296"/>
      <c r="S148" s="298"/>
      <c r="T148" s="296">
        <v>0</v>
      </c>
      <c r="U148" s="296"/>
      <c r="V148" s="298"/>
      <c r="W148" s="296">
        <v>0</v>
      </c>
      <c r="X148" s="296"/>
      <c r="Y148" s="298"/>
      <c r="Z148" s="296"/>
      <c r="AA148" s="296"/>
      <c r="AB148" s="298"/>
      <c r="AC148" s="296"/>
      <c r="AD148" s="296"/>
      <c r="AE148" s="298"/>
      <c r="AF148" s="296"/>
      <c r="AG148" s="296"/>
      <c r="AH148" s="298"/>
      <c r="AI148" s="296"/>
      <c r="AJ148" s="296"/>
      <c r="AK148" s="300"/>
      <c r="AL148" s="296"/>
      <c r="AM148" s="296"/>
      <c r="AN148" s="298"/>
      <c r="AO148" s="296"/>
      <c r="AP148" s="296"/>
      <c r="AQ148" s="298"/>
      <c r="AR148" s="437"/>
    </row>
    <row r="149" spans="1:44" ht="349.5" customHeight="1">
      <c r="A149" s="592"/>
      <c r="B149" s="581"/>
      <c r="C149" s="581"/>
      <c r="D149" s="486" t="s">
        <v>292</v>
      </c>
      <c r="E149" s="301">
        <f t="shared" si="441"/>
        <v>0</v>
      </c>
      <c r="F149" s="301">
        <f t="shared" si="441"/>
        <v>0</v>
      </c>
      <c r="G149" s="297"/>
      <c r="H149" s="296"/>
      <c r="I149" s="296"/>
      <c r="J149" s="298"/>
      <c r="K149" s="296"/>
      <c r="L149" s="296"/>
      <c r="M149" s="298"/>
      <c r="N149" s="296"/>
      <c r="O149" s="296"/>
      <c r="P149" s="298"/>
      <c r="Q149" s="296"/>
      <c r="R149" s="296"/>
      <c r="S149" s="298"/>
      <c r="T149" s="296"/>
      <c r="U149" s="296"/>
      <c r="V149" s="298"/>
      <c r="W149" s="296"/>
      <c r="X149" s="296"/>
      <c r="Y149" s="298"/>
      <c r="Z149" s="296"/>
      <c r="AA149" s="296"/>
      <c r="AB149" s="298"/>
      <c r="AC149" s="296"/>
      <c r="AD149" s="296"/>
      <c r="AE149" s="298"/>
      <c r="AF149" s="296"/>
      <c r="AG149" s="296"/>
      <c r="AH149" s="298"/>
      <c r="AI149" s="296"/>
      <c r="AJ149" s="296"/>
      <c r="AK149" s="300"/>
      <c r="AL149" s="296"/>
      <c r="AM149" s="296"/>
      <c r="AN149" s="298"/>
      <c r="AO149" s="296"/>
      <c r="AP149" s="296"/>
      <c r="AQ149" s="298"/>
      <c r="AR149" s="437"/>
    </row>
    <row r="150" spans="1:44" ht="114.75" customHeight="1">
      <c r="A150" s="592"/>
      <c r="B150" s="581"/>
      <c r="C150" s="581"/>
      <c r="D150" s="486" t="s">
        <v>285</v>
      </c>
      <c r="E150" s="296">
        <f t="shared" si="441"/>
        <v>0</v>
      </c>
      <c r="F150" s="296">
        <f t="shared" si="441"/>
        <v>0</v>
      </c>
      <c r="G150" s="297"/>
      <c r="H150" s="296"/>
      <c r="I150" s="296"/>
      <c r="J150" s="298"/>
      <c r="K150" s="296"/>
      <c r="L150" s="296"/>
      <c r="M150" s="298"/>
      <c r="N150" s="296"/>
      <c r="O150" s="296"/>
      <c r="P150" s="298"/>
      <c r="Q150" s="296"/>
      <c r="R150" s="296"/>
      <c r="S150" s="298"/>
      <c r="T150" s="296"/>
      <c r="U150" s="296"/>
      <c r="V150" s="298"/>
      <c r="W150" s="296"/>
      <c r="X150" s="296"/>
      <c r="Y150" s="298"/>
      <c r="Z150" s="296"/>
      <c r="AA150" s="296"/>
      <c r="AB150" s="298"/>
      <c r="AC150" s="296"/>
      <c r="AD150" s="296"/>
      <c r="AE150" s="298"/>
      <c r="AF150" s="296"/>
      <c r="AG150" s="296"/>
      <c r="AH150" s="298"/>
      <c r="AI150" s="296"/>
      <c r="AJ150" s="296"/>
      <c r="AK150" s="300"/>
      <c r="AL150" s="296"/>
      <c r="AM150" s="296"/>
      <c r="AN150" s="298"/>
      <c r="AO150" s="296"/>
      <c r="AP150" s="296"/>
      <c r="AQ150" s="298"/>
      <c r="AR150" s="437"/>
    </row>
    <row r="151" spans="1:44" ht="114.75" customHeight="1" thickBot="1">
      <c r="A151" s="593"/>
      <c r="B151" s="582"/>
      <c r="C151" s="582"/>
      <c r="D151" s="489" t="s">
        <v>43</v>
      </c>
      <c r="E151" s="302">
        <f t="shared" si="441"/>
        <v>0</v>
      </c>
      <c r="F151" s="302">
        <f t="shared" si="441"/>
        <v>0</v>
      </c>
      <c r="G151" s="303"/>
      <c r="H151" s="302"/>
      <c r="I151" s="302"/>
      <c r="J151" s="304"/>
      <c r="K151" s="302"/>
      <c r="L151" s="302"/>
      <c r="M151" s="304"/>
      <c r="N151" s="302"/>
      <c r="O151" s="302"/>
      <c r="P151" s="304"/>
      <c r="Q151" s="302"/>
      <c r="R151" s="302"/>
      <c r="S151" s="304"/>
      <c r="T151" s="302"/>
      <c r="U151" s="302"/>
      <c r="V151" s="304"/>
      <c r="W151" s="302"/>
      <c r="X151" s="302"/>
      <c r="Y151" s="304"/>
      <c r="Z151" s="302"/>
      <c r="AA151" s="302"/>
      <c r="AB151" s="304"/>
      <c r="AC151" s="302"/>
      <c r="AD151" s="302"/>
      <c r="AE151" s="304"/>
      <c r="AF151" s="302"/>
      <c r="AG151" s="302"/>
      <c r="AH151" s="304"/>
      <c r="AI151" s="302"/>
      <c r="AJ151" s="302"/>
      <c r="AK151" s="305"/>
      <c r="AL151" s="302"/>
      <c r="AM151" s="302"/>
      <c r="AN151" s="304"/>
      <c r="AO151" s="302"/>
      <c r="AP151" s="302"/>
      <c r="AQ151" s="304"/>
      <c r="AR151" s="440"/>
    </row>
    <row r="152" spans="1:44" ht="66.75" customHeight="1">
      <c r="A152" s="591" t="s">
        <v>441</v>
      </c>
      <c r="B152" s="580" t="s">
        <v>345</v>
      </c>
      <c r="C152" s="580"/>
      <c r="D152" s="487" t="s">
        <v>41</v>
      </c>
      <c r="E152" s="230">
        <f>H152+K152+N152+Q152+T152+W152+Z152+AC152+AF152+AI152+AL152+AO152</f>
        <v>8886.6</v>
      </c>
      <c r="F152" s="230">
        <f>F153+F154+F155+F155</f>
        <v>8886.6</v>
      </c>
      <c r="G152" s="233">
        <f>F152/E152</f>
        <v>1</v>
      </c>
      <c r="H152" s="230">
        <f>H153+H154+H155+H156+H157+H158</f>
        <v>0</v>
      </c>
      <c r="I152" s="230">
        <f>I153+I154+I155+I156+I157+I158</f>
        <v>0</v>
      </c>
      <c r="J152" s="288"/>
      <c r="K152" s="230">
        <f>K153+K154+K155+K156+K157+K158</f>
        <v>0</v>
      </c>
      <c r="L152" s="230">
        <f>L153+L154+L155+L156+L157+L158</f>
        <v>0</v>
      </c>
      <c r="M152" s="233"/>
      <c r="N152" s="230">
        <f>N153+N154+N155+N156+N157+N158</f>
        <v>0</v>
      </c>
      <c r="O152" s="230">
        <f>O153+O154+O155+O156+O157+O158</f>
        <v>0</v>
      </c>
      <c r="P152" s="288"/>
      <c r="Q152" s="230">
        <f>Q153+Q154+Q155+Q156+Q157+Q158</f>
        <v>6900</v>
      </c>
      <c r="R152" s="230">
        <f>R153+R154+R155+R156+R157+R158</f>
        <v>6900</v>
      </c>
      <c r="S152" s="306">
        <f>R152/Q152</f>
        <v>1</v>
      </c>
      <c r="T152" s="301">
        <f>T153+T154+T155+T156+T157+T158</f>
        <v>0</v>
      </c>
      <c r="U152" s="301">
        <f>U153+U154+U155+U156+U157+U158</f>
        <v>0</v>
      </c>
      <c r="V152" s="314"/>
      <c r="W152" s="301">
        <f>W153+W154+W155+W156+W157+W158</f>
        <v>0</v>
      </c>
      <c r="X152" s="301">
        <f>X153+X154+X155+X156+X157+X158</f>
        <v>0</v>
      </c>
      <c r="Y152" s="314"/>
      <c r="Z152" s="301">
        <f t="shared" ref="Z152:AA152" si="443">Z153+Z154+Z155+Z156+Z157+Z158</f>
        <v>0</v>
      </c>
      <c r="AA152" s="301">
        <f t="shared" si="443"/>
        <v>0</v>
      </c>
      <c r="AB152" s="314"/>
      <c r="AC152" s="301">
        <f t="shared" ref="AC152:AD152" si="444">AC153+AC154+AC155+AC156+AC157+AC158</f>
        <v>0</v>
      </c>
      <c r="AD152" s="301">
        <f t="shared" si="444"/>
        <v>0</v>
      </c>
      <c r="AE152" s="314"/>
      <c r="AF152" s="230">
        <f t="shared" ref="AF152:AG152" si="445">AF153+AF154+AF155+AF156+AF157+AF158</f>
        <v>1986.6</v>
      </c>
      <c r="AG152" s="230">
        <f t="shared" si="445"/>
        <v>1986.6</v>
      </c>
      <c r="AH152" s="231">
        <f t="shared" ref="AH152" si="446">AG152/AF152</f>
        <v>1</v>
      </c>
      <c r="AI152" s="301">
        <f t="shared" ref="AI152:AJ152" si="447">AI153+AI154+AI155+AI156+AI157+AI158</f>
        <v>0</v>
      </c>
      <c r="AJ152" s="301">
        <f t="shared" si="447"/>
        <v>0</v>
      </c>
      <c r="AK152" s="306"/>
      <c r="AL152" s="301">
        <f t="shared" ref="AL152:AM152" si="448">AL153+AL154+AL155+AL156+AL157+AL158</f>
        <v>0</v>
      </c>
      <c r="AM152" s="301">
        <f t="shared" si="448"/>
        <v>0</v>
      </c>
      <c r="AN152" s="306"/>
      <c r="AO152" s="301">
        <f>AO153+AO154+AO155+AO156+AO157+AO158</f>
        <v>0</v>
      </c>
      <c r="AP152" s="301">
        <f>AP153+AP154+AP155+AP156+AP157+AP158</f>
        <v>0</v>
      </c>
      <c r="AQ152" s="314"/>
      <c r="AR152" s="436" t="s">
        <v>469</v>
      </c>
    </row>
    <row r="153" spans="1:44" ht="114.75" customHeight="1" thickBot="1">
      <c r="A153" s="592"/>
      <c r="B153" s="581"/>
      <c r="C153" s="581"/>
      <c r="D153" s="488" t="s">
        <v>37</v>
      </c>
      <c r="E153" s="490">
        <f>H153+K153+N153+Q153+T153+W153+Z153+AC153+AF153+AI153+AL153+AO153</f>
        <v>0</v>
      </c>
      <c r="F153" s="490">
        <f>I153+L153+O153+R153+U153+X153+AA153+AD153+AG153+AJ153+AM153+AP153</f>
        <v>0</v>
      </c>
      <c r="G153" s="240"/>
      <c r="H153" s="490"/>
      <c r="I153" s="490"/>
      <c r="J153" s="238"/>
      <c r="K153" s="490"/>
      <c r="L153" s="490"/>
      <c r="M153" s="238"/>
      <c r="N153" s="490"/>
      <c r="O153" s="490"/>
      <c r="P153" s="238"/>
      <c r="Q153" s="490"/>
      <c r="R153" s="490"/>
      <c r="S153" s="298"/>
      <c r="T153" s="296"/>
      <c r="U153" s="296"/>
      <c r="V153" s="298"/>
      <c r="W153" s="296"/>
      <c r="X153" s="296"/>
      <c r="Y153" s="298"/>
      <c r="Z153" s="296"/>
      <c r="AA153" s="296"/>
      <c r="AB153" s="298"/>
      <c r="AC153" s="296"/>
      <c r="AD153" s="296"/>
      <c r="AE153" s="298"/>
      <c r="AF153" s="296"/>
      <c r="AG153" s="296"/>
      <c r="AH153" s="298"/>
      <c r="AI153" s="296"/>
      <c r="AJ153" s="296"/>
      <c r="AK153" s="300"/>
      <c r="AL153" s="296"/>
      <c r="AM153" s="296"/>
      <c r="AN153" s="298"/>
      <c r="AO153" s="296"/>
      <c r="AP153" s="296"/>
      <c r="AQ153" s="298"/>
      <c r="AR153" s="437"/>
    </row>
    <row r="154" spans="1:44" ht="144" customHeight="1">
      <c r="A154" s="592"/>
      <c r="B154" s="581"/>
      <c r="C154" s="581"/>
      <c r="D154" s="486" t="s">
        <v>2</v>
      </c>
      <c r="E154" s="490">
        <f t="shared" ref="E154:F158" si="449">H154+K154+N154+Q154+T154+W154+Z154+AC154+AF154+AI154+AL154+AO154</f>
        <v>8886.6</v>
      </c>
      <c r="F154" s="490">
        <f>I154+L154+O154+R154+U154+X154+AA154+AD154+AG154+AJ154+AM154+AP154</f>
        <v>8886.6</v>
      </c>
      <c r="G154" s="231">
        <f t="shared" ref="G154" si="450">F154/E154</f>
        <v>1</v>
      </c>
      <c r="H154" s="490">
        <v>0</v>
      </c>
      <c r="I154" s="490"/>
      <c r="J154" s="238"/>
      <c r="K154" s="490">
        <v>0</v>
      </c>
      <c r="L154" s="490">
        <v>0</v>
      </c>
      <c r="M154" s="231"/>
      <c r="N154" s="490">
        <v>0</v>
      </c>
      <c r="O154" s="490"/>
      <c r="P154" s="238"/>
      <c r="Q154" s="490">
        <v>6900</v>
      </c>
      <c r="R154" s="490">
        <v>6900</v>
      </c>
      <c r="S154" s="306">
        <f>R154/Q154</f>
        <v>1</v>
      </c>
      <c r="T154" s="296"/>
      <c r="U154" s="296"/>
      <c r="V154" s="298"/>
      <c r="W154" s="296"/>
      <c r="X154" s="296"/>
      <c r="Y154" s="298"/>
      <c r="Z154" s="296"/>
      <c r="AA154" s="296"/>
      <c r="AB154" s="298"/>
      <c r="AC154" s="296"/>
      <c r="AD154" s="296"/>
      <c r="AE154" s="298"/>
      <c r="AF154" s="490">
        <v>1986.6</v>
      </c>
      <c r="AG154" s="490">
        <v>1986.6</v>
      </c>
      <c r="AH154" s="231">
        <f t="shared" ref="AH154" si="451">AG154/AF154</f>
        <v>1</v>
      </c>
      <c r="AI154" s="296"/>
      <c r="AJ154" s="296"/>
      <c r="AK154" s="300"/>
      <c r="AL154" s="296"/>
      <c r="AM154" s="296"/>
      <c r="AN154" s="298"/>
      <c r="AO154" s="296"/>
      <c r="AP154" s="296"/>
      <c r="AQ154" s="298"/>
      <c r="AR154" s="430" t="s">
        <v>560</v>
      </c>
    </row>
    <row r="155" spans="1:44" ht="86.25" customHeight="1" thickBot="1">
      <c r="A155" s="592"/>
      <c r="B155" s="581"/>
      <c r="C155" s="581"/>
      <c r="D155" s="486" t="s">
        <v>284</v>
      </c>
      <c r="E155" s="296">
        <f t="shared" si="449"/>
        <v>0</v>
      </c>
      <c r="F155" s="296">
        <f>I155+L155+O155+R155+U155+X155+AA155+AD155+AG155+AJ155+AM155+AP155</f>
        <v>0</v>
      </c>
      <c r="G155" s="297"/>
      <c r="H155" s="296"/>
      <c r="I155" s="296"/>
      <c r="J155" s="298"/>
      <c r="K155" s="296"/>
      <c r="L155" s="296"/>
      <c r="M155" s="298"/>
      <c r="N155" s="296">
        <v>0</v>
      </c>
      <c r="O155" s="296"/>
      <c r="P155" s="298"/>
      <c r="Q155" s="296">
        <v>0</v>
      </c>
      <c r="R155" s="296"/>
      <c r="S155" s="298"/>
      <c r="T155" s="296">
        <v>0</v>
      </c>
      <c r="U155" s="296"/>
      <c r="V155" s="298"/>
      <c r="W155" s="296">
        <v>0</v>
      </c>
      <c r="X155" s="296"/>
      <c r="Y155" s="298"/>
      <c r="Z155" s="296"/>
      <c r="AA155" s="296"/>
      <c r="AB155" s="298"/>
      <c r="AC155" s="296"/>
      <c r="AD155" s="296"/>
      <c r="AE155" s="298"/>
      <c r="AF155" s="296"/>
      <c r="AG155" s="296"/>
      <c r="AH155" s="298"/>
      <c r="AI155" s="296"/>
      <c r="AJ155" s="296"/>
      <c r="AK155" s="300"/>
      <c r="AL155" s="296"/>
      <c r="AM155" s="296"/>
      <c r="AN155" s="298"/>
      <c r="AO155" s="296"/>
      <c r="AP155" s="296"/>
      <c r="AQ155" s="298"/>
      <c r="AR155" s="437"/>
    </row>
    <row r="156" spans="1:44" ht="379.5" customHeight="1">
      <c r="A156" s="592"/>
      <c r="B156" s="581"/>
      <c r="C156" s="581"/>
      <c r="D156" s="486" t="s">
        <v>292</v>
      </c>
      <c r="E156" s="301">
        <f t="shared" si="449"/>
        <v>0</v>
      </c>
      <c r="F156" s="301">
        <f t="shared" si="449"/>
        <v>0</v>
      </c>
      <c r="G156" s="297"/>
      <c r="H156" s="296"/>
      <c r="I156" s="296"/>
      <c r="J156" s="298"/>
      <c r="K156" s="296"/>
      <c r="L156" s="296"/>
      <c r="M156" s="298"/>
      <c r="N156" s="296"/>
      <c r="O156" s="296"/>
      <c r="P156" s="298"/>
      <c r="Q156" s="296"/>
      <c r="R156" s="296"/>
      <c r="S156" s="298"/>
      <c r="T156" s="296"/>
      <c r="U156" s="296"/>
      <c r="V156" s="298"/>
      <c r="W156" s="296"/>
      <c r="X156" s="296"/>
      <c r="Y156" s="298"/>
      <c r="Z156" s="296"/>
      <c r="AA156" s="296"/>
      <c r="AB156" s="298"/>
      <c r="AC156" s="296"/>
      <c r="AD156" s="296"/>
      <c r="AE156" s="298"/>
      <c r="AF156" s="296"/>
      <c r="AG156" s="296"/>
      <c r="AH156" s="298"/>
      <c r="AI156" s="296"/>
      <c r="AJ156" s="296"/>
      <c r="AK156" s="300"/>
      <c r="AL156" s="296"/>
      <c r="AM156" s="296"/>
      <c r="AN156" s="298"/>
      <c r="AO156" s="296"/>
      <c r="AP156" s="296"/>
      <c r="AQ156" s="298"/>
      <c r="AR156" s="437"/>
    </row>
    <row r="157" spans="1:44" ht="114.75" customHeight="1">
      <c r="A157" s="592"/>
      <c r="B157" s="581"/>
      <c r="C157" s="581"/>
      <c r="D157" s="486" t="s">
        <v>285</v>
      </c>
      <c r="E157" s="296">
        <f t="shared" si="449"/>
        <v>0</v>
      </c>
      <c r="F157" s="296">
        <f t="shared" si="449"/>
        <v>0</v>
      </c>
      <c r="G157" s="297"/>
      <c r="H157" s="296"/>
      <c r="I157" s="296"/>
      <c r="J157" s="298"/>
      <c r="K157" s="296"/>
      <c r="L157" s="296"/>
      <c r="M157" s="298"/>
      <c r="N157" s="296"/>
      <c r="O157" s="296"/>
      <c r="P157" s="298"/>
      <c r="Q157" s="296"/>
      <c r="R157" s="296"/>
      <c r="S157" s="298"/>
      <c r="T157" s="296"/>
      <c r="U157" s="296"/>
      <c r="V157" s="298"/>
      <c r="W157" s="296"/>
      <c r="X157" s="296"/>
      <c r="Y157" s="298"/>
      <c r="Z157" s="296"/>
      <c r="AA157" s="296"/>
      <c r="AB157" s="298"/>
      <c r="AC157" s="296"/>
      <c r="AD157" s="296"/>
      <c r="AE157" s="298"/>
      <c r="AF157" s="296"/>
      <c r="AG157" s="296"/>
      <c r="AH157" s="298"/>
      <c r="AI157" s="296"/>
      <c r="AJ157" s="296"/>
      <c r="AK157" s="300"/>
      <c r="AL157" s="296"/>
      <c r="AM157" s="296"/>
      <c r="AN157" s="298"/>
      <c r="AO157" s="296"/>
      <c r="AP157" s="296"/>
      <c r="AQ157" s="298"/>
      <c r="AR157" s="437"/>
    </row>
    <row r="158" spans="1:44" ht="143.25" customHeight="1" thickBot="1">
      <c r="A158" s="593"/>
      <c r="B158" s="582"/>
      <c r="C158" s="582"/>
      <c r="D158" s="489" t="s">
        <v>43</v>
      </c>
      <c r="E158" s="302">
        <f t="shared" si="449"/>
        <v>0</v>
      </c>
      <c r="F158" s="302">
        <f t="shared" si="449"/>
        <v>0</v>
      </c>
      <c r="G158" s="303"/>
      <c r="H158" s="302"/>
      <c r="I158" s="302"/>
      <c r="J158" s="304"/>
      <c r="K158" s="302"/>
      <c r="L158" s="302"/>
      <c r="M158" s="304"/>
      <c r="N158" s="302"/>
      <c r="O158" s="302"/>
      <c r="P158" s="304"/>
      <c r="Q158" s="302"/>
      <c r="R158" s="302"/>
      <c r="S158" s="304"/>
      <c r="T158" s="302"/>
      <c r="U158" s="302"/>
      <c r="V158" s="304"/>
      <c r="W158" s="302"/>
      <c r="X158" s="302"/>
      <c r="Y158" s="304"/>
      <c r="Z158" s="302"/>
      <c r="AA158" s="302"/>
      <c r="AB158" s="304"/>
      <c r="AC158" s="302"/>
      <c r="AD158" s="302"/>
      <c r="AE158" s="304"/>
      <c r="AF158" s="302"/>
      <c r="AG158" s="302"/>
      <c r="AH158" s="304"/>
      <c r="AI158" s="302"/>
      <c r="AJ158" s="302"/>
      <c r="AK158" s="305"/>
      <c r="AL158" s="302"/>
      <c r="AM158" s="302"/>
      <c r="AN158" s="304"/>
      <c r="AO158" s="302"/>
      <c r="AP158" s="302"/>
      <c r="AQ158" s="304"/>
      <c r="AR158" s="440"/>
    </row>
    <row r="159" spans="1:44" ht="117.75" customHeight="1">
      <c r="A159" s="591" t="s">
        <v>453</v>
      </c>
      <c r="B159" s="580" t="s">
        <v>454</v>
      </c>
      <c r="C159" s="580"/>
      <c r="D159" s="487" t="s">
        <v>41</v>
      </c>
      <c r="E159" s="230">
        <f>H159+K159+N159+Q159+T159+W159+Z159+AC159+AF159+AI159+AL159+AO159</f>
        <v>600</v>
      </c>
      <c r="F159" s="230">
        <f>F160+F161+F162+F162</f>
        <v>600</v>
      </c>
      <c r="G159" s="233">
        <f>F159/E159</f>
        <v>1</v>
      </c>
      <c r="H159" s="301">
        <f>H160+H161+H162+H163+H164+H165</f>
        <v>0</v>
      </c>
      <c r="I159" s="301">
        <f>I160+I161+I162+I163+I164+I165</f>
        <v>0</v>
      </c>
      <c r="J159" s="314"/>
      <c r="K159" s="301"/>
      <c r="L159" s="301"/>
      <c r="M159" s="306"/>
      <c r="N159" s="301">
        <f>N160+N161+N162+N163+N164+N165</f>
        <v>0</v>
      </c>
      <c r="O159" s="301">
        <f>O160+O161+O162+O163+O164+O165</f>
        <v>0</v>
      </c>
      <c r="P159" s="314"/>
      <c r="Q159" s="301">
        <f>Q160+Q161+Q162+Q163+Q164+Q165</f>
        <v>0</v>
      </c>
      <c r="R159" s="301">
        <f>R160+R161+R162+R163+R164+R165</f>
        <v>0</v>
      </c>
      <c r="S159" s="306"/>
      <c r="T159" s="301">
        <f>T160+T161+T162+T163+T164+T165</f>
        <v>0</v>
      </c>
      <c r="U159" s="301">
        <f>U160+U161+U162+U163+U164+U165</f>
        <v>0</v>
      </c>
      <c r="V159" s="314"/>
      <c r="W159" s="301">
        <f>W160+W161+W162+W163+W164+W165</f>
        <v>0</v>
      </c>
      <c r="X159" s="301">
        <f>X160+X161+X162+X163+X164+X165</f>
        <v>0</v>
      </c>
      <c r="Y159" s="314"/>
      <c r="Z159" s="230">
        <f t="shared" ref="Z159:AA159" si="452">Z160+Z161+Z162+Z163+Z164+Z165</f>
        <v>600</v>
      </c>
      <c r="AA159" s="230">
        <f t="shared" si="452"/>
        <v>600</v>
      </c>
      <c r="AB159" s="231">
        <f t="shared" ref="AB159" si="453">AA159/Z159</f>
        <v>1</v>
      </c>
      <c r="AC159" s="301">
        <f t="shared" ref="AC159:AD159" si="454">AC160+AC161+AC162+AC163+AC164+AC165</f>
        <v>0</v>
      </c>
      <c r="AD159" s="301">
        <f t="shared" si="454"/>
        <v>0</v>
      </c>
      <c r="AE159" s="297"/>
      <c r="AF159" s="301">
        <f t="shared" ref="AF159:AG159" si="455">AF160+AF161+AF162+AF163+AF164+AF165</f>
        <v>0</v>
      </c>
      <c r="AG159" s="301">
        <f t="shared" si="455"/>
        <v>0</v>
      </c>
      <c r="AH159" s="297"/>
      <c r="AI159" s="301">
        <f t="shared" ref="AI159:AJ159" si="456">AI160+AI161+AI162+AI163+AI164+AI165</f>
        <v>0</v>
      </c>
      <c r="AJ159" s="301">
        <f t="shared" si="456"/>
        <v>0</v>
      </c>
      <c r="AK159" s="306"/>
      <c r="AL159" s="301">
        <f t="shared" ref="AL159:AM159" si="457">AL160+AL161+AL162+AL163+AL164+AL165</f>
        <v>0</v>
      </c>
      <c r="AM159" s="301">
        <f t="shared" si="457"/>
        <v>0</v>
      </c>
      <c r="AN159" s="306"/>
      <c r="AO159" s="301">
        <f>AO160+AO161+AO162+AO163+AO164+AO165</f>
        <v>0</v>
      </c>
      <c r="AP159" s="301">
        <f>AP160+AP161+AP162+AP163+AP164+AP165</f>
        <v>0</v>
      </c>
      <c r="AQ159" s="314"/>
      <c r="AR159" s="436" t="s">
        <v>470</v>
      </c>
    </row>
    <row r="160" spans="1:44" ht="114.75" customHeight="1" thickBot="1">
      <c r="A160" s="592"/>
      <c r="B160" s="581"/>
      <c r="C160" s="581"/>
      <c r="D160" s="488" t="s">
        <v>37</v>
      </c>
      <c r="E160" s="490">
        <f>H160+K160+N160+Q160+T160+W160+Z160+AC160+AF160+AI160+AL160+AO160</f>
        <v>0</v>
      </c>
      <c r="F160" s="490">
        <f>I160+L160+O160+R160+U160+X160+AA160+AD160+AG160+AJ160+AM160+AP160</f>
        <v>0</v>
      </c>
      <c r="G160" s="240"/>
      <c r="H160" s="296"/>
      <c r="I160" s="296"/>
      <c r="J160" s="298"/>
      <c r="K160" s="296"/>
      <c r="L160" s="296"/>
      <c r="M160" s="298"/>
      <c r="N160" s="296"/>
      <c r="O160" s="296"/>
      <c r="P160" s="298"/>
      <c r="Q160" s="296"/>
      <c r="R160" s="296"/>
      <c r="S160" s="298"/>
      <c r="T160" s="296"/>
      <c r="U160" s="296"/>
      <c r="V160" s="298"/>
      <c r="W160" s="296"/>
      <c r="X160" s="296"/>
      <c r="Y160" s="298"/>
      <c r="Z160" s="490"/>
      <c r="AA160" s="490"/>
      <c r="AB160" s="238"/>
      <c r="AC160" s="296"/>
      <c r="AD160" s="296"/>
      <c r="AE160" s="298"/>
      <c r="AF160" s="296"/>
      <c r="AG160" s="296"/>
      <c r="AH160" s="298"/>
      <c r="AI160" s="296"/>
      <c r="AJ160" s="296"/>
      <c r="AK160" s="300"/>
      <c r="AL160" s="296"/>
      <c r="AM160" s="296"/>
      <c r="AN160" s="298"/>
      <c r="AO160" s="296"/>
      <c r="AP160" s="296"/>
      <c r="AQ160" s="298"/>
      <c r="AR160" s="437"/>
    </row>
    <row r="161" spans="1:44" ht="156" customHeight="1">
      <c r="A161" s="592"/>
      <c r="B161" s="581"/>
      <c r="C161" s="581"/>
      <c r="D161" s="486" t="s">
        <v>2</v>
      </c>
      <c r="E161" s="490">
        <f t="shared" ref="E161:F165" si="458">H161+K161+N161+Q161+T161+W161+Z161+AC161+AF161+AI161+AL161+AO161</f>
        <v>600</v>
      </c>
      <c r="F161" s="490">
        <f>I161+L161+O161+R161+U161+X161+AA161+AD161+AG161+AJ161+AM161+AP161</f>
        <v>600</v>
      </c>
      <c r="G161" s="231">
        <f t="shared" ref="G161" si="459">F161/E161</f>
        <v>1</v>
      </c>
      <c r="H161" s="296">
        <v>0</v>
      </c>
      <c r="I161" s="296"/>
      <c r="J161" s="298"/>
      <c r="K161" s="296"/>
      <c r="L161" s="296"/>
      <c r="M161" s="297"/>
      <c r="N161" s="296">
        <v>0</v>
      </c>
      <c r="O161" s="296"/>
      <c r="P161" s="298"/>
      <c r="Q161" s="296">
        <v>0</v>
      </c>
      <c r="R161" s="296">
        <v>0</v>
      </c>
      <c r="S161" s="306"/>
      <c r="T161" s="296"/>
      <c r="U161" s="296"/>
      <c r="V161" s="298"/>
      <c r="W161" s="296"/>
      <c r="X161" s="296"/>
      <c r="Y161" s="298"/>
      <c r="Z161" s="490">
        <v>600</v>
      </c>
      <c r="AA161" s="490">
        <v>600</v>
      </c>
      <c r="AB161" s="231">
        <f t="shared" ref="AB161" si="460">AA161/Z161</f>
        <v>1</v>
      </c>
      <c r="AC161" s="296"/>
      <c r="AD161" s="296"/>
      <c r="AE161" s="297"/>
      <c r="AF161" s="296"/>
      <c r="AG161" s="296"/>
      <c r="AH161" s="297"/>
      <c r="AI161" s="296"/>
      <c r="AJ161" s="296"/>
      <c r="AK161" s="300"/>
      <c r="AL161" s="296"/>
      <c r="AM161" s="296"/>
      <c r="AN161" s="298"/>
      <c r="AO161" s="296"/>
      <c r="AP161" s="296"/>
      <c r="AQ161" s="298"/>
      <c r="AR161" s="430" t="s">
        <v>561</v>
      </c>
    </row>
    <row r="162" spans="1:44" ht="114.75" customHeight="1" thickBot="1">
      <c r="A162" s="592"/>
      <c r="B162" s="581"/>
      <c r="C162" s="581"/>
      <c r="D162" s="486" t="s">
        <v>284</v>
      </c>
      <c r="E162" s="490">
        <f t="shared" si="458"/>
        <v>0</v>
      </c>
      <c r="F162" s="490">
        <f>I162+L162+O162+R162+U162+X162+AA162+AD162+AG162+AJ162+AM162+AP162</f>
        <v>0</v>
      </c>
      <c r="G162" s="231"/>
      <c r="H162" s="296"/>
      <c r="I162" s="296"/>
      <c r="J162" s="298"/>
      <c r="K162" s="296"/>
      <c r="L162" s="296"/>
      <c r="M162" s="298"/>
      <c r="N162" s="296">
        <v>0</v>
      </c>
      <c r="O162" s="296"/>
      <c r="P162" s="298"/>
      <c r="Q162" s="296">
        <v>0</v>
      </c>
      <c r="R162" s="296"/>
      <c r="S162" s="298"/>
      <c r="T162" s="296">
        <v>0</v>
      </c>
      <c r="U162" s="296"/>
      <c r="V162" s="298"/>
      <c r="W162" s="296">
        <v>0</v>
      </c>
      <c r="X162" s="296"/>
      <c r="Y162" s="298"/>
      <c r="Z162" s="296"/>
      <c r="AA162" s="296"/>
      <c r="AB162" s="298"/>
      <c r="AC162" s="296"/>
      <c r="AD162" s="296"/>
      <c r="AE162" s="298"/>
      <c r="AF162" s="296"/>
      <c r="AG162" s="296"/>
      <c r="AH162" s="298"/>
      <c r="AI162" s="296"/>
      <c r="AJ162" s="296"/>
      <c r="AK162" s="300"/>
      <c r="AL162" s="296"/>
      <c r="AM162" s="296"/>
      <c r="AN162" s="298"/>
      <c r="AO162" s="296"/>
      <c r="AP162" s="296"/>
      <c r="AQ162" s="298"/>
      <c r="AR162" s="437"/>
    </row>
    <row r="163" spans="1:44" ht="336" customHeight="1">
      <c r="A163" s="592"/>
      <c r="B163" s="581"/>
      <c r="C163" s="581"/>
      <c r="D163" s="486" t="s">
        <v>292</v>
      </c>
      <c r="E163" s="230">
        <f t="shared" si="458"/>
        <v>0</v>
      </c>
      <c r="F163" s="230">
        <f t="shared" si="458"/>
        <v>0</v>
      </c>
      <c r="G163" s="231"/>
      <c r="H163" s="296"/>
      <c r="I163" s="296"/>
      <c r="J163" s="298"/>
      <c r="K163" s="296"/>
      <c r="L163" s="296"/>
      <c r="M163" s="298"/>
      <c r="N163" s="296"/>
      <c r="O163" s="296"/>
      <c r="P163" s="298"/>
      <c r="Q163" s="296"/>
      <c r="R163" s="296"/>
      <c r="S163" s="298"/>
      <c r="T163" s="296"/>
      <c r="U163" s="296"/>
      <c r="V163" s="298"/>
      <c r="W163" s="296"/>
      <c r="X163" s="296"/>
      <c r="Y163" s="298"/>
      <c r="Z163" s="296"/>
      <c r="AA163" s="296"/>
      <c r="AB163" s="298"/>
      <c r="AC163" s="296"/>
      <c r="AD163" s="296"/>
      <c r="AE163" s="298"/>
      <c r="AF163" s="296"/>
      <c r="AG163" s="296"/>
      <c r="AH163" s="298"/>
      <c r="AI163" s="296"/>
      <c r="AJ163" s="296"/>
      <c r="AK163" s="300"/>
      <c r="AL163" s="296"/>
      <c r="AM163" s="296"/>
      <c r="AN163" s="298"/>
      <c r="AO163" s="296"/>
      <c r="AP163" s="296"/>
      <c r="AQ163" s="298"/>
      <c r="AR163" s="437"/>
    </row>
    <row r="164" spans="1:44" ht="114.75" customHeight="1">
      <c r="A164" s="592"/>
      <c r="B164" s="581"/>
      <c r="C164" s="581"/>
      <c r="D164" s="486" t="s">
        <v>285</v>
      </c>
      <c r="E164" s="490">
        <f t="shared" si="458"/>
        <v>0</v>
      </c>
      <c r="F164" s="490">
        <f t="shared" si="458"/>
        <v>0</v>
      </c>
      <c r="G164" s="231"/>
      <c r="H164" s="296"/>
      <c r="I164" s="296"/>
      <c r="J164" s="298"/>
      <c r="K164" s="296"/>
      <c r="L164" s="296"/>
      <c r="M164" s="298"/>
      <c r="N164" s="296"/>
      <c r="O164" s="296"/>
      <c r="P164" s="298"/>
      <c r="Q164" s="296"/>
      <c r="R164" s="296"/>
      <c r="S164" s="298"/>
      <c r="T164" s="296"/>
      <c r="U164" s="296"/>
      <c r="V164" s="298"/>
      <c r="W164" s="296"/>
      <c r="X164" s="296"/>
      <c r="Y164" s="298"/>
      <c r="Z164" s="296"/>
      <c r="AA164" s="296"/>
      <c r="AB164" s="298"/>
      <c r="AC164" s="296"/>
      <c r="AD164" s="296"/>
      <c r="AE164" s="298"/>
      <c r="AF164" s="296"/>
      <c r="AG164" s="296"/>
      <c r="AH164" s="298"/>
      <c r="AI164" s="296"/>
      <c r="AJ164" s="296"/>
      <c r="AK164" s="300"/>
      <c r="AL164" s="296"/>
      <c r="AM164" s="296"/>
      <c r="AN164" s="298"/>
      <c r="AO164" s="296"/>
      <c r="AP164" s="296"/>
      <c r="AQ164" s="298"/>
      <c r="AR164" s="437"/>
    </row>
    <row r="165" spans="1:44" ht="114.75" customHeight="1" thickBot="1">
      <c r="A165" s="593"/>
      <c r="B165" s="582"/>
      <c r="C165" s="582"/>
      <c r="D165" s="489" t="s">
        <v>43</v>
      </c>
      <c r="E165" s="250">
        <f t="shared" si="458"/>
        <v>0</v>
      </c>
      <c r="F165" s="250">
        <f t="shared" si="458"/>
        <v>0</v>
      </c>
      <c r="G165" s="317"/>
      <c r="H165" s="302"/>
      <c r="I165" s="302"/>
      <c r="J165" s="304"/>
      <c r="K165" s="302"/>
      <c r="L165" s="302"/>
      <c r="M165" s="304"/>
      <c r="N165" s="302"/>
      <c r="O165" s="302"/>
      <c r="P165" s="304"/>
      <c r="Q165" s="302"/>
      <c r="R165" s="302"/>
      <c r="S165" s="304"/>
      <c r="T165" s="302"/>
      <c r="U165" s="302"/>
      <c r="V165" s="304"/>
      <c r="W165" s="302"/>
      <c r="X165" s="302"/>
      <c r="Y165" s="304"/>
      <c r="Z165" s="302"/>
      <c r="AA165" s="302"/>
      <c r="AB165" s="304"/>
      <c r="AC165" s="302"/>
      <c r="AD165" s="302"/>
      <c r="AE165" s="304"/>
      <c r="AF165" s="302"/>
      <c r="AG165" s="302"/>
      <c r="AH165" s="304"/>
      <c r="AI165" s="302"/>
      <c r="AJ165" s="302"/>
      <c r="AK165" s="305"/>
      <c r="AL165" s="302"/>
      <c r="AM165" s="302"/>
      <c r="AN165" s="304"/>
      <c r="AO165" s="302"/>
      <c r="AP165" s="302"/>
      <c r="AQ165" s="304"/>
      <c r="AR165" s="440"/>
    </row>
    <row r="166" spans="1:44" ht="126" customHeight="1">
      <c r="A166" s="591" t="s">
        <v>458</v>
      </c>
      <c r="B166" s="580" t="s">
        <v>459</v>
      </c>
      <c r="C166" s="580"/>
      <c r="D166" s="487" t="s">
        <v>41</v>
      </c>
      <c r="E166" s="230">
        <f>H166+K166+N166+Q166+T166+W166+Z166+AC166+AF166+AI166+AL166+AO166</f>
        <v>4448</v>
      </c>
      <c r="F166" s="230">
        <f>F167+F168+F169+F169</f>
        <v>4448</v>
      </c>
      <c r="G166" s="233">
        <f>F166/E166</f>
        <v>1</v>
      </c>
      <c r="H166" s="301">
        <f>H167+H168+H169+H170+H171+H172</f>
        <v>0</v>
      </c>
      <c r="I166" s="301">
        <f>I167+I168+I169+I170+I171+I172</f>
        <v>0</v>
      </c>
      <c r="J166" s="314"/>
      <c r="K166" s="301">
        <f>K167+K168+K169+K170+K171+K172</f>
        <v>0</v>
      </c>
      <c r="L166" s="301">
        <f>L167+L168+L169+L170+L171+L172</f>
        <v>0</v>
      </c>
      <c r="M166" s="306"/>
      <c r="N166" s="301">
        <f>N167+N168+N169+N170+N171+N172</f>
        <v>0</v>
      </c>
      <c r="O166" s="301">
        <f>O167+O168+O169+O170+O171+O172</f>
        <v>0</v>
      </c>
      <c r="P166" s="314"/>
      <c r="Q166" s="301">
        <f>Q167+Q168+Q169+Q170+Q171+Q172</f>
        <v>0</v>
      </c>
      <c r="R166" s="301">
        <f>R167+R168+R169+R170+R171+R172</f>
        <v>0</v>
      </c>
      <c r="S166" s="306"/>
      <c r="T166" s="301">
        <f>T167+T168+T169+T170+T171+T172</f>
        <v>0</v>
      </c>
      <c r="U166" s="301">
        <f>U167+U168+U169+U170+U171+U172</f>
        <v>0</v>
      </c>
      <c r="V166" s="314"/>
      <c r="W166" s="301">
        <f>W167+W168+W169+W170+W171+W172</f>
        <v>0</v>
      </c>
      <c r="X166" s="301">
        <f>X167+X168+X169+X170+X171+X172</f>
        <v>0</v>
      </c>
      <c r="Y166" s="314"/>
      <c r="Z166" s="301">
        <f t="shared" ref="Z166:AA166" si="461">Z167+Z168+Z169+Z170+Z171+Z172</f>
        <v>0</v>
      </c>
      <c r="AA166" s="301">
        <f t="shared" si="461"/>
        <v>0</v>
      </c>
      <c r="AB166" s="297"/>
      <c r="AC166" s="301">
        <f t="shared" ref="AC166:AD166" si="462">AC167+AC168+AC169+AC170+AC171+AC172</f>
        <v>0</v>
      </c>
      <c r="AD166" s="301">
        <f t="shared" si="462"/>
        <v>0</v>
      </c>
      <c r="AE166" s="297"/>
      <c r="AF166" s="230">
        <f t="shared" ref="AF166:AG166" si="463">AF167+AF168+AF169+AF170+AF171+AF172</f>
        <v>4448</v>
      </c>
      <c r="AG166" s="230">
        <f t="shared" si="463"/>
        <v>4448</v>
      </c>
      <c r="AH166" s="231">
        <f t="shared" ref="AH166" si="464">AG166/AF166</f>
        <v>1</v>
      </c>
      <c r="AI166" s="301">
        <f t="shared" ref="AI166:AJ166" si="465">AI167+AI168+AI169+AI170+AI171+AI172</f>
        <v>0</v>
      </c>
      <c r="AJ166" s="301">
        <f t="shared" si="465"/>
        <v>0</v>
      </c>
      <c r="AK166" s="306"/>
      <c r="AL166" s="301">
        <f t="shared" ref="AL166:AM166" si="466">AL167+AL168+AL169+AL170+AL171+AL172</f>
        <v>0</v>
      </c>
      <c r="AM166" s="301">
        <f t="shared" si="466"/>
        <v>0</v>
      </c>
      <c r="AN166" s="306"/>
      <c r="AO166" s="301">
        <f>AO167+AO168+AO169+AO170+AO171+AO172</f>
        <v>0</v>
      </c>
      <c r="AP166" s="301">
        <f>AP167+AP168+AP169+AP170+AP171+AP172</f>
        <v>0</v>
      </c>
      <c r="AQ166" s="314"/>
      <c r="AR166" s="436" t="s">
        <v>476</v>
      </c>
    </row>
    <row r="167" spans="1:44" ht="114.75" customHeight="1" thickBot="1">
      <c r="A167" s="592"/>
      <c r="B167" s="581"/>
      <c r="C167" s="581"/>
      <c r="D167" s="488" t="s">
        <v>37</v>
      </c>
      <c r="E167" s="490">
        <f>H167+K167+N167+Q167+T167+W167+Z167+AC167+AF167+AI167+AL167+AO167</f>
        <v>0</v>
      </c>
      <c r="F167" s="490">
        <f>I167+L167+O167+R167+U167+X167+AA167+AD167+AG167+AJ167+AM167+AP167</f>
        <v>0</v>
      </c>
      <c r="G167" s="240"/>
      <c r="H167" s="296"/>
      <c r="I167" s="296"/>
      <c r="J167" s="298"/>
      <c r="K167" s="296"/>
      <c r="L167" s="296"/>
      <c r="M167" s="298"/>
      <c r="N167" s="296"/>
      <c r="O167" s="296"/>
      <c r="P167" s="298"/>
      <c r="Q167" s="296"/>
      <c r="R167" s="296"/>
      <c r="S167" s="298"/>
      <c r="T167" s="296"/>
      <c r="U167" s="296"/>
      <c r="V167" s="298"/>
      <c r="W167" s="296"/>
      <c r="X167" s="296"/>
      <c r="Y167" s="298"/>
      <c r="Z167" s="296"/>
      <c r="AA167" s="296"/>
      <c r="AB167" s="298"/>
      <c r="AC167" s="296"/>
      <c r="AD167" s="296"/>
      <c r="AE167" s="298"/>
      <c r="AF167" s="490"/>
      <c r="AG167" s="490"/>
      <c r="AH167" s="238"/>
      <c r="AI167" s="296"/>
      <c r="AJ167" s="296"/>
      <c r="AK167" s="300"/>
      <c r="AL167" s="296"/>
      <c r="AM167" s="296"/>
      <c r="AN167" s="298"/>
      <c r="AO167" s="296"/>
      <c r="AP167" s="296"/>
      <c r="AQ167" s="298"/>
      <c r="AR167" s="437"/>
    </row>
    <row r="168" spans="1:44" ht="177.75" customHeight="1">
      <c r="A168" s="592"/>
      <c r="B168" s="581"/>
      <c r="C168" s="581"/>
      <c r="D168" s="486" t="s">
        <v>2</v>
      </c>
      <c r="E168" s="490">
        <f t="shared" ref="E168:F172" si="467">H168+K168+N168+Q168+T168+W168+Z168+AC168+AF168+AI168+AL168+AO168</f>
        <v>4448</v>
      </c>
      <c r="F168" s="490">
        <f>I168+L168+O168+R168+U168+X168+AA168+AD168+AG168+AJ168+AM168+AP168</f>
        <v>4448</v>
      </c>
      <c r="G168" s="231">
        <f t="shared" ref="G168" si="468">F168/E168</f>
        <v>1</v>
      </c>
      <c r="H168" s="296">
        <v>0</v>
      </c>
      <c r="I168" s="296"/>
      <c r="J168" s="298"/>
      <c r="K168" s="296">
        <v>0</v>
      </c>
      <c r="L168" s="296">
        <v>0</v>
      </c>
      <c r="M168" s="297"/>
      <c r="N168" s="296">
        <v>0</v>
      </c>
      <c r="O168" s="296"/>
      <c r="P168" s="298"/>
      <c r="Q168" s="296">
        <v>0</v>
      </c>
      <c r="R168" s="296">
        <v>0</v>
      </c>
      <c r="S168" s="306"/>
      <c r="T168" s="296"/>
      <c r="U168" s="296"/>
      <c r="V168" s="298"/>
      <c r="W168" s="296"/>
      <c r="X168" s="296"/>
      <c r="Y168" s="298"/>
      <c r="Z168" s="296"/>
      <c r="AA168" s="296">
        <v>0</v>
      </c>
      <c r="AB168" s="297"/>
      <c r="AC168" s="296"/>
      <c r="AD168" s="296"/>
      <c r="AE168" s="297"/>
      <c r="AF168" s="490">
        <v>4448</v>
      </c>
      <c r="AG168" s="490">
        <v>4448</v>
      </c>
      <c r="AH168" s="231">
        <f t="shared" ref="AH168" si="469">AG168/AF168</f>
        <v>1</v>
      </c>
      <c r="AI168" s="296"/>
      <c r="AJ168" s="296"/>
      <c r="AK168" s="300"/>
      <c r="AL168" s="296"/>
      <c r="AM168" s="296"/>
      <c r="AN168" s="298"/>
      <c r="AO168" s="296"/>
      <c r="AP168" s="296"/>
      <c r="AQ168" s="298"/>
      <c r="AR168" s="430" t="s">
        <v>475</v>
      </c>
    </row>
    <row r="169" spans="1:44" ht="114.75" customHeight="1" thickBot="1">
      <c r="A169" s="592"/>
      <c r="B169" s="581"/>
      <c r="C169" s="581"/>
      <c r="D169" s="486" t="s">
        <v>284</v>
      </c>
      <c r="E169" s="490">
        <f t="shared" si="467"/>
        <v>0</v>
      </c>
      <c r="F169" s="490">
        <f>I169+L169+O169+R169+U169+X169+AA169+AD169+AG169+AJ169+AM169+AP169</f>
        <v>0</v>
      </c>
      <c r="G169" s="231"/>
      <c r="H169" s="296"/>
      <c r="I169" s="296"/>
      <c r="J169" s="298"/>
      <c r="K169" s="296"/>
      <c r="L169" s="296"/>
      <c r="M169" s="298"/>
      <c r="N169" s="296">
        <v>0</v>
      </c>
      <c r="O169" s="296"/>
      <c r="P169" s="298"/>
      <c r="Q169" s="296">
        <v>0</v>
      </c>
      <c r="R169" s="296"/>
      <c r="S169" s="298"/>
      <c r="T169" s="296">
        <v>0</v>
      </c>
      <c r="U169" s="296"/>
      <c r="V169" s="298"/>
      <c r="W169" s="296">
        <v>0</v>
      </c>
      <c r="X169" s="296"/>
      <c r="Y169" s="298"/>
      <c r="Z169" s="296"/>
      <c r="AA169" s="296"/>
      <c r="AB169" s="298"/>
      <c r="AC169" s="296"/>
      <c r="AD169" s="296"/>
      <c r="AE169" s="298"/>
      <c r="AF169" s="296"/>
      <c r="AG169" s="296"/>
      <c r="AH169" s="298"/>
      <c r="AI169" s="296"/>
      <c r="AJ169" s="296"/>
      <c r="AK169" s="300"/>
      <c r="AL169" s="296"/>
      <c r="AM169" s="296"/>
      <c r="AN169" s="298"/>
      <c r="AO169" s="296"/>
      <c r="AP169" s="296"/>
      <c r="AQ169" s="298"/>
      <c r="AR169" s="437"/>
    </row>
    <row r="170" spans="1:44" ht="342" customHeight="1">
      <c r="A170" s="592"/>
      <c r="B170" s="581"/>
      <c r="C170" s="581"/>
      <c r="D170" s="486" t="s">
        <v>292</v>
      </c>
      <c r="E170" s="230">
        <f t="shared" si="467"/>
        <v>0</v>
      </c>
      <c r="F170" s="230">
        <f t="shared" si="467"/>
        <v>0</v>
      </c>
      <c r="G170" s="231"/>
      <c r="H170" s="296"/>
      <c r="I170" s="296"/>
      <c r="J170" s="298"/>
      <c r="K170" s="296"/>
      <c r="L170" s="296"/>
      <c r="M170" s="298"/>
      <c r="N170" s="296"/>
      <c r="O170" s="296"/>
      <c r="P170" s="298"/>
      <c r="Q170" s="296"/>
      <c r="R170" s="296"/>
      <c r="S170" s="298"/>
      <c r="T170" s="296"/>
      <c r="U170" s="296"/>
      <c r="V170" s="298"/>
      <c r="W170" s="296"/>
      <c r="X170" s="296"/>
      <c r="Y170" s="298"/>
      <c r="Z170" s="296"/>
      <c r="AA170" s="296"/>
      <c r="AB170" s="298"/>
      <c r="AC170" s="296"/>
      <c r="AD170" s="296"/>
      <c r="AE170" s="298"/>
      <c r="AF170" s="296"/>
      <c r="AG170" s="296"/>
      <c r="AH170" s="298"/>
      <c r="AI170" s="296"/>
      <c r="AJ170" s="296"/>
      <c r="AK170" s="300"/>
      <c r="AL170" s="296"/>
      <c r="AM170" s="296"/>
      <c r="AN170" s="298"/>
      <c r="AO170" s="296"/>
      <c r="AP170" s="296"/>
      <c r="AQ170" s="298"/>
      <c r="AR170" s="437"/>
    </row>
    <row r="171" spans="1:44" ht="114.75" customHeight="1">
      <c r="A171" s="592"/>
      <c r="B171" s="581"/>
      <c r="C171" s="581"/>
      <c r="D171" s="486" t="s">
        <v>285</v>
      </c>
      <c r="E171" s="490">
        <f t="shared" si="467"/>
        <v>0</v>
      </c>
      <c r="F171" s="490">
        <f t="shared" si="467"/>
        <v>0</v>
      </c>
      <c r="G171" s="231"/>
      <c r="H171" s="296"/>
      <c r="I171" s="296"/>
      <c r="J171" s="298"/>
      <c r="K171" s="296"/>
      <c r="L171" s="296"/>
      <c r="M171" s="298"/>
      <c r="N171" s="296"/>
      <c r="O171" s="296"/>
      <c r="P171" s="298"/>
      <c r="Q171" s="296"/>
      <c r="R171" s="296"/>
      <c r="S171" s="298"/>
      <c r="T171" s="296"/>
      <c r="U171" s="296"/>
      <c r="V171" s="298"/>
      <c r="W171" s="296"/>
      <c r="X171" s="296"/>
      <c r="Y171" s="298"/>
      <c r="Z171" s="296"/>
      <c r="AA171" s="296"/>
      <c r="AB171" s="298"/>
      <c r="AC171" s="296"/>
      <c r="AD171" s="296"/>
      <c r="AE171" s="298"/>
      <c r="AF171" s="296"/>
      <c r="AG171" s="296"/>
      <c r="AH171" s="298"/>
      <c r="AI171" s="296"/>
      <c r="AJ171" s="296"/>
      <c r="AK171" s="300"/>
      <c r="AL171" s="296"/>
      <c r="AM171" s="296"/>
      <c r="AN171" s="298"/>
      <c r="AO171" s="296"/>
      <c r="AP171" s="296"/>
      <c r="AQ171" s="298"/>
      <c r="AR171" s="437"/>
    </row>
    <row r="172" spans="1:44" ht="114.75" customHeight="1" thickBot="1">
      <c r="A172" s="593"/>
      <c r="B172" s="582"/>
      <c r="C172" s="582"/>
      <c r="D172" s="489" t="s">
        <v>43</v>
      </c>
      <c r="E172" s="250">
        <f t="shared" si="467"/>
        <v>0</v>
      </c>
      <c r="F172" s="250">
        <f t="shared" si="467"/>
        <v>0</v>
      </c>
      <c r="G172" s="484"/>
      <c r="H172" s="311"/>
      <c r="I172" s="311"/>
      <c r="J172" s="313"/>
      <c r="K172" s="311"/>
      <c r="L172" s="311"/>
      <c r="M172" s="313"/>
      <c r="N172" s="311"/>
      <c r="O172" s="311"/>
      <c r="P172" s="313"/>
      <c r="Q172" s="311"/>
      <c r="R172" s="311"/>
      <c r="S172" s="313"/>
      <c r="T172" s="311"/>
      <c r="U172" s="311"/>
      <c r="V172" s="313"/>
      <c r="W172" s="311"/>
      <c r="X172" s="311"/>
      <c r="Y172" s="313"/>
      <c r="Z172" s="311"/>
      <c r="AA172" s="311"/>
      <c r="AB172" s="313"/>
      <c r="AC172" s="311"/>
      <c r="AD172" s="311"/>
      <c r="AE172" s="313"/>
      <c r="AF172" s="311"/>
      <c r="AG172" s="311"/>
      <c r="AH172" s="313"/>
      <c r="AI172" s="311"/>
      <c r="AJ172" s="311"/>
      <c r="AK172" s="312"/>
      <c r="AL172" s="311"/>
      <c r="AM172" s="311"/>
      <c r="AN172" s="313"/>
      <c r="AO172" s="311"/>
      <c r="AP172" s="311"/>
      <c r="AQ172" s="313"/>
      <c r="AR172" s="440"/>
    </row>
    <row r="173" spans="1:44" ht="114.75" customHeight="1">
      <c r="A173" s="586" t="s">
        <v>451</v>
      </c>
      <c r="B173" s="583" t="s">
        <v>368</v>
      </c>
      <c r="C173" s="590"/>
      <c r="D173" s="254" t="s">
        <v>41</v>
      </c>
      <c r="E173" s="280">
        <f>H173+K173+N173+Q173+T173+W173+Z173+AC173+AF173+AI173+AL173+AO173</f>
        <v>7725.5</v>
      </c>
      <c r="F173" s="280">
        <f>I173+L173+O173+R173+U173+X173+AA173+AD173+AG173+AJ173+AM173+AP173</f>
        <v>7646.4</v>
      </c>
      <c r="G173" s="231">
        <f>F173/E173</f>
        <v>0.98976118050611606</v>
      </c>
      <c r="H173" s="237">
        <f>H174+H175+H176+H178</f>
        <v>0</v>
      </c>
      <c r="I173" s="237">
        <f>I174+I175+I176+I178</f>
        <v>0</v>
      </c>
      <c r="J173" s="238"/>
      <c r="K173" s="237">
        <f>K174+K175+K176+K177+K178+K179</f>
        <v>43.7</v>
      </c>
      <c r="L173" s="237">
        <f>L174+L175+L176+L177+L178+L179</f>
        <v>43.7</v>
      </c>
      <c r="M173" s="231">
        <f>L173/K173</f>
        <v>1</v>
      </c>
      <c r="N173" s="237">
        <f>N174+N175+N176+N177+N178+N179</f>
        <v>0</v>
      </c>
      <c r="O173" s="237">
        <f>O174+O175+O176+O177+O178+O179</f>
        <v>0</v>
      </c>
      <c r="P173" s="231"/>
      <c r="Q173" s="237">
        <f>Q174+Q175+Q176+Q177+Q178+Q179</f>
        <v>43.8</v>
      </c>
      <c r="R173" s="237">
        <f>R174+R175+R176+R177+R178+R179</f>
        <v>43.8</v>
      </c>
      <c r="S173" s="231">
        <f>R173/Q173</f>
        <v>1</v>
      </c>
      <c r="T173" s="237">
        <f>T174+T175+T176+T177+T178+T179</f>
        <v>0</v>
      </c>
      <c r="U173" s="237">
        <f>U174+U175+U176+U177+U178+U179</f>
        <v>0</v>
      </c>
      <c r="V173" s="238"/>
      <c r="W173" s="237">
        <f>W174+W175+W176+W177+W178+W179</f>
        <v>0</v>
      </c>
      <c r="X173" s="237">
        <f>X174+X175+X176+X177+X178+X179</f>
        <v>0</v>
      </c>
      <c r="Y173" s="238"/>
      <c r="Z173" s="237">
        <f>Z174+Z175+Z176+Z177+Z178+Z179</f>
        <v>43.8</v>
      </c>
      <c r="AA173" s="237">
        <f>AA174+AA175+AA176+AA177+AA178+AA179</f>
        <v>43.8</v>
      </c>
      <c r="AB173" s="231">
        <f>AA173/Z173</f>
        <v>1</v>
      </c>
      <c r="AC173" s="237">
        <f>AC174+AC175+AC176+AC177+AC178+AC179</f>
        <v>400</v>
      </c>
      <c r="AD173" s="237">
        <f>AD174+AD175+AD176+AD177+AD178+AD179</f>
        <v>400</v>
      </c>
      <c r="AE173" s="231">
        <f>AD173/AC173</f>
        <v>1</v>
      </c>
      <c r="AF173" s="237">
        <f>AF174+AF175+AF176+AF177+AF178+AF179</f>
        <v>772.8</v>
      </c>
      <c r="AG173" s="237">
        <f>AG174+AG175+AG176+AG177+AG178+AG179</f>
        <v>772.8</v>
      </c>
      <c r="AH173" s="231">
        <f t="shared" ref="AH173" si="470">AG173/AF173</f>
        <v>1</v>
      </c>
      <c r="AI173" s="237">
        <f>AI174+AI175+AI176+AI177+AI178+AI179</f>
        <v>43.7</v>
      </c>
      <c r="AJ173" s="237">
        <f>AJ174+AJ175+AJ176+AJ177+AJ178+AJ179</f>
        <v>43.7</v>
      </c>
      <c r="AK173" s="231">
        <f>AJ173/AI173</f>
        <v>1</v>
      </c>
      <c r="AL173" s="237">
        <f>AL174+AL175+AL176+AL177+AL178+AL179</f>
        <v>0</v>
      </c>
      <c r="AM173" s="237">
        <f>AM174+AM175+AM176+AM177+AM178+AM179</f>
        <v>0</v>
      </c>
      <c r="AN173" s="238"/>
      <c r="AO173" s="237">
        <f>AO174+AO175+AO176+AO177+AO178+AO179</f>
        <v>6377.7</v>
      </c>
      <c r="AP173" s="237">
        <f>AP174+AP175+AP176+AP177+AP178+AP179</f>
        <v>6298.5999999999995</v>
      </c>
      <c r="AQ173" s="231">
        <f t="shared" ref="AQ173" si="471">AP173/AO173</f>
        <v>0.98759740972450882</v>
      </c>
      <c r="AR173" s="436" t="s">
        <v>471</v>
      </c>
    </row>
    <row r="174" spans="1:44" ht="114.75" customHeight="1">
      <c r="A174" s="587"/>
      <c r="B174" s="584"/>
      <c r="C174" s="584"/>
      <c r="D174" s="258" t="s">
        <v>37</v>
      </c>
      <c r="E174" s="237">
        <f>H174+K174+N174+Q174+T174+W174+Z174+AC174+AF174+AI174+AL174+AO174</f>
        <v>0</v>
      </c>
      <c r="F174" s="237">
        <f>I174+L174+O174+R174+U174+X174+AA174+AD174+AG174+AJ174+AM174+AP174</f>
        <v>0</v>
      </c>
      <c r="G174" s="231"/>
      <c r="H174" s="237">
        <f t="shared" ref="H174:I176" si="472">H230</f>
        <v>0</v>
      </c>
      <c r="I174" s="237">
        <f t="shared" si="472"/>
        <v>0</v>
      </c>
      <c r="J174" s="238"/>
      <c r="K174" s="237">
        <f t="shared" ref="K174:L176" si="473">K230</f>
        <v>0</v>
      </c>
      <c r="L174" s="237">
        <f t="shared" si="473"/>
        <v>0</v>
      </c>
      <c r="M174" s="238"/>
      <c r="N174" s="237">
        <f t="shared" ref="N174:O176" si="474">N230</f>
        <v>0</v>
      </c>
      <c r="O174" s="237">
        <f t="shared" si="474"/>
        <v>0</v>
      </c>
      <c r="P174" s="238"/>
      <c r="Q174" s="237">
        <f t="shared" ref="Q174:R176" si="475">Q230</f>
        <v>0</v>
      </c>
      <c r="R174" s="237">
        <f t="shared" si="475"/>
        <v>0</v>
      </c>
      <c r="S174" s="238"/>
      <c r="T174" s="237">
        <f t="shared" ref="T174:U175" si="476">T230</f>
        <v>0</v>
      </c>
      <c r="U174" s="237">
        <f t="shared" si="476"/>
        <v>0</v>
      </c>
      <c r="V174" s="238"/>
      <c r="W174" s="237">
        <f t="shared" ref="W174:X176" si="477">W230</f>
        <v>0</v>
      </c>
      <c r="X174" s="237">
        <f t="shared" si="477"/>
        <v>0</v>
      </c>
      <c r="Y174" s="238"/>
      <c r="Z174" s="237">
        <f t="shared" ref="Z174:AA175" si="478">Z230</f>
        <v>0</v>
      </c>
      <c r="AA174" s="237">
        <f t="shared" si="478"/>
        <v>0</v>
      </c>
      <c r="AB174" s="238"/>
      <c r="AC174" s="237">
        <f t="shared" ref="AC174:AD175" si="479">AC230</f>
        <v>0</v>
      </c>
      <c r="AD174" s="237">
        <f t="shared" si="479"/>
        <v>0</v>
      </c>
      <c r="AE174" s="238"/>
      <c r="AF174" s="237">
        <f t="shared" ref="AF174:AG175" si="480">AF230</f>
        <v>0</v>
      </c>
      <c r="AG174" s="237">
        <f t="shared" si="480"/>
        <v>0</v>
      </c>
      <c r="AH174" s="238"/>
      <c r="AI174" s="237">
        <f t="shared" ref="AI174:AJ175" si="481">AI230</f>
        <v>0</v>
      </c>
      <c r="AJ174" s="237">
        <f t="shared" si="481"/>
        <v>0</v>
      </c>
      <c r="AK174" s="240"/>
      <c r="AL174" s="237">
        <f t="shared" ref="AL174:AM175" si="482">AL230</f>
        <v>0</v>
      </c>
      <c r="AM174" s="237">
        <f t="shared" si="482"/>
        <v>0</v>
      </c>
      <c r="AN174" s="238"/>
      <c r="AO174" s="237">
        <f t="shared" ref="AO174:AP175" si="483">AO230</f>
        <v>0</v>
      </c>
      <c r="AP174" s="237">
        <f t="shared" si="483"/>
        <v>0</v>
      </c>
      <c r="AQ174" s="238"/>
      <c r="AR174" s="430"/>
    </row>
    <row r="175" spans="1:44" ht="114.75" customHeight="1" thickBot="1">
      <c r="A175" s="587"/>
      <c r="B175" s="584"/>
      <c r="C175" s="584"/>
      <c r="D175" s="236" t="s">
        <v>2</v>
      </c>
      <c r="E175" s="237">
        <f t="shared" ref="E175:F179" si="484">H175+K175+N175+Q175+T175+W175+Z175+AC175+AF175+AI175+AL175+AO175</f>
        <v>79.099999999999994</v>
      </c>
      <c r="F175" s="237">
        <f t="shared" si="484"/>
        <v>0</v>
      </c>
      <c r="G175" s="231">
        <f t="shared" ref="G175:G176" si="485">F175/E175</f>
        <v>0</v>
      </c>
      <c r="H175" s="237">
        <f t="shared" si="472"/>
        <v>0</v>
      </c>
      <c r="I175" s="237">
        <f t="shared" si="472"/>
        <v>0</v>
      </c>
      <c r="J175" s="238"/>
      <c r="K175" s="237">
        <f t="shared" si="473"/>
        <v>0</v>
      </c>
      <c r="L175" s="237">
        <f t="shared" si="473"/>
        <v>0</v>
      </c>
      <c r="M175" s="238"/>
      <c r="N175" s="237">
        <f t="shared" si="474"/>
        <v>0</v>
      </c>
      <c r="O175" s="237">
        <f t="shared" si="474"/>
        <v>0</v>
      </c>
      <c r="P175" s="238"/>
      <c r="Q175" s="237">
        <f t="shared" si="475"/>
        <v>0</v>
      </c>
      <c r="R175" s="237">
        <f t="shared" si="475"/>
        <v>0</v>
      </c>
      <c r="S175" s="238"/>
      <c r="T175" s="237">
        <f t="shared" si="476"/>
        <v>0</v>
      </c>
      <c r="U175" s="237">
        <f t="shared" si="476"/>
        <v>0</v>
      </c>
      <c r="V175" s="238"/>
      <c r="W175" s="237">
        <f t="shared" si="477"/>
        <v>0</v>
      </c>
      <c r="X175" s="237">
        <f t="shared" si="477"/>
        <v>0</v>
      </c>
      <c r="Y175" s="238"/>
      <c r="Z175" s="237">
        <f t="shared" si="478"/>
        <v>0</v>
      </c>
      <c r="AA175" s="237">
        <f t="shared" si="478"/>
        <v>0</v>
      </c>
      <c r="AB175" s="238"/>
      <c r="AC175" s="237">
        <f t="shared" si="479"/>
        <v>0</v>
      </c>
      <c r="AD175" s="237">
        <f t="shared" si="479"/>
        <v>0</v>
      </c>
      <c r="AE175" s="238"/>
      <c r="AF175" s="237">
        <f t="shared" si="480"/>
        <v>0</v>
      </c>
      <c r="AG175" s="237">
        <f t="shared" si="480"/>
        <v>0</v>
      </c>
      <c r="AH175" s="238"/>
      <c r="AI175" s="237">
        <f t="shared" si="481"/>
        <v>0</v>
      </c>
      <c r="AJ175" s="237">
        <f t="shared" si="481"/>
        <v>0</v>
      </c>
      <c r="AK175" s="240"/>
      <c r="AL175" s="237">
        <f t="shared" si="482"/>
        <v>0</v>
      </c>
      <c r="AM175" s="237">
        <f t="shared" si="482"/>
        <v>0</v>
      </c>
      <c r="AN175" s="238"/>
      <c r="AO175" s="237">
        <f>AO280</f>
        <v>79.099999999999994</v>
      </c>
      <c r="AP175" s="237">
        <f t="shared" si="483"/>
        <v>0</v>
      </c>
      <c r="AQ175" s="238">
        <f t="shared" ref="AQ175" si="486">AP175/AO175*100</f>
        <v>0</v>
      </c>
      <c r="AR175" s="430"/>
    </row>
    <row r="176" spans="1:44" ht="408" customHeight="1" thickBot="1">
      <c r="A176" s="587"/>
      <c r="B176" s="584"/>
      <c r="C176" s="584"/>
      <c r="D176" s="316" t="s">
        <v>284</v>
      </c>
      <c r="E176" s="237">
        <f>H176+K176+N176+Q176+T176+W176+Z176+AC176+AF176+AI176+AL176+AO176</f>
        <v>7646.4</v>
      </c>
      <c r="F176" s="237">
        <f>I176+L176+O176+R176+U176+X176+AA176+AD176+AG176+AJ176+AM176+AP176</f>
        <v>7646.4</v>
      </c>
      <c r="G176" s="269">
        <f t="shared" si="485"/>
        <v>1</v>
      </c>
      <c r="H176" s="237">
        <f t="shared" si="472"/>
        <v>0</v>
      </c>
      <c r="I176" s="237">
        <f t="shared" si="472"/>
        <v>0</v>
      </c>
      <c r="J176" s="238"/>
      <c r="K176" s="237">
        <f t="shared" si="473"/>
        <v>43.7</v>
      </c>
      <c r="L176" s="237">
        <f t="shared" si="473"/>
        <v>43.7</v>
      </c>
      <c r="M176" s="233">
        <f>L176/K176</f>
        <v>1</v>
      </c>
      <c r="N176" s="237">
        <f t="shared" si="474"/>
        <v>0</v>
      </c>
      <c r="O176" s="237">
        <f t="shared" si="474"/>
        <v>0</v>
      </c>
      <c r="P176" s="231"/>
      <c r="Q176" s="237">
        <f t="shared" si="475"/>
        <v>43.8</v>
      </c>
      <c r="R176" s="237">
        <f t="shared" si="475"/>
        <v>43.8</v>
      </c>
      <c r="S176" s="233">
        <f>R176/Q176</f>
        <v>1</v>
      </c>
      <c r="T176" s="237">
        <f>T232+T239+T246</f>
        <v>0</v>
      </c>
      <c r="U176" s="237">
        <f>U232+U239+U246</f>
        <v>0</v>
      </c>
      <c r="V176" s="238"/>
      <c r="W176" s="237">
        <f>W232+W239+W246</f>
        <v>0</v>
      </c>
      <c r="X176" s="237">
        <f t="shared" si="477"/>
        <v>0</v>
      </c>
      <c r="Y176" s="238"/>
      <c r="Z176" s="237">
        <f>Z232+Z239+Z246</f>
        <v>43.8</v>
      </c>
      <c r="AA176" s="237">
        <f>AA232+AA239+AA246</f>
        <v>43.8</v>
      </c>
      <c r="AB176" s="233">
        <f>AA176/Z176</f>
        <v>1</v>
      </c>
      <c r="AC176" s="237">
        <f>AC232+AC239+AC246</f>
        <v>400</v>
      </c>
      <c r="AD176" s="237">
        <f>AD232+AD239+AD246</f>
        <v>400</v>
      </c>
      <c r="AE176" s="233">
        <f>AD176/AC176</f>
        <v>1</v>
      </c>
      <c r="AF176" s="237">
        <f>AF232+AF239+AF246</f>
        <v>772.8</v>
      </c>
      <c r="AG176" s="237">
        <f>AG232+AG239+AG246</f>
        <v>772.8</v>
      </c>
      <c r="AH176" s="231">
        <f t="shared" ref="AH176" si="487">AG176/AF176</f>
        <v>1</v>
      </c>
      <c r="AI176" s="237">
        <f>AI232+AI239+AI246+AI253+AI260+AI267+AI281</f>
        <v>43.7</v>
      </c>
      <c r="AJ176" s="237">
        <f>AJ232+AJ239+AJ246+AJ253+AJ260+AJ267+AJ281</f>
        <v>43.7</v>
      </c>
      <c r="AK176" s="269">
        <f t="shared" ref="AK176" si="488">AJ176/AI176</f>
        <v>1</v>
      </c>
      <c r="AL176" s="237">
        <f>AL232+AL239+AL246+AL253+AL260+AL267+AL281</f>
        <v>0</v>
      </c>
      <c r="AM176" s="237">
        <f>AM232+AM239+AM246+AM253+AM260+AM267+AM281</f>
        <v>0</v>
      </c>
      <c r="AN176" s="284"/>
      <c r="AO176" s="237">
        <f>AO232+AO239+AO246+AO253+AO260+AO267+AO274</f>
        <v>6298.5999999999995</v>
      </c>
      <c r="AP176" s="237">
        <f>AP232+AP239+AP246+AP253+AP260+AP267+AP274</f>
        <v>6298.5999999999995</v>
      </c>
      <c r="AQ176" s="231">
        <f t="shared" ref="AQ176" si="489">AP176/AO176</f>
        <v>1</v>
      </c>
      <c r="AR176" s="498" t="s">
        <v>562</v>
      </c>
    </row>
    <row r="177" spans="1:44" ht="369" customHeight="1">
      <c r="A177" s="587"/>
      <c r="B177" s="584"/>
      <c r="C177" s="584"/>
      <c r="D177" s="236" t="s">
        <v>292</v>
      </c>
      <c r="E177" s="230">
        <f t="shared" si="484"/>
        <v>0</v>
      </c>
      <c r="F177" s="230">
        <f t="shared" si="484"/>
        <v>0</v>
      </c>
      <c r="G177" s="231"/>
      <c r="H177" s="237">
        <f>H184+H191+H198+H205+H212+H219+H226+H233+H240+H247</f>
        <v>0</v>
      </c>
      <c r="I177" s="237">
        <f>I184+I191+I198+I205+I212+I219+I226+I233+I240+I247</f>
        <v>0</v>
      </c>
      <c r="J177" s="238"/>
      <c r="K177" s="237">
        <f>K184+K191+K198+K205+K212+K219+K226+K233+K240+K247</f>
        <v>0</v>
      </c>
      <c r="L177" s="237"/>
      <c r="M177" s="238"/>
      <c r="N177" s="237">
        <f>N184+N191+N198+N205+N212+N219+N226+N233+N240+N247</f>
        <v>0</v>
      </c>
      <c r="O177" s="237">
        <f>O184+O191+O198+O205+O212+O219+O226+O233+O240+O247</f>
        <v>0</v>
      </c>
      <c r="P177" s="238"/>
      <c r="Q177" s="237">
        <f>Q184+Q191+Q198+Q205+Q212+Q219+Q226+Q233+Q240+Q247</f>
        <v>0</v>
      </c>
      <c r="R177" s="237">
        <f>R184+R191+R198+R205+R212+R219+R226+R233+R240+R247</f>
        <v>0</v>
      </c>
      <c r="S177" s="238"/>
      <c r="T177" s="237">
        <f>T184+T191+T198+T205+T212+T219+T226+T233+T240+T247</f>
        <v>0</v>
      </c>
      <c r="U177" s="237">
        <f>U184+U191+U198+U205+U212+U219+U226+U233+U240+U247</f>
        <v>0</v>
      </c>
      <c r="V177" s="238"/>
      <c r="W177" s="237">
        <f>W184+W191+W198+W205+W212+W219+W226+W233+W240+W247</f>
        <v>0</v>
      </c>
      <c r="X177" s="237">
        <f>X184+X191+X198+X205+X212+X219+X226+X233+X240+X247</f>
        <v>0</v>
      </c>
      <c r="Y177" s="238"/>
      <c r="Z177" s="237">
        <f>Z184+Z191+Z198+Z205+Z212+Z219+Z226+Z233+Z240+Z247</f>
        <v>0</v>
      </c>
      <c r="AA177" s="237">
        <f>AA184+AA191+AA198+AA205+AA212+AA219+AA226+AA233+AA240+AA247</f>
        <v>0</v>
      </c>
      <c r="AB177" s="238"/>
      <c r="AC177" s="237">
        <f>AC184+AC191+AC198+AC205+AC212+AC219+AC226+AC233+AC240+AC247</f>
        <v>0</v>
      </c>
      <c r="AD177" s="237">
        <f>AD184+AD191+AD198+AD205+AD212+AD219+AD226+AD233+AD240+AD247</f>
        <v>0</v>
      </c>
      <c r="AE177" s="238"/>
      <c r="AF177" s="237">
        <f>AF184+AF191+AF198+AF205+AF212+AF219+AF226+AF233+AF240+AF247</f>
        <v>0</v>
      </c>
      <c r="AG177" s="237">
        <f>AG184+AG191+AG198+AG205+AG212+AG219+AG226+AG233+AG240+AG247</f>
        <v>0</v>
      </c>
      <c r="AH177" s="238"/>
      <c r="AI177" s="237">
        <f>AI184+AI191+AI198+AI205+AI212+AI219+AI226+AI233+AI240+AI247</f>
        <v>0</v>
      </c>
      <c r="AJ177" s="237">
        <f>AJ184+AJ191+AJ198+AJ205+AJ212+AJ219+AJ226+AJ233+AJ240+AJ247</f>
        <v>0</v>
      </c>
      <c r="AK177" s="240"/>
      <c r="AL177" s="237">
        <f>AL184+AL191+AL198+AL205+AL212+AL219+AL226+AL233+AL240+AL247</f>
        <v>0</v>
      </c>
      <c r="AM177" s="237">
        <f>AM184+AM191+AM198+AM205+AM212+AM219+AM226+AM233+AM240+AM247</f>
        <v>0</v>
      </c>
      <c r="AN177" s="238"/>
      <c r="AO177" s="237">
        <f>AO184+AO191+AO198+AO205+AO212+AO219+AO226+AO233+AO240+AO247</f>
        <v>0</v>
      </c>
      <c r="AP177" s="237">
        <f>AP184+AP191+AP198+AP205+AP212+AP219+AP226+AP233+AP240+AP247</f>
        <v>0</v>
      </c>
      <c r="AQ177" s="238"/>
      <c r="AR177" s="430"/>
    </row>
    <row r="178" spans="1:44" ht="114.75" customHeight="1">
      <c r="A178" s="587"/>
      <c r="B178" s="584"/>
      <c r="C178" s="584"/>
      <c r="D178" s="236" t="s">
        <v>285</v>
      </c>
      <c r="E178" s="237">
        <f t="shared" si="484"/>
        <v>0</v>
      </c>
      <c r="F178" s="237">
        <f t="shared" si="484"/>
        <v>0</v>
      </c>
      <c r="G178" s="231"/>
      <c r="H178" s="237">
        <f>H185+H192+H199+H206+H213+H220+H227+H234+H241+H248</f>
        <v>0</v>
      </c>
      <c r="I178" s="237">
        <f>I185+I192+I199+I206+I213+I220+I227+I234+I241+I248</f>
        <v>0</v>
      </c>
      <c r="J178" s="238"/>
      <c r="K178" s="237">
        <f>K185+K192+K199+K206+K213+K220+K227+K234+K241+K248</f>
        <v>0</v>
      </c>
      <c r="L178" s="237">
        <f>L185+L192+L199+L206+L213+L220+L227+L234+L241+L248</f>
        <v>0</v>
      </c>
      <c r="M178" s="238"/>
      <c r="N178" s="237">
        <f>N185+N192+N199+N206+N213+N220+N227+N234+N241+N248</f>
        <v>0</v>
      </c>
      <c r="O178" s="237">
        <f>O185+O192+O199+O206+O213+O220+O227+O234+O241+O248</f>
        <v>0</v>
      </c>
      <c r="P178" s="238"/>
      <c r="Q178" s="237">
        <f>Q185+Q192+Q199+Q206+Q213+Q220+Q227+Q234+Q241+Q248</f>
        <v>0</v>
      </c>
      <c r="R178" s="237">
        <f>R185+R192+R199+R206+R213+R220+R227+R234+R241+R248</f>
        <v>0</v>
      </c>
      <c r="S178" s="238"/>
      <c r="T178" s="237">
        <f>T185+T192+T199+T206+T213+T220+T227+T234+T241+T248</f>
        <v>0</v>
      </c>
      <c r="U178" s="237">
        <f>U185+U192+U199+U206+U213+U220+U227+U234+U241+U248</f>
        <v>0</v>
      </c>
      <c r="V178" s="238"/>
      <c r="W178" s="237">
        <f>W185+W192+W199+W206+W213+W220+W227+W234+W241+W248</f>
        <v>0</v>
      </c>
      <c r="X178" s="237">
        <f>X185+X192+X199+X206+X213+X220+X227+X234+X241+X248</f>
        <v>0</v>
      </c>
      <c r="Y178" s="238"/>
      <c r="Z178" s="237">
        <f>Z185+Z192+Z199+Z206+Z213+Z220+Z227+Z234+Z241+Z248</f>
        <v>0</v>
      </c>
      <c r="AA178" s="237">
        <f>AA185+AA192+AA199+AA206+AA213+AA220+AA227+AA234+AA241+AA248</f>
        <v>0</v>
      </c>
      <c r="AB178" s="238"/>
      <c r="AC178" s="237">
        <f>AC185+AC192+AC199+AC206+AC213+AC220+AC227+AC234+AC241+AC248</f>
        <v>0</v>
      </c>
      <c r="AD178" s="237">
        <f>AD185+AD192+AD199+AD206+AD213+AD220+AD227+AD234+AD241+AD248</f>
        <v>0</v>
      </c>
      <c r="AE178" s="238"/>
      <c r="AF178" s="237">
        <f>AF185+AF192+AF199+AF206+AF213+AF220+AF227+AF234+AF241+AF248</f>
        <v>0</v>
      </c>
      <c r="AG178" s="237">
        <f>AG185+AG192+AG199+AG206+AG213+AG220+AG227+AG234+AG241+AG248</f>
        <v>0</v>
      </c>
      <c r="AH178" s="238"/>
      <c r="AI178" s="237">
        <f>AI185+AI192+AI199+AI206+AI213+AI220+AI227+AI234+AI241+AI248</f>
        <v>0</v>
      </c>
      <c r="AJ178" s="237">
        <f>AJ185+AJ192+AJ199+AJ206+AJ213+AJ220+AJ227+AJ234+AJ241+AJ248</f>
        <v>0</v>
      </c>
      <c r="AK178" s="240"/>
      <c r="AL178" s="237">
        <f>AL185+AL192+AL199+AL206+AL213+AL220+AL227+AL234+AL241+AL248</f>
        <v>0</v>
      </c>
      <c r="AM178" s="237">
        <f>AM185+AM192+AM199+AM206+AM213+AM220+AM227+AM234+AM241+AM248</f>
        <v>0</v>
      </c>
      <c r="AN178" s="238"/>
      <c r="AO178" s="237">
        <f>AO185+AO192+AO199+AO206+AO213+AO220+AO227+AO234+AO241+AO248</f>
        <v>0</v>
      </c>
      <c r="AP178" s="237">
        <f>AP185+AP192+AP199+AP206+AP213+AP220+AP227+AP234+AP241+AP248</f>
        <v>0</v>
      </c>
      <c r="AQ178" s="238"/>
      <c r="AR178" s="430"/>
    </row>
    <row r="179" spans="1:44" ht="192.75" customHeight="1" thickBot="1">
      <c r="A179" s="588"/>
      <c r="B179" s="585"/>
      <c r="C179" s="585"/>
      <c r="D179" s="261" t="s">
        <v>43</v>
      </c>
      <c r="E179" s="250">
        <f>H179+K179+N179+Q179+T179+W179+Z179+AC179+AF179+AI179+AL179+AO179</f>
        <v>0</v>
      </c>
      <c r="F179" s="250">
        <f t="shared" si="484"/>
        <v>0</v>
      </c>
      <c r="G179" s="317"/>
      <c r="H179" s="250">
        <f t="shared" ref="H179:I179" si="490">H186+H193+H200+H207+H214+H221+H228+H235+H242+H249</f>
        <v>0</v>
      </c>
      <c r="I179" s="250">
        <f t="shared" si="490"/>
        <v>0</v>
      </c>
      <c r="J179" s="275"/>
      <c r="K179" s="250">
        <f t="shared" ref="K179:L179" si="491">K186+K193+K200+K207+K214+K221+K228+K235+K242+K249</f>
        <v>0</v>
      </c>
      <c r="L179" s="250">
        <f t="shared" si="491"/>
        <v>0</v>
      </c>
      <c r="M179" s="275"/>
      <c r="N179" s="250">
        <f t="shared" ref="N179:O179" si="492">N186+N193+N200+N207+N214+N221+N228+N235+N242+N249</f>
        <v>0</v>
      </c>
      <c r="O179" s="250">
        <f t="shared" si="492"/>
        <v>0</v>
      </c>
      <c r="P179" s="275"/>
      <c r="Q179" s="250">
        <f t="shared" ref="Q179:R179" si="493">Q186+Q193+Q200+Q207+Q214+Q221+Q228+Q235+Q242+Q249</f>
        <v>0</v>
      </c>
      <c r="R179" s="250">
        <f t="shared" si="493"/>
        <v>0</v>
      </c>
      <c r="S179" s="275"/>
      <c r="T179" s="250">
        <f t="shared" ref="T179:U179" si="494">T186+T193+T200+T207+T214+T221+T228+T235+T242+T249</f>
        <v>0</v>
      </c>
      <c r="U179" s="250">
        <f t="shared" si="494"/>
        <v>0</v>
      </c>
      <c r="V179" s="275"/>
      <c r="W179" s="250">
        <f t="shared" ref="W179:X179" si="495">W186+W193+W200+W207+W214+W221+W228+W235+W242+W249</f>
        <v>0</v>
      </c>
      <c r="X179" s="250">
        <f t="shared" si="495"/>
        <v>0</v>
      </c>
      <c r="Y179" s="275"/>
      <c r="Z179" s="250">
        <f t="shared" ref="Z179:AA179" si="496">Z186+Z193+Z200+Z207+Z214+Z221+Z228+Z235+Z242+Z249</f>
        <v>0</v>
      </c>
      <c r="AA179" s="250">
        <f t="shared" si="496"/>
        <v>0</v>
      </c>
      <c r="AB179" s="275"/>
      <c r="AC179" s="250">
        <f t="shared" ref="AC179:AD179" si="497">AC186+AC193+AC200+AC207+AC214+AC221+AC228+AC235+AC242+AC249</f>
        <v>0</v>
      </c>
      <c r="AD179" s="250">
        <f t="shared" si="497"/>
        <v>0</v>
      </c>
      <c r="AE179" s="275"/>
      <c r="AF179" s="250">
        <f t="shared" ref="AF179:AG179" si="498">AF186+AF193+AF200+AF207+AF214+AF221+AF228+AF235+AF242+AF249</f>
        <v>0</v>
      </c>
      <c r="AG179" s="250">
        <f t="shared" si="498"/>
        <v>0</v>
      </c>
      <c r="AH179" s="275"/>
      <c r="AI179" s="250">
        <f t="shared" ref="AI179:AJ179" si="499">AI186+AI193+AI200+AI207+AI214+AI221+AI228+AI235+AI242+AI249</f>
        <v>0</v>
      </c>
      <c r="AJ179" s="250">
        <f t="shared" si="499"/>
        <v>0</v>
      </c>
      <c r="AK179" s="277"/>
      <c r="AL179" s="250">
        <f t="shared" ref="AL179:AM179" si="500">AL186+AL193+AL200+AL207+AL214+AL221+AL228+AL235+AL242+AL249</f>
        <v>0</v>
      </c>
      <c r="AM179" s="250">
        <f t="shared" si="500"/>
        <v>0</v>
      </c>
      <c r="AN179" s="275"/>
      <c r="AO179" s="250">
        <f t="shared" ref="AO179:AP179" si="501">AO186+AO193+AO200+AO207+AO214+AO221+AO228+AO235+AO242+AO249</f>
        <v>0</v>
      </c>
      <c r="AP179" s="250">
        <f t="shared" si="501"/>
        <v>0</v>
      </c>
      <c r="AQ179" s="275"/>
      <c r="AR179" s="431"/>
    </row>
    <row r="180" spans="1:44" ht="114.75" hidden="1" customHeight="1">
      <c r="A180" s="598" t="s">
        <v>310</v>
      </c>
      <c r="B180" s="601" t="s">
        <v>430</v>
      </c>
      <c r="C180" s="601"/>
      <c r="D180" s="279" t="s">
        <v>41</v>
      </c>
      <c r="E180" s="280" t="e">
        <f>H180+K180+N180+Q180+T180+W180+Z180+AC180+AF180+AI180+AL180+#REF!</f>
        <v>#REF!</v>
      </c>
      <c r="F180" s="280" t="e">
        <f>I180+L180+O180+R180+U180+-X180+AA180+AD180+AG180+AJ180+AM180+#REF!</f>
        <v>#REF!</v>
      </c>
      <c r="G180" s="282" t="e">
        <f>F180/E180</f>
        <v>#REF!</v>
      </c>
      <c r="H180" s="280">
        <f>H181+H182+H183+H184+H185+H186</f>
        <v>0</v>
      </c>
      <c r="I180" s="280">
        <f>I181+I182+I183+I184+I185+I186</f>
        <v>0</v>
      </c>
      <c r="J180" s="293" t="e">
        <f t="shared" ref="J180:J228" si="502">I180/H180*100</f>
        <v>#DIV/0!</v>
      </c>
      <c r="K180" s="280">
        <f>K181+K182+K183+K184+K185+K186</f>
        <v>0</v>
      </c>
      <c r="L180" s="280">
        <f>L181+L182+L183+L184+L185+L186</f>
        <v>0</v>
      </c>
      <c r="M180" s="293" t="e">
        <f>L180/K180*100</f>
        <v>#DIV/0!</v>
      </c>
      <c r="N180" s="280">
        <f>N181+N182+N183+N184+N185+N186</f>
        <v>0</v>
      </c>
      <c r="O180" s="280">
        <f>O181+O182+O183+O184+O185+O186</f>
        <v>0</v>
      </c>
      <c r="P180" s="293" t="e">
        <f>O180/N180*100</f>
        <v>#DIV/0!</v>
      </c>
      <c r="Q180" s="280">
        <f>Q181+Q182+Q183+Q184+Q185+Q186</f>
        <v>0</v>
      </c>
      <c r="R180" s="280">
        <f>R181+R182+R183+R184+R185+R186</f>
        <v>0</v>
      </c>
      <c r="S180" s="293" t="e">
        <f>R180/Q180*100</f>
        <v>#DIV/0!</v>
      </c>
      <c r="T180" s="280">
        <f>T181+T182+T183+T184+T185+T186</f>
        <v>0</v>
      </c>
      <c r="U180" s="280">
        <f>U181+U182+U183+U184+U185+U186</f>
        <v>0</v>
      </c>
      <c r="V180" s="293" t="e">
        <f>U180/T180*100</f>
        <v>#DIV/0!</v>
      </c>
      <c r="W180" s="280">
        <f>W181+W182+W183+W184+W185+W186</f>
        <v>0</v>
      </c>
      <c r="X180" s="280">
        <f>X181+X182+X183+X184+X185+X186</f>
        <v>0</v>
      </c>
      <c r="Y180" s="293" t="e">
        <f>X180/W180*100</f>
        <v>#DIV/0!</v>
      </c>
      <c r="Z180" s="280">
        <f t="shared" ref="Z180:AA180" si="503">Z181+Z182+Z183+Z184+Z185+Z186</f>
        <v>0</v>
      </c>
      <c r="AA180" s="280">
        <f t="shared" si="503"/>
        <v>0</v>
      </c>
      <c r="AB180" s="293" t="e">
        <f t="shared" ref="AB180:AB228" si="504">AA180/Z180*100</f>
        <v>#DIV/0!</v>
      </c>
      <c r="AC180" s="280">
        <f t="shared" ref="AC180:AD180" si="505">AC181+AC182+AC183+AC184+AC185+AC186</f>
        <v>0</v>
      </c>
      <c r="AD180" s="280">
        <f t="shared" si="505"/>
        <v>0</v>
      </c>
      <c r="AE180" s="293" t="e">
        <f t="shared" ref="AE180:AE228" si="506">AD180/AC180*100</f>
        <v>#DIV/0!</v>
      </c>
      <c r="AF180" s="280">
        <f t="shared" ref="AF180:AG180" si="507">AF181+AF182+AF183+AF184+AF185+AF186</f>
        <v>0</v>
      </c>
      <c r="AG180" s="280">
        <f t="shared" si="507"/>
        <v>0</v>
      </c>
      <c r="AH180" s="293" t="e">
        <f t="shared" ref="AH180:AH228" si="508">AG180/AF180*100</f>
        <v>#DIV/0!</v>
      </c>
      <c r="AI180" s="280">
        <f t="shared" ref="AI180:AJ180" si="509">AI181+AI182+AI183+AI184+AI185+AI186</f>
        <v>0</v>
      </c>
      <c r="AJ180" s="280">
        <f t="shared" si="509"/>
        <v>0</v>
      </c>
      <c r="AK180" s="282" t="e">
        <f>AJ180/AI180</f>
        <v>#DIV/0!</v>
      </c>
      <c r="AL180" s="280">
        <f t="shared" ref="AL180:AM180" si="510">AL181+AL182+AL183+AL184+AL185+AL186</f>
        <v>0</v>
      </c>
      <c r="AM180" s="280">
        <f t="shared" si="510"/>
        <v>0</v>
      </c>
      <c r="AN180" s="293" t="e">
        <f t="shared" ref="AN180:AN228" si="511">AM180/AL180*100</f>
        <v>#DIV/0!</v>
      </c>
      <c r="AO180" s="280">
        <f>AO181+AO182+AO183+AO184+AO185+AO186</f>
        <v>0</v>
      </c>
      <c r="AP180" s="280">
        <f>AP181+AP182+AP183+AP184+AP185+AP186</f>
        <v>0</v>
      </c>
      <c r="AQ180" s="293" t="e">
        <f>AP180/AO180*100</f>
        <v>#DIV/0!</v>
      </c>
      <c r="AR180" s="441"/>
    </row>
    <row r="181" spans="1:44" ht="114.75" hidden="1" customHeight="1">
      <c r="A181" s="599"/>
      <c r="B181" s="602"/>
      <c r="C181" s="602"/>
      <c r="D181" s="295" t="s">
        <v>37</v>
      </c>
      <c r="E181" s="237" t="e">
        <f>H181+K181+N181+Q181+T181+W181+Z181+AC181+AF181+AI181+AL181+#REF!</f>
        <v>#REF!</v>
      </c>
      <c r="F181" s="237" t="e">
        <f>I181+L181+O181+R181+U181+-X181+AA181+AD181+AG181+AJ181+AM181+#REF!</f>
        <v>#REF!</v>
      </c>
      <c r="G181" s="231" t="e">
        <f t="shared" ref="G181:G186" si="512">F181/E181</f>
        <v>#REF!</v>
      </c>
      <c r="H181" s="296"/>
      <c r="I181" s="296"/>
      <c r="J181" s="238" t="e">
        <f t="shared" si="502"/>
        <v>#DIV/0!</v>
      </c>
      <c r="K181" s="296"/>
      <c r="L181" s="296"/>
      <c r="M181" s="238" t="e">
        <f t="shared" ref="M181:M186" si="513">L181/K181*100</f>
        <v>#DIV/0!</v>
      </c>
      <c r="N181" s="296"/>
      <c r="O181" s="296"/>
      <c r="P181" s="238" t="e">
        <f t="shared" ref="P181:P186" si="514">O181/N181*100</f>
        <v>#DIV/0!</v>
      </c>
      <c r="Q181" s="296"/>
      <c r="R181" s="296"/>
      <c r="S181" s="238" t="e">
        <f t="shared" ref="S181:S186" si="515">R181/Q181*100</f>
        <v>#DIV/0!</v>
      </c>
      <c r="T181" s="296"/>
      <c r="U181" s="296"/>
      <c r="V181" s="238" t="e">
        <f t="shared" ref="V181:V186" si="516">U181/T181*100</f>
        <v>#DIV/0!</v>
      </c>
      <c r="W181" s="296"/>
      <c r="X181" s="296"/>
      <c r="Y181" s="238" t="e">
        <f t="shared" ref="Y181:Y186" si="517">X181/W181*100</f>
        <v>#DIV/0!</v>
      </c>
      <c r="Z181" s="296"/>
      <c r="AA181" s="296"/>
      <c r="AB181" s="238" t="e">
        <f t="shared" si="504"/>
        <v>#DIV/0!</v>
      </c>
      <c r="AC181" s="296"/>
      <c r="AD181" s="296"/>
      <c r="AE181" s="238" t="e">
        <f t="shared" si="506"/>
        <v>#DIV/0!</v>
      </c>
      <c r="AF181" s="296"/>
      <c r="AG181" s="296"/>
      <c r="AH181" s="238" t="e">
        <f t="shared" si="508"/>
        <v>#DIV/0!</v>
      </c>
      <c r="AI181" s="296"/>
      <c r="AJ181" s="296"/>
      <c r="AK181" s="240" t="e">
        <f t="shared" ref="AK181:AK186" si="518">AJ181/AI181</f>
        <v>#DIV/0!</v>
      </c>
      <c r="AL181" s="296"/>
      <c r="AM181" s="296"/>
      <c r="AN181" s="238" t="e">
        <f t="shared" si="511"/>
        <v>#DIV/0!</v>
      </c>
      <c r="AO181" s="296"/>
      <c r="AP181" s="296"/>
      <c r="AQ181" s="238" t="e">
        <f t="shared" ref="AQ181:AQ186" si="519">AP181/AO181*100</f>
        <v>#DIV/0!</v>
      </c>
      <c r="AR181" s="437"/>
    </row>
    <row r="182" spans="1:44" ht="114.75" hidden="1" customHeight="1">
      <c r="A182" s="599"/>
      <c r="B182" s="602"/>
      <c r="C182" s="602"/>
      <c r="D182" s="299" t="s">
        <v>2</v>
      </c>
      <c r="E182" s="237" t="e">
        <f>H182+K182+N182+Q182+T182+W182+Z182+AC182+AF182+AI182+AL182+#REF!</f>
        <v>#REF!</v>
      </c>
      <c r="F182" s="237" t="e">
        <f>I182+L182+O182+R182+U182+-X182+AA182+AD182+AG182+AJ182+AM182+#REF!</f>
        <v>#REF!</v>
      </c>
      <c r="G182" s="231" t="e">
        <f t="shared" si="512"/>
        <v>#REF!</v>
      </c>
      <c r="H182" s="296"/>
      <c r="I182" s="296"/>
      <c r="J182" s="238" t="e">
        <f t="shared" si="502"/>
        <v>#DIV/0!</v>
      </c>
      <c r="K182" s="296"/>
      <c r="L182" s="296"/>
      <c r="M182" s="238" t="e">
        <f t="shared" si="513"/>
        <v>#DIV/0!</v>
      </c>
      <c r="N182" s="296"/>
      <c r="O182" s="296"/>
      <c r="P182" s="238" t="e">
        <f t="shared" si="514"/>
        <v>#DIV/0!</v>
      </c>
      <c r="Q182" s="296"/>
      <c r="R182" s="296"/>
      <c r="S182" s="238" t="e">
        <f t="shared" si="515"/>
        <v>#DIV/0!</v>
      </c>
      <c r="T182" s="296"/>
      <c r="U182" s="296"/>
      <c r="V182" s="238" t="e">
        <f t="shared" si="516"/>
        <v>#DIV/0!</v>
      </c>
      <c r="W182" s="296"/>
      <c r="X182" s="296"/>
      <c r="Y182" s="238" t="e">
        <f t="shared" si="517"/>
        <v>#DIV/0!</v>
      </c>
      <c r="Z182" s="296"/>
      <c r="AA182" s="296"/>
      <c r="AB182" s="238" t="e">
        <f t="shared" si="504"/>
        <v>#DIV/0!</v>
      </c>
      <c r="AC182" s="296"/>
      <c r="AD182" s="296"/>
      <c r="AE182" s="238" t="e">
        <f t="shared" si="506"/>
        <v>#DIV/0!</v>
      </c>
      <c r="AF182" s="296"/>
      <c r="AG182" s="296"/>
      <c r="AH182" s="238" t="e">
        <f t="shared" si="508"/>
        <v>#DIV/0!</v>
      </c>
      <c r="AI182" s="296"/>
      <c r="AJ182" s="296"/>
      <c r="AK182" s="240" t="e">
        <f t="shared" si="518"/>
        <v>#DIV/0!</v>
      </c>
      <c r="AL182" s="296"/>
      <c r="AM182" s="296"/>
      <c r="AN182" s="238" t="e">
        <f t="shared" si="511"/>
        <v>#DIV/0!</v>
      </c>
      <c r="AO182" s="296"/>
      <c r="AP182" s="296"/>
      <c r="AQ182" s="238" t="e">
        <f t="shared" si="519"/>
        <v>#DIV/0!</v>
      </c>
      <c r="AR182" s="437"/>
    </row>
    <row r="183" spans="1:44" ht="114.75" hidden="1" customHeight="1">
      <c r="A183" s="599"/>
      <c r="B183" s="602"/>
      <c r="C183" s="602"/>
      <c r="D183" s="299" t="s">
        <v>284</v>
      </c>
      <c r="E183" s="237" t="e">
        <f>H183+K183+N183+Q183+T183+W183+Z183+AC183+AF183+AI183+AL183+#REF!</f>
        <v>#REF!</v>
      </c>
      <c r="F183" s="237" t="e">
        <f>I183+L183+O183+R183+U183+-X183+AA183+AD183+AG183+AJ183+AM183+#REF!</f>
        <v>#REF!</v>
      </c>
      <c r="G183" s="231" t="e">
        <f t="shared" si="512"/>
        <v>#REF!</v>
      </c>
      <c r="H183" s="296"/>
      <c r="I183" s="296"/>
      <c r="J183" s="238" t="e">
        <f t="shared" si="502"/>
        <v>#DIV/0!</v>
      </c>
      <c r="K183" s="296"/>
      <c r="L183" s="296"/>
      <c r="M183" s="238" t="e">
        <f t="shared" si="513"/>
        <v>#DIV/0!</v>
      </c>
      <c r="N183" s="296"/>
      <c r="O183" s="296"/>
      <c r="P183" s="238" t="e">
        <f t="shared" si="514"/>
        <v>#DIV/0!</v>
      </c>
      <c r="Q183" s="296"/>
      <c r="R183" s="296"/>
      <c r="S183" s="238" t="e">
        <f t="shared" si="515"/>
        <v>#DIV/0!</v>
      </c>
      <c r="T183" s="296"/>
      <c r="U183" s="296"/>
      <c r="V183" s="238" t="e">
        <f t="shared" si="516"/>
        <v>#DIV/0!</v>
      </c>
      <c r="W183" s="296"/>
      <c r="X183" s="296"/>
      <c r="Y183" s="238" t="e">
        <f t="shared" si="517"/>
        <v>#DIV/0!</v>
      </c>
      <c r="Z183" s="296"/>
      <c r="AA183" s="296"/>
      <c r="AB183" s="238" t="e">
        <f t="shared" si="504"/>
        <v>#DIV/0!</v>
      </c>
      <c r="AC183" s="296"/>
      <c r="AD183" s="296"/>
      <c r="AE183" s="238" t="e">
        <f t="shared" si="506"/>
        <v>#DIV/0!</v>
      </c>
      <c r="AF183" s="296"/>
      <c r="AG183" s="296"/>
      <c r="AH183" s="238" t="e">
        <f t="shared" si="508"/>
        <v>#DIV/0!</v>
      </c>
      <c r="AI183" s="296">
        <v>0</v>
      </c>
      <c r="AJ183" s="296">
        <v>0</v>
      </c>
      <c r="AK183" s="231" t="e">
        <f t="shared" si="518"/>
        <v>#DIV/0!</v>
      </c>
      <c r="AL183" s="296"/>
      <c r="AM183" s="296"/>
      <c r="AN183" s="238" t="e">
        <f t="shared" si="511"/>
        <v>#DIV/0!</v>
      </c>
      <c r="AO183" s="296"/>
      <c r="AP183" s="296"/>
      <c r="AQ183" s="238" t="e">
        <f t="shared" si="519"/>
        <v>#DIV/0!</v>
      </c>
      <c r="AR183" s="437"/>
    </row>
    <row r="184" spans="1:44" ht="114.75" hidden="1" customHeight="1">
      <c r="A184" s="599"/>
      <c r="B184" s="602"/>
      <c r="C184" s="602"/>
      <c r="D184" s="299" t="s">
        <v>292</v>
      </c>
      <c r="E184" s="237" t="e">
        <f>H184+K184+N184+Q184+T184+W184+Z184+AC184+AF184+AI184+AL184+#REF!</f>
        <v>#REF!</v>
      </c>
      <c r="F184" s="237" t="e">
        <f>I184+L184+O184+R184+U184+-X184+AA184+AD184+AG184+AJ184+AM184+#REF!</f>
        <v>#REF!</v>
      </c>
      <c r="G184" s="231" t="e">
        <f t="shared" si="512"/>
        <v>#REF!</v>
      </c>
      <c r="H184" s="296"/>
      <c r="I184" s="296"/>
      <c r="J184" s="238" t="e">
        <f t="shared" si="502"/>
        <v>#DIV/0!</v>
      </c>
      <c r="K184" s="296"/>
      <c r="L184" s="296"/>
      <c r="M184" s="238" t="e">
        <f t="shared" si="513"/>
        <v>#DIV/0!</v>
      </c>
      <c r="N184" s="296"/>
      <c r="O184" s="296"/>
      <c r="P184" s="238" t="e">
        <f t="shared" si="514"/>
        <v>#DIV/0!</v>
      </c>
      <c r="Q184" s="296"/>
      <c r="R184" s="296"/>
      <c r="S184" s="238" t="e">
        <f t="shared" si="515"/>
        <v>#DIV/0!</v>
      </c>
      <c r="T184" s="296"/>
      <c r="U184" s="296"/>
      <c r="V184" s="238" t="e">
        <f t="shared" si="516"/>
        <v>#DIV/0!</v>
      </c>
      <c r="W184" s="296"/>
      <c r="X184" s="296"/>
      <c r="Y184" s="238" t="e">
        <f t="shared" si="517"/>
        <v>#DIV/0!</v>
      </c>
      <c r="Z184" s="296"/>
      <c r="AA184" s="296"/>
      <c r="AB184" s="238" t="e">
        <f t="shared" si="504"/>
        <v>#DIV/0!</v>
      </c>
      <c r="AC184" s="296"/>
      <c r="AD184" s="296"/>
      <c r="AE184" s="238" t="e">
        <f t="shared" si="506"/>
        <v>#DIV/0!</v>
      </c>
      <c r="AF184" s="296"/>
      <c r="AG184" s="296"/>
      <c r="AH184" s="238" t="e">
        <f t="shared" si="508"/>
        <v>#DIV/0!</v>
      </c>
      <c r="AI184" s="296"/>
      <c r="AJ184" s="296"/>
      <c r="AK184" s="240" t="e">
        <f t="shared" si="518"/>
        <v>#DIV/0!</v>
      </c>
      <c r="AL184" s="296"/>
      <c r="AM184" s="296"/>
      <c r="AN184" s="238" t="e">
        <f t="shared" si="511"/>
        <v>#DIV/0!</v>
      </c>
      <c r="AO184" s="296"/>
      <c r="AP184" s="296"/>
      <c r="AQ184" s="238" t="e">
        <f t="shared" si="519"/>
        <v>#DIV/0!</v>
      </c>
      <c r="AR184" s="437"/>
    </row>
    <row r="185" spans="1:44" ht="114.75" hidden="1" customHeight="1">
      <c r="A185" s="599"/>
      <c r="B185" s="602"/>
      <c r="C185" s="602"/>
      <c r="D185" s="299" t="s">
        <v>285</v>
      </c>
      <c r="E185" s="237" t="e">
        <f>H185+K185+N185+Q185+T185+W185+Z185+AC185+AF185+AI185+AL185+#REF!</f>
        <v>#REF!</v>
      </c>
      <c r="F185" s="237" t="e">
        <f>I185+L185+O185+R185+U185+-X185+AA185+AD185+AG185+AJ185+AM185+#REF!</f>
        <v>#REF!</v>
      </c>
      <c r="G185" s="231" t="e">
        <f t="shared" si="512"/>
        <v>#REF!</v>
      </c>
      <c r="H185" s="296"/>
      <c r="I185" s="296"/>
      <c r="J185" s="238" t="e">
        <f t="shared" si="502"/>
        <v>#DIV/0!</v>
      </c>
      <c r="K185" s="296"/>
      <c r="L185" s="296"/>
      <c r="M185" s="238" t="e">
        <f t="shared" si="513"/>
        <v>#DIV/0!</v>
      </c>
      <c r="N185" s="296"/>
      <c r="O185" s="296"/>
      <c r="P185" s="238" t="e">
        <f t="shared" si="514"/>
        <v>#DIV/0!</v>
      </c>
      <c r="Q185" s="296"/>
      <c r="R185" s="296"/>
      <c r="S185" s="238" t="e">
        <f t="shared" si="515"/>
        <v>#DIV/0!</v>
      </c>
      <c r="T185" s="296"/>
      <c r="U185" s="296"/>
      <c r="V185" s="238" t="e">
        <f t="shared" si="516"/>
        <v>#DIV/0!</v>
      </c>
      <c r="W185" s="296"/>
      <c r="X185" s="296"/>
      <c r="Y185" s="238" t="e">
        <f t="shared" si="517"/>
        <v>#DIV/0!</v>
      </c>
      <c r="Z185" s="296"/>
      <c r="AA185" s="296"/>
      <c r="AB185" s="238" t="e">
        <f t="shared" si="504"/>
        <v>#DIV/0!</v>
      </c>
      <c r="AC185" s="296"/>
      <c r="AD185" s="296"/>
      <c r="AE185" s="238" t="e">
        <f t="shared" si="506"/>
        <v>#DIV/0!</v>
      </c>
      <c r="AF185" s="296"/>
      <c r="AG185" s="296"/>
      <c r="AH185" s="238" t="e">
        <f t="shared" si="508"/>
        <v>#DIV/0!</v>
      </c>
      <c r="AI185" s="296"/>
      <c r="AJ185" s="296"/>
      <c r="AK185" s="240" t="e">
        <f t="shared" si="518"/>
        <v>#DIV/0!</v>
      </c>
      <c r="AL185" s="296"/>
      <c r="AM185" s="296"/>
      <c r="AN185" s="238" t="e">
        <f t="shared" si="511"/>
        <v>#DIV/0!</v>
      </c>
      <c r="AO185" s="296"/>
      <c r="AP185" s="296"/>
      <c r="AQ185" s="238" t="e">
        <f t="shared" si="519"/>
        <v>#DIV/0!</v>
      </c>
      <c r="AR185" s="437"/>
    </row>
    <row r="186" spans="1:44" ht="114.75" hidden="1" customHeight="1" thickBot="1">
      <c r="A186" s="600"/>
      <c r="B186" s="603"/>
      <c r="C186" s="603"/>
      <c r="D186" s="310" t="s">
        <v>43</v>
      </c>
      <c r="E186" s="268" t="e">
        <f>H186+K186+N186+Q186+T186+W186+Z186+AC186+AF186+AI186+AL186+#REF!</f>
        <v>#REF!</v>
      </c>
      <c r="F186" s="268" t="e">
        <f>I186+L186+O186+R186+U186+-X186+AA186+AD186+AG186+AJ186+AM186+#REF!</f>
        <v>#REF!</v>
      </c>
      <c r="G186" s="269" t="e">
        <f t="shared" si="512"/>
        <v>#REF!</v>
      </c>
      <c r="H186" s="311"/>
      <c r="I186" s="311"/>
      <c r="J186" s="284" t="e">
        <f t="shared" si="502"/>
        <v>#DIV/0!</v>
      </c>
      <c r="K186" s="311"/>
      <c r="L186" s="311"/>
      <c r="M186" s="284" t="e">
        <f t="shared" si="513"/>
        <v>#DIV/0!</v>
      </c>
      <c r="N186" s="311"/>
      <c r="O186" s="311"/>
      <c r="P186" s="284" t="e">
        <f t="shared" si="514"/>
        <v>#DIV/0!</v>
      </c>
      <c r="Q186" s="311"/>
      <c r="R186" s="311"/>
      <c r="S186" s="284" t="e">
        <f t="shared" si="515"/>
        <v>#DIV/0!</v>
      </c>
      <c r="T186" s="311"/>
      <c r="U186" s="311"/>
      <c r="V186" s="284" t="e">
        <f t="shared" si="516"/>
        <v>#DIV/0!</v>
      </c>
      <c r="W186" s="311"/>
      <c r="X186" s="311"/>
      <c r="Y186" s="284" t="e">
        <f t="shared" si="517"/>
        <v>#DIV/0!</v>
      </c>
      <c r="Z186" s="311"/>
      <c r="AA186" s="311"/>
      <c r="AB186" s="284" t="e">
        <f t="shared" si="504"/>
        <v>#DIV/0!</v>
      </c>
      <c r="AC186" s="311"/>
      <c r="AD186" s="311"/>
      <c r="AE186" s="284" t="e">
        <f t="shared" si="506"/>
        <v>#DIV/0!</v>
      </c>
      <c r="AF186" s="311"/>
      <c r="AG186" s="311"/>
      <c r="AH186" s="284" t="e">
        <f t="shared" si="508"/>
        <v>#DIV/0!</v>
      </c>
      <c r="AI186" s="311"/>
      <c r="AJ186" s="311"/>
      <c r="AK186" s="290" t="e">
        <f t="shared" si="518"/>
        <v>#DIV/0!</v>
      </c>
      <c r="AL186" s="311"/>
      <c r="AM186" s="311"/>
      <c r="AN186" s="284" t="e">
        <f t="shared" si="511"/>
        <v>#DIV/0!</v>
      </c>
      <c r="AO186" s="311"/>
      <c r="AP186" s="311"/>
      <c r="AQ186" s="284" t="e">
        <f t="shared" si="519"/>
        <v>#DIV/0!</v>
      </c>
      <c r="AR186" s="443"/>
    </row>
    <row r="187" spans="1:44" ht="114.75" hidden="1" customHeight="1">
      <c r="A187" s="598" t="s">
        <v>311</v>
      </c>
      <c r="B187" s="601" t="s">
        <v>420</v>
      </c>
      <c r="C187" s="601"/>
      <c r="D187" s="254" t="s">
        <v>41</v>
      </c>
      <c r="E187" s="230" t="e">
        <f>H187+K187+N187+Q187+T187+W187+Z187+AC187+AF187+AI187+AL187+#REF!</f>
        <v>#REF!</v>
      </c>
      <c r="F187" s="230" t="e">
        <f>I187+L187+O187+R187+U187+-X187+AA187+AD187+AG187+AJ187+AM187+#REF!</f>
        <v>#REF!</v>
      </c>
      <c r="G187" s="233" t="e">
        <f>F187/E187</f>
        <v>#REF!</v>
      </c>
      <c r="H187" s="230">
        <f>H188+H189+H190+H191+H192+H193</f>
        <v>0</v>
      </c>
      <c r="I187" s="230">
        <f>I188+I189+I190+I191+I192+I193</f>
        <v>0</v>
      </c>
      <c r="J187" s="288" t="e">
        <f t="shared" si="502"/>
        <v>#DIV/0!</v>
      </c>
      <c r="K187" s="230">
        <f>K188+K189+K190+K191+K192+K193</f>
        <v>0</v>
      </c>
      <c r="L187" s="230">
        <f>L188+L189+L190+L191+L192+L193</f>
        <v>0</v>
      </c>
      <c r="M187" s="288" t="e">
        <f>L187/K187*100</f>
        <v>#DIV/0!</v>
      </c>
      <c r="N187" s="230">
        <f>N188+N189+N190+N191+N192+N193</f>
        <v>0</v>
      </c>
      <c r="O187" s="230">
        <f>O188+O189+O190+O191+O192+O193</f>
        <v>0</v>
      </c>
      <c r="P187" s="288" t="e">
        <f>O187/N187*100</f>
        <v>#DIV/0!</v>
      </c>
      <c r="Q187" s="230">
        <f>Q188+Q189+Q190+Q191+Q192+Q193</f>
        <v>0</v>
      </c>
      <c r="R187" s="230">
        <f>R188+R189+R190+R191+R192+R193</f>
        <v>0</v>
      </c>
      <c r="S187" s="288" t="e">
        <f>R187/Q187*100</f>
        <v>#DIV/0!</v>
      </c>
      <c r="T187" s="230">
        <f>T188+T189+T190+T191+T192+T193</f>
        <v>0</v>
      </c>
      <c r="U187" s="230">
        <f>U188+U189+U190+U191+U192+U193</f>
        <v>0</v>
      </c>
      <c r="V187" s="288" t="e">
        <f>U187/T187*100</f>
        <v>#DIV/0!</v>
      </c>
      <c r="W187" s="230">
        <f>W188+W189+W190+W191+W192+W193</f>
        <v>0</v>
      </c>
      <c r="X187" s="230">
        <f>X188+X189+X190+X191+X192+X193</f>
        <v>0</v>
      </c>
      <c r="Y187" s="288" t="e">
        <f>X187/W187*100</f>
        <v>#DIV/0!</v>
      </c>
      <c r="Z187" s="230">
        <f t="shared" ref="Z187:AA187" si="520">Z188+Z189+Z190+Z191+Z192+Z193</f>
        <v>0</v>
      </c>
      <c r="AA187" s="230">
        <f t="shared" si="520"/>
        <v>0</v>
      </c>
      <c r="AB187" s="288" t="e">
        <f t="shared" si="504"/>
        <v>#DIV/0!</v>
      </c>
      <c r="AC187" s="230">
        <f t="shared" ref="AC187:AD187" si="521">AC188+AC189+AC190+AC191+AC192+AC193</f>
        <v>0</v>
      </c>
      <c r="AD187" s="230">
        <f t="shared" si="521"/>
        <v>0</v>
      </c>
      <c r="AE187" s="288" t="e">
        <f t="shared" si="506"/>
        <v>#DIV/0!</v>
      </c>
      <c r="AF187" s="230">
        <f t="shared" ref="AF187:AG187" si="522">AF188+AF189+AF190+AF191+AF192+AF193</f>
        <v>0</v>
      </c>
      <c r="AG187" s="230">
        <f t="shared" si="522"/>
        <v>0</v>
      </c>
      <c r="AH187" s="288" t="e">
        <f t="shared" si="508"/>
        <v>#DIV/0!</v>
      </c>
      <c r="AI187" s="230">
        <f t="shared" ref="AI187:AJ187" si="523">AI188+AI189+AI190+AI191+AI192+AI193</f>
        <v>0</v>
      </c>
      <c r="AJ187" s="230">
        <f t="shared" si="523"/>
        <v>0</v>
      </c>
      <c r="AK187" s="233" t="e">
        <f>AJ187/AI187</f>
        <v>#DIV/0!</v>
      </c>
      <c r="AL187" s="301"/>
      <c r="AM187" s="301"/>
      <c r="AN187" s="288" t="e">
        <f t="shared" si="511"/>
        <v>#DIV/0!</v>
      </c>
      <c r="AO187" s="301"/>
      <c r="AP187" s="301"/>
      <c r="AQ187" s="288" t="e">
        <f>AP187/AO187*100</f>
        <v>#DIV/0!</v>
      </c>
      <c r="AR187" s="444"/>
    </row>
    <row r="188" spans="1:44" ht="114.75" hidden="1" customHeight="1">
      <c r="A188" s="599"/>
      <c r="B188" s="602"/>
      <c r="C188" s="602"/>
      <c r="D188" s="295" t="s">
        <v>37</v>
      </c>
      <c r="E188" s="237" t="e">
        <f>H188+K188+N188+Q188+T188+W188+Z188+AC188+AF188+AI188+AL188+#REF!</f>
        <v>#REF!</v>
      </c>
      <c r="F188" s="237" t="e">
        <f>I188+L188+O188+R188+U188+-X188+AA188+AD188+AG188+AJ188+AM188+#REF!</f>
        <v>#REF!</v>
      </c>
      <c r="G188" s="231" t="e">
        <f t="shared" ref="G188:G193" si="524">F188/E188</f>
        <v>#REF!</v>
      </c>
      <c r="H188" s="296"/>
      <c r="I188" s="296"/>
      <c r="J188" s="238" t="e">
        <f t="shared" si="502"/>
        <v>#DIV/0!</v>
      </c>
      <c r="K188" s="296"/>
      <c r="L188" s="296"/>
      <c r="M188" s="238" t="e">
        <f t="shared" ref="M188:M193" si="525">L188/K188*100</f>
        <v>#DIV/0!</v>
      </c>
      <c r="N188" s="296"/>
      <c r="O188" s="296"/>
      <c r="P188" s="238" t="e">
        <f t="shared" ref="P188:P193" si="526">O188/N188*100</f>
        <v>#DIV/0!</v>
      </c>
      <c r="Q188" s="296"/>
      <c r="R188" s="296"/>
      <c r="S188" s="238" t="e">
        <f t="shared" ref="S188:S193" si="527">R188/Q188*100</f>
        <v>#DIV/0!</v>
      </c>
      <c r="T188" s="296"/>
      <c r="U188" s="296"/>
      <c r="V188" s="238" t="e">
        <f t="shared" ref="V188:V193" si="528">U188/T188*100</f>
        <v>#DIV/0!</v>
      </c>
      <c r="W188" s="296"/>
      <c r="X188" s="296"/>
      <c r="Y188" s="238" t="e">
        <f t="shared" ref="Y188:Y193" si="529">X188/W188*100</f>
        <v>#DIV/0!</v>
      </c>
      <c r="Z188" s="296"/>
      <c r="AA188" s="296"/>
      <c r="AB188" s="238" t="e">
        <f t="shared" si="504"/>
        <v>#DIV/0!</v>
      </c>
      <c r="AC188" s="296"/>
      <c r="AD188" s="296"/>
      <c r="AE188" s="238" t="e">
        <f t="shared" si="506"/>
        <v>#DIV/0!</v>
      </c>
      <c r="AF188" s="296"/>
      <c r="AG188" s="296"/>
      <c r="AH188" s="238" t="e">
        <f t="shared" si="508"/>
        <v>#DIV/0!</v>
      </c>
      <c r="AI188" s="296"/>
      <c r="AJ188" s="296"/>
      <c r="AK188" s="240" t="e">
        <f t="shared" ref="AK188:AK193" si="530">AJ188/AI188</f>
        <v>#DIV/0!</v>
      </c>
      <c r="AL188" s="296"/>
      <c r="AM188" s="296"/>
      <c r="AN188" s="238" t="e">
        <f t="shared" si="511"/>
        <v>#DIV/0!</v>
      </c>
      <c r="AO188" s="296"/>
      <c r="AP188" s="296"/>
      <c r="AQ188" s="238" t="e">
        <f t="shared" ref="AQ188:AQ193" si="531">AP188/AO188*100</f>
        <v>#DIV/0!</v>
      </c>
      <c r="AR188" s="437"/>
    </row>
    <row r="189" spans="1:44" ht="114.75" hidden="1" customHeight="1">
      <c r="A189" s="599"/>
      <c r="B189" s="602"/>
      <c r="C189" s="602"/>
      <c r="D189" s="299" t="s">
        <v>2</v>
      </c>
      <c r="E189" s="237" t="e">
        <f>H189+K189+N189+Q189+T189+W189+Z189+AC189+AF189+AI189+AL189+#REF!</f>
        <v>#REF!</v>
      </c>
      <c r="F189" s="237" t="e">
        <f>I189+L189+O189+R189+U189+-X189+AA189+AD189+AG189+AJ189+AM189+#REF!</f>
        <v>#REF!</v>
      </c>
      <c r="G189" s="231" t="e">
        <f t="shared" si="524"/>
        <v>#REF!</v>
      </c>
      <c r="H189" s="296"/>
      <c r="I189" s="296"/>
      <c r="J189" s="238" t="e">
        <f t="shared" si="502"/>
        <v>#DIV/0!</v>
      </c>
      <c r="K189" s="296"/>
      <c r="L189" s="296"/>
      <c r="M189" s="238" t="e">
        <f t="shared" si="525"/>
        <v>#DIV/0!</v>
      </c>
      <c r="N189" s="296"/>
      <c r="O189" s="296"/>
      <c r="P189" s="238" t="e">
        <f t="shared" si="526"/>
        <v>#DIV/0!</v>
      </c>
      <c r="Q189" s="296"/>
      <c r="R189" s="296"/>
      <c r="S189" s="238" t="e">
        <f t="shared" si="527"/>
        <v>#DIV/0!</v>
      </c>
      <c r="T189" s="296"/>
      <c r="U189" s="296"/>
      <c r="V189" s="238" t="e">
        <f t="shared" si="528"/>
        <v>#DIV/0!</v>
      </c>
      <c r="W189" s="296"/>
      <c r="X189" s="296"/>
      <c r="Y189" s="238" t="e">
        <f t="shared" si="529"/>
        <v>#DIV/0!</v>
      </c>
      <c r="Z189" s="296"/>
      <c r="AA189" s="296"/>
      <c r="AB189" s="238" t="e">
        <f t="shared" si="504"/>
        <v>#DIV/0!</v>
      </c>
      <c r="AC189" s="296"/>
      <c r="AD189" s="296"/>
      <c r="AE189" s="238" t="e">
        <f t="shared" si="506"/>
        <v>#DIV/0!</v>
      </c>
      <c r="AF189" s="296"/>
      <c r="AG189" s="296"/>
      <c r="AH189" s="238" t="e">
        <f t="shared" si="508"/>
        <v>#DIV/0!</v>
      </c>
      <c r="AI189" s="296"/>
      <c r="AJ189" s="296"/>
      <c r="AK189" s="240" t="e">
        <f t="shared" si="530"/>
        <v>#DIV/0!</v>
      </c>
      <c r="AL189" s="296"/>
      <c r="AM189" s="296"/>
      <c r="AN189" s="238" t="e">
        <f t="shared" si="511"/>
        <v>#DIV/0!</v>
      </c>
      <c r="AO189" s="296"/>
      <c r="AP189" s="296"/>
      <c r="AQ189" s="238" t="e">
        <f t="shared" si="531"/>
        <v>#DIV/0!</v>
      </c>
      <c r="AR189" s="437"/>
    </row>
    <row r="190" spans="1:44" ht="114.75" hidden="1" customHeight="1">
      <c r="A190" s="599"/>
      <c r="B190" s="602"/>
      <c r="C190" s="602"/>
      <c r="D190" s="299" t="s">
        <v>284</v>
      </c>
      <c r="E190" s="237" t="e">
        <f>H190+K190+N190+Q190+T190+W190+Z190+AC190+AF190+AI190+AL190+#REF!</f>
        <v>#REF!</v>
      </c>
      <c r="F190" s="237" t="e">
        <f>I190+L190+O190+R190+U190+-X190+AA190+AD190+AG190+AJ190+AM190+#REF!</f>
        <v>#REF!</v>
      </c>
      <c r="G190" s="231" t="e">
        <f t="shared" si="524"/>
        <v>#REF!</v>
      </c>
      <c r="H190" s="296"/>
      <c r="I190" s="296"/>
      <c r="J190" s="238" t="e">
        <f t="shared" si="502"/>
        <v>#DIV/0!</v>
      </c>
      <c r="K190" s="296"/>
      <c r="L190" s="296"/>
      <c r="M190" s="238" t="e">
        <f t="shared" si="525"/>
        <v>#DIV/0!</v>
      </c>
      <c r="N190" s="296"/>
      <c r="O190" s="296"/>
      <c r="P190" s="238" t="e">
        <f t="shared" si="526"/>
        <v>#DIV/0!</v>
      </c>
      <c r="Q190" s="296"/>
      <c r="R190" s="296"/>
      <c r="S190" s="238" t="e">
        <f t="shared" si="527"/>
        <v>#DIV/0!</v>
      </c>
      <c r="T190" s="296"/>
      <c r="U190" s="296"/>
      <c r="V190" s="238" t="e">
        <f t="shared" si="528"/>
        <v>#DIV/0!</v>
      </c>
      <c r="W190" s="296"/>
      <c r="X190" s="296"/>
      <c r="Y190" s="238" t="e">
        <f t="shared" si="529"/>
        <v>#DIV/0!</v>
      </c>
      <c r="Z190" s="296"/>
      <c r="AA190" s="296"/>
      <c r="AB190" s="238" t="e">
        <f t="shared" si="504"/>
        <v>#DIV/0!</v>
      </c>
      <c r="AC190" s="296"/>
      <c r="AD190" s="296"/>
      <c r="AE190" s="238" t="e">
        <f t="shared" si="506"/>
        <v>#DIV/0!</v>
      </c>
      <c r="AF190" s="296"/>
      <c r="AG190" s="296"/>
      <c r="AH190" s="238" t="e">
        <f t="shared" si="508"/>
        <v>#DIV/0!</v>
      </c>
      <c r="AI190" s="296">
        <v>0</v>
      </c>
      <c r="AJ190" s="296">
        <v>0</v>
      </c>
      <c r="AK190" s="231" t="e">
        <f t="shared" si="530"/>
        <v>#DIV/0!</v>
      </c>
      <c r="AL190" s="296"/>
      <c r="AM190" s="296"/>
      <c r="AN190" s="238" t="e">
        <f t="shared" si="511"/>
        <v>#DIV/0!</v>
      </c>
      <c r="AO190" s="296"/>
      <c r="AP190" s="296"/>
      <c r="AQ190" s="238" t="e">
        <f t="shared" si="531"/>
        <v>#DIV/0!</v>
      </c>
      <c r="AR190" s="437"/>
    </row>
    <row r="191" spans="1:44" ht="114.75" hidden="1" customHeight="1">
      <c r="A191" s="599"/>
      <c r="B191" s="602"/>
      <c r="C191" s="602"/>
      <c r="D191" s="299" t="s">
        <v>292</v>
      </c>
      <c r="E191" s="237" t="e">
        <f>H191+K191+N191+Q191+T191+W191+Z191+AC191+AF191+AI191+AL191+#REF!</f>
        <v>#REF!</v>
      </c>
      <c r="F191" s="237" t="e">
        <f>I191+L191+O191+R191+U191+-X191+AA191+AD191+AG191+AJ191+AM191+#REF!</f>
        <v>#REF!</v>
      </c>
      <c r="G191" s="231" t="e">
        <f t="shared" si="524"/>
        <v>#REF!</v>
      </c>
      <c r="H191" s="296"/>
      <c r="I191" s="296"/>
      <c r="J191" s="238" t="e">
        <f t="shared" si="502"/>
        <v>#DIV/0!</v>
      </c>
      <c r="K191" s="296"/>
      <c r="L191" s="296"/>
      <c r="M191" s="238" t="e">
        <f t="shared" si="525"/>
        <v>#DIV/0!</v>
      </c>
      <c r="N191" s="296"/>
      <c r="O191" s="296"/>
      <c r="P191" s="238" t="e">
        <f t="shared" si="526"/>
        <v>#DIV/0!</v>
      </c>
      <c r="Q191" s="296"/>
      <c r="R191" s="296"/>
      <c r="S191" s="238" t="e">
        <f t="shared" si="527"/>
        <v>#DIV/0!</v>
      </c>
      <c r="T191" s="296"/>
      <c r="U191" s="296"/>
      <c r="V191" s="238" t="e">
        <f t="shared" si="528"/>
        <v>#DIV/0!</v>
      </c>
      <c r="W191" s="296"/>
      <c r="X191" s="296"/>
      <c r="Y191" s="238" t="e">
        <f t="shared" si="529"/>
        <v>#DIV/0!</v>
      </c>
      <c r="Z191" s="296"/>
      <c r="AA191" s="296"/>
      <c r="AB191" s="238" t="e">
        <f t="shared" si="504"/>
        <v>#DIV/0!</v>
      </c>
      <c r="AC191" s="296"/>
      <c r="AD191" s="296"/>
      <c r="AE191" s="238" t="e">
        <f t="shared" si="506"/>
        <v>#DIV/0!</v>
      </c>
      <c r="AF191" s="296"/>
      <c r="AG191" s="296"/>
      <c r="AH191" s="238" t="e">
        <f t="shared" si="508"/>
        <v>#DIV/0!</v>
      </c>
      <c r="AI191" s="296"/>
      <c r="AJ191" s="296"/>
      <c r="AK191" s="240" t="e">
        <f t="shared" si="530"/>
        <v>#DIV/0!</v>
      </c>
      <c r="AL191" s="296"/>
      <c r="AM191" s="296"/>
      <c r="AN191" s="238" t="e">
        <f t="shared" si="511"/>
        <v>#DIV/0!</v>
      </c>
      <c r="AO191" s="296"/>
      <c r="AP191" s="296"/>
      <c r="AQ191" s="238" t="e">
        <f t="shared" si="531"/>
        <v>#DIV/0!</v>
      </c>
      <c r="AR191" s="437"/>
    </row>
    <row r="192" spans="1:44" ht="114.75" hidden="1" customHeight="1">
      <c r="A192" s="599"/>
      <c r="B192" s="602"/>
      <c r="C192" s="602"/>
      <c r="D192" s="299" t="s">
        <v>285</v>
      </c>
      <c r="E192" s="237" t="e">
        <f>H192+K192+N192+Q192+T192+W192+Z192+AC192+AF192+AI192+AL192+#REF!</f>
        <v>#REF!</v>
      </c>
      <c r="F192" s="237" t="e">
        <f>I192+L192+O192+R192+U192+-X192+AA192+AD192+AG192+AJ192+AM192+#REF!</f>
        <v>#REF!</v>
      </c>
      <c r="G192" s="231" t="e">
        <f t="shared" si="524"/>
        <v>#REF!</v>
      </c>
      <c r="H192" s="296"/>
      <c r="I192" s="296"/>
      <c r="J192" s="238" t="e">
        <f t="shared" si="502"/>
        <v>#DIV/0!</v>
      </c>
      <c r="K192" s="296"/>
      <c r="L192" s="296"/>
      <c r="M192" s="238" t="e">
        <f t="shared" si="525"/>
        <v>#DIV/0!</v>
      </c>
      <c r="N192" s="296"/>
      <c r="O192" s="296"/>
      <c r="P192" s="238" t="e">
        <f t="shared" si="526"/>
        <v>#DIV/0!</v>
      </c>
      <c r="Q192" s="296"/>
      <c r="R192" s="296"/>
      <c r="S192" s="238" t="e">
        <f t="shared" si="527"/>
        <v>#DIV/0!</v>
      </c>
      <c r="T192" s="296"/>
      <c r="U192" s="296"/>
      <c r="V192" s="238" t="e">
        <f t="shared" si="528"/>
        <v>#DIV/0!</v>
      </c>
      <c r="W192" s="296"/>
      <c r="X192" s="296"/>
      <c r="Y192" s="238" t="e">
        <f t="shared" si="529"/>
        <v>#DIV/0!</v>
      </c>
      <c r="Z192" s="296"/>
      <c r="AA192" s="296"/>
      <c r="AB192" s="238" t="e">
        <f t="shared" si="504"/>
        <v>#DIV/0!</v>
      </c>
      <c r="AC192" s="296"/>
      <c r="AD192" s="296"/>
      <c r="AE192" s="238" t="e">
        <f t="shared" si="506"/>
        <v>#DIV/0!</v>
      </c>
      <c r="AF192" s="296"/>
      <c r="AG192" s="296"/>
      <c r="AH192" s="238" t="e">
        <f t="shared" si="508"/>
        <v>#DIV/0!</v>
      </c>
      <c r="AI192" s="296"/>
      <c r="AJ192" s="296"/>
      <c r="AK192" s="240" t="e">
        <f t="shared" si="530"/>
        <v>#DIV/0!</v>
      </c>
      <c r="AL192" s="296"/>
      <c r="AM192" s="296"/>
      <c r="AN192" s="238" t="e">
        <f t="shared" si="511"/>
        <v>#DIV/0!</v>
      </c>
      <c r="AO192" s="296"/>
      <c r="AP192" s="296"/>
      <c r="AQ192" s="238" t="e">
        <f t="shared" si="531"/>
        <v>#DIV/0!</v>
      </c>
      <c r="AR192" s="437"/>
    </row>
    <row r="193" spans="1:44" ht="114.75" hidden="1" customHeight="1" thickBot="1">
      <c r="A193" s="600"/>
      <c r="B193" s="603"/>
      <c r="C193" s="603"/>
      <c r="D193" s="310" t="s">
        <v>43</v>
      </c>
      <c r="E193" s="268" t="e">
        <f>H193+K193+N193+Q193+T193+W193+Z193+AC193+AF193+AI193+AL193+#REF!</f>
        <v>#REF!</v>
      </c>
      <c r="F193" s="268" t="e">
        <f>I193+L193+O193+R193+U193+-X193+AA193+AD193+AG193+AJ193+AM193+#REF!</f>
        <v>#REF!</v>
      </c>
      <c r="G193" s="269" t="e">
        <f t="shared" si="524"/>
        <v>#REF!</v>
      </c>
      <c r="H193" s="311"/>
      <c r="I193" s="311"/>
      <c r="J193" s="284" t="e">
        <f t="shared" si="502"/>
        <v>#DIV/0!</v>
      </c>
      <c r="K193" s="311"/>
      <c r="L193" s="311"/>
      <c r="M193" s="284" t="e">
        <f t="shared" si="525"/>
        <v>#DIV/0!</v>
      </c>
      <c r="N193" s="311"/>
      <c r="O193" s="311"/>
      <c r="P193" s="284" t="e">
        <f t="shared" si="526"/>
        <v>#DIV/0!</v>
      </c>
      <c r="Q193" s="311"/>
      <c r="R193" s="311"/>
      <c r="S193" s="284" t="e">
        <f t="shared" si="527"/>
        <v>#DIV/0!</v>
      </c>
      <c r="T193" s="311"/>
      <c r="U193" s="311"/>
      <c r="V193" s="284" t="e">
        <f t="shared" si="528"/>
        <v>#DIV/0!</v>
      </c>
      <c r="W193" s="311"/>
      <c r="X193" s="311"/>
      <c r="Y193" s="284" t="e">
        <f t="shared" si="529"/>
        <v>#DIV/0!</v>
      </c>
      <c r="Z193" s="311"/>
      <c r="AA193" s="311"/>
      <c r="AB193" s="284" t="e">
        <f t="shared" si="504"/>
        <v>#DIV/0!</v>
      </c>
      <c r="AC193" s="311"/>
      <c r="AD193" s="311"/>
      <c r="AE193" s="284" t="e">
        <f t="shared" si="506"/>
        <v>#DIV/0!</v>
      </c>
      <c r="AF193" s="311"/>
      <c r="AG193" s="311"/>
      <c r="AH193" s="284" t="e">
        <f t="shared" si="508"/>
        <v>#DIV/0!</v>
      </c>
      <c r="AI193" s="311"/>
      <c r="AJ193" s="311"/>
      <c r="AK193" s="290" t="e">
        <f t="shared" si="530"/>
        <v>#DIV/0!</v>
      </c>
      <c r="AL193" s="311">
        <f t="shared" ref="AL193:AM193" si="532">AL487</f>
        <v>0</v>
      </c>
      <c r="AM193" s="311">
        <f t="shared" si="532"/>
        <v>0</v>
      </c>
      <c r="AN193" s="284" t="e">
        <f t="shared" si="511"/>
        <v>#DIV/0!</v>
      </c>
      <c r="AO193" s="311">
        <f t="shared" ref="AO193:AP193" si="533">AO487</f>
        <v>0</v>
      </c>
      <c r="AP193" s="311">
        <f t="shared" si="533"/>
        <v>0</v>
      </c>
      <c r="AQ193" s="284" t="e">
        <f t="shared" si="531"/>
        <v>#DIV/0!</v>
      </c>
      <c r="AR193" s="443"/>
    </row>
    <row r="194" spans="1:44" ht="114.75" hidden="1" customHeight="1">
      <c r="A194" s="598" t="s">
        <v>312</v>
      </c>
      <c r="B194" s="601" t="s">
        <v>429</v>
      </c>
      <c r="C194" s="601"/>
      <c r="D194" s="254" t="s">
        <v>41</v>
      </c>
      <c r="E194" s="230" t="e">
        <f>H194+K194+N194+Q194+T194+W194+Z194+AC194+AF194+AI194+AL194+#REF!</f>
        <v>#REF!</v>
      </c>
      <c r="F194" s="230" t="e">
        <f>I194+L194+O194+R194+U194+-X194+AA194+AD194+AG194+AJ194+AM194+#REF!</f>
        <v>#REF!</v>
      </c>
      <c r="G194" s="233" t="e">
        <f>F194/E194</f>
        <v>#REF!</v>
      </c>
      <c r="H194" s="230">
        <f>H195+H196+H197+H198+H199+H200</f>
        <v>0</v>
      </c>
      <c r="I194" s="230">
        <f>I195+I196+I197+I198+I199+I200</f>
        <v>0</v>
      </c>
      <c r="J194" s="288" t="e">
        <f t="shared" si="502"/>
        <v>#DIV/0!</v>
      </c>
      <c r="K194" s="230">
        <f>K195+K196+K197+K198+K199+K200</f>
        <v>0</v>
      </c>
      <c r="L194" s="230">
        <f>L195+L196+L197+L198+L199+L200</f>
        <v>0</v>
      </c>
      <c r="M194" s="288" t="e">
        <f>L194/K194*100</f>
        <v>#DIV/0!</v>
      </c>
      <c r="N194" s="230">
        <f>N195+N196+N197+N198+N199+N200</f>
        <v>0</v>
      </c>
      <c r="O194" s="230">
        <f>O195+O196+O197+O198+O199+O200</f>
        <v>0</v>
      </c>
      <c r="P194" s="288" t="e">
        <f>O194/N194*100</f>
        <v>#DIV/0!</v>
      </c>
      <c r="Q194" s="230">
        <f>Q195+Q196+Q197+Q198+Q199+Q200</f>
        <v>0</v>
      </c>
      <c r="R194" s="230">
        <f>R195+R196+R197+R198+R199+R200</f>
        <v>0</v>
      </c>
      <c r="S194" s="288" t="e">
        <f>R194/Q194*100</f>
        <v>#DIV/0!</v>
      </c>
      <c r="T194" s="230">
        <f>T195+T196+T197+T198+T199+T200</f>
        <v>0</v>
      </c>
      <c r="U194" s="230">
        <f>U195+U196+U197+U198+U199+U200</f>
        <v>0</v>
      </c>
      <c r="V194" s="288" t="e">
        <f>U194/T194*100</f>
        <v>#DIV/0!</v>
      </c>
      <c r="W194" s="230">
        <f>W195+W196+W197+W198+W199+W200</f>
        <v>0</v>
      </c>
      <c r="X194" s="230">
        <f>X195+X196+X197+X198+X199+X200</f>
        <v>0</v>
      </c>
      <c r="Y194" s="288" t="e">
        <f>X194/W194*100</f>
        <v>#DIV/0!</v>
      </c>
      <c r="Z194" s="230">
        <f t="shared" ref="Z194:AA194" si="534">Z195+Z196+Z197+Z198+Z199+Z200</f>
        <v>0</v>
      </c>
      <c r="AA194" s="230">
        <f t="shared" si="534"/>
        <v>0</v>
      </c>
      <c r="AB194" s="288" t="e">
        <f t="shared" si="504"/>
        <v>#DIV/0!</v>
      </c>
      <c r="AC194" s="230">
        <f t="shared" ref="AC194:AD194" si="535">AC195+AC196+AC197+AC198+AC199+AC200</f>
        <v>0</v>
      </c>
      <c r="AD194" s="230">
        <f t="shared" si="535"/>
        <v>0</v>
      </c>
      <c r="AE194" s="288" t="e">
        <f t="shared" si="506"/>
        <v>#DIV/0!</v>
      </c>
      <c r="AF194" s="230">
        <f t="shared" ref="AF194:AG194" si="536">AF195+AF196+AF197+AF198+AF199+AF200</f>
        <v>0</v>
      </c>
      <c r="AG194" s="230">
        <f t="shared" si="536"/>
        <v>0</v>
      </c>
      <c r="AH194" s="288" t="e">
        <f t="shared" si="508"/>
        <v>#DIV/0!</v>
      </c>
      <c r="AI194" s="230">
        <f t="shared" ref="AI194:AJ194" si="537">AI195+AI196+AI197+AI198+AI199+AI200</f>
        <v>0</v>
      </c>
      <c r="AJ194" s="230">
        <f t="shared" si="537"/>
        <v>0</v>
      </c>
      <c r="AK194" s="233" t="e">
        <f>AJ194/AI194</f>
        <v>#DIV/0!</v>
      </c>
      <c r="AL194" s="230">
        <f t="shared" ref="AL194:AM194" si="538">AL195+AL196+AL197+AL198+AL199+AL200</f>
        <v>0</v>
      </c>
      <c r="AM194" s="230">
        <f t="shared" si="538"/>
        <v>0</v>
      </c>
      <c r="AN194" s="288" t="e">
        <f t="shared" si="511"/>
        <v>#DIV/0!</v>
      </c>
      <c r="AO194" s="230">
        <f>AO195+AO196+AO197+AO198+AO199+AO200</f>
        <v>0</v>
      </c>
      <c r="AP194" s="230">
        <f>AP195+AP196+AP197+AP198+AP199+AP200</f>
        <v>0</v>
      </c>
      <c r="AQ194" s="288" t="e">
        <f>AP194/AO194*100</f>
        <v>#DIV/0!</v>
      </c>
      <c r="AR194" s="444"/>
    </row>
    <row r="195" spans="1:44" ht="114.75" hidden="1" customHeight="1">
      <c r="A195" s="599"/>
      <c r="B195" s="602"/>
      <c r="C195" s="602"/>
      <c r="D195" s="295" t="s">
        <v>37</v>
      </c>
      <c r="E195" s="237" t="e">
        <f>H195+K195+N195+Q195+T195+W195+Z195+AC195+AF195+AI195+AL195+#REF!</f>
        <v>#REF!</v>
      </c>
      <c r="F195" s="237" t="e">
        <f>I195+L195+O195+R195+U195+-X195+AA195+AD195+AG195+AJ195+AM195+#REF!</f>
        <v>#REF!</v>
      </c>
      <c r="G195" s="231" t="e">
        <f t="shared" ref="G195:G200" si="539">F195/E195</f>
        <v>#REF!</v>
      </c>
      <c r="H195" s="296"/>
      <c r="I195" s="296"/>
      <c r="J195" s="238" t="e">
        <f t="shared" si="502"/>
        <v>#DIV/0!</v>
      </c>
      <c r="K195" s="296"/>
      <c r="L195" s="296"/>
      <c r="M195" s="238" t="e">
        <f t="shared" ref="M195:M200" si="540">L195/K195*100</f>
        <v>#DIV/0!</v>
      </c>
      <c r="N195" s="296"/>
      <c r="O195" s="296"/>
      <c r="P195" s="238" t="e">
        <f t="shared" ref="P195:P200" si="541">O195/N195*100</f>
        <v>#DIV/0!</v>
      </c>
      <c r="Q195" s="296"/>
      <c r="R195" s="296"/>
      <c r="S195" s="238" t="e">
        <f t="shared" ref="S195:S200" si="542">R195/Q195*100</f>
        <v>#DIV/0!</v>
      </c>
      <c r="T195" s="296"/>
      <c r="U195" s="296"/>
      <c r="V195" s="238" t="e">
        <f t="shared" ref="V195:V200" si="543">U195/T195*100</f>
        <v>#DIV/0!</v>
      </c>
      <c r="W195" s="296"/>
      <c r="X195" s="296"/>
      <c r="Y195" s="238" t="e">
        <f t="shared" ref="Y195:Y200" si="544">X195/W195*100</f>
        <v>#DIV/0!</v>
      </c>
      <c r="Z195" s="296"/>
      <c r="AA195" s="296"/>
      <c r="AB195" s="238" t="e">
        <f t="shared" si="504"/>
        <v>#DIV/0!</v>
      </c>
      <c r="AC195" s="296"/>
      <c r="AD195" s="296"/>
      <c r="AE195" s="238" t="e">
        <f t="shared" si="506"/>
        <v>#DIV/0!</v>
      </c>
      <c r="AF195" s="296"/>
      <c r="AG195" s="296"/>
      <c r="AH195" s="238" t="e">
        <f t="shared" si="508"/>
        <v>#DIV/0!</v>
      </c>
      <c r="AI195" s="296"/>
      <c r="AJ195" s="296"/>
      <c r="AK195" s="240" t="e">
        <f t="shared" ref="AK195:AK200" si="545">AJ195/AI195</f>
        <v>#DIV/0!</v>
      </c>
      <c r="AL195" s="296"/>
      <c r="AM195" s="296"/>
      <c r="AN195" s="238" t="e">
        <f t="shared" si="511"/>
        <v>#DIV/0!</v>
      </c>
      <c r="AO195" s="296"/>
      <c r="AP195" s="296"/>
      <c r="AQ195" s="238" t="e">
        <f t="shared" ref="AQ195:AQ200" si="546">AP195/AO195*100</f>
        <v>#DIV/0!</v>
      </c>
      <c r="AR195" s="437"/>
    </row>
    <row r="196" spans="1:44" ht="114.75" hidden="1" customHeight="1">
      <c r="A196" s="599"/>
      <c r="B196" s="602"/>
      <c r="C196" s="602"/>
      <c r="D196" s="299" t="s">
        <v>2</v>
      </c>
      <c r="E196" s="237" t="e">
        <f>H196+K196+N196+Q196+T196+W196+Z196+AC196+AF196+AI196+AL196+#REF!</f>
        <v>#REF!</v>
      </c>
      <c r="F196" s="237" t="e">
        <f>I196+L196+O196+R196+U196+-X196+AA196+AD196+AG196+AJ196+AM196+#REF!</f>
        <v>#REF!</v>
      </c>
      <c r="G196" s="231" t="e">
        <f t="shared" si="539"/>
        <v>#REF!</v>
      </c>
      <c r="H196" s="296"/>
      <c r="I196" s="296"/>
      <c r="J196" s="238" t="e">
        <f t="shared" si="502"/>
        <v>#DIV/0!</v>
      </c>
      <c r="K196" s="296"/>
      <c r="L196" s="296"/>
      <c r="M196" s="238" t="e">
        <f t="shared" si="540"/>
        <v>#DIV/0!</v>
      </c>
      <c r="N196" s="296"/>
      <c r="O196" s="296"/>
      <c r="P196" s="238" t="e">
        <f t="shared" si="541"/>
        <v>#DIV/0!</v>
      </c>
      <c r="Q196" s="296"/>
      <c r="R196" s="296"/>
      <c r="S196" s="238" t="e">
        <f t="shared" si="542"/>
        <v>#DIV/0!</v>
      </c>
      <c r="T196" s="296"/>
      <c r="U196" s="296"/>
      <c r="V196" s="238" t="e">
        <f t="shared" si="543"/>
        <v>#DIV/0!</v>
      </c>
      <c r="W196" s="296"/>
      <c r="X196" s="296"/>
      <c r="Y196" s="238" t="e">
        <f t="shared" si="544"/>
        <v>#DIV/0!</v>
      </c>
      <c r="Z196" s="296"/>
      <c r="AA196" s="296"/>
      <c r="AB196" s="238" t="e">
        <f t="shared" si="504"/>
        <v>#DIV/0!</v>
      </c>
      <c r="AC196" s="296"/>
      <c r="AD196" s="296"/>
      <c r="AE196" s="238" t="e">
        <f t="shared" si="506"/>
        <v>#DIV/0!</v>
      </c>
      <c r="AF196" s="296"/>
      <c r="AG196" s="296"/>
      <c r="AH196" s="238" t="e">
        <f t="shared" si="508"/>
        <v>#DIV/0!</v>
      </c>
      <c r="AI196" s="296"/>
      <c r="AJ196" s="296"/>
      <c r="AK196" s="240" t="e">
        <f t="shared" si="545"/>
        <v>#DIV/0!</v>
      </c>
      <c r="AL196" s="296"/>
      <c r="AM196" s="296"/>
      <c r="AN196" s="238" t="e">
        <f t="shared" si="511"/>
        <v>#DIV/0!</v>
      </c>
      <c r="AO196" s="296"/>
      <c r="AP196" s="296"/>
      <c r="AQ196" s="238" t="e">
        <f t="shared" si="546"/>
        <v>#DIV/0!</v>
      </c>
      <c r="AR196" s="437"/>
    </row>
    <row r="197" spans="1:44" ht="114.75" hidden="1" customHeight="1">
      <c r="A197" s="599"/>
      <c r="B197" s="602"/>
      <c r="C197" s="602"/>
      <c r="D197" s="299" t="s">
        <v>284</v>
      </c>
      <c r="E197" s="237" t="e">
        <f>H197+K197+N197+Q197+T197+W197+Z197+AC197+AF197+AI197+AL197+#REF!</f>
        <v>#REF!</v>
      </c>
      <c r="F197" s="237" t="e">
        <f>I197+L197+O197+R197+U197+-X197+AA197+AD197+AG197+AJ197+AM197+#REF!</f>
        <v>#REF!</v>
      </c>
      <c r="G197" s="231" t="e">
        <f t="shared" si="539"/>
        <v>#REF!</v>
      </c>
      <c r="H197" s="296"/>
      <c r="I197" s="296"/>
      <c r="J197" s="238" t="e">
        <f t="shared" si="502"/>
        <v>#DIV/0!</v>
      </c>
      <c r="K197" s="296"/>
      <c r="L197" s="296"/>
      <c r="M197" s="238" t="e">
        <f t="shared" si="540"/>
        <v>#DIV/0!</v>
      </c>
      <c r="N197" s="296"/>
      <c r="O197" s="296"/>
      <c r="P197" s="238" t="e">
        <f t="shared" si="541"/>
        <v>#DIV/0!</v>
      </c>
      <c r="Q197" s="296"/>
      <c r="R197" s="296"/>
      <c r="S197" s="238" t="e">
        <f t="shared" si="542"/>
        <v>#DIV/0!</v>
      </c>
      <c r="T197" s="296"/>
      <c r="U197" s="296"/>
      <c r="V197" s="238" t="e">
        <f t="shared" si="543"/>
        <v>#DIV/0!</v>
      </c>
      <c r="W197" s="296"/>
      <c r="X197" s="296"/>
      <c r="Y197" s="238" t="e">
        <f t="shared" si="544"/>
        <v>#DIV/0!</v>
      </c>
      <c r="Z197" s="296"/>
      <c r="AA197" s="296"/>
      <c r="AB197" s="238" t="e">
        <f t="shared" si="504"/>
        <v>#DIV/0!</v>
      </c>
      <c r="AC197" s="296"/>
      <c r="AD197" s="296"/>
      <c r="AE197" s="238" t="e">
        <f t="shared" si="506"/>
        <v>#DIV/0!</v>
      </c>
      <c r="AF197" s="296"/>
      <c r="AG197" s="296"/>
      <c r="AH197" s="238" t="e">
        <f t="shared" si="508"/>
        <v>#DIV/0!</v>
      </c>
      <c r="AI197" s="296">
        <v>0</v>
      </c>
      <c r="AJ197" s="296">
        <v>0</v>
      </c>
      <c r="AK197" s="231" t="e">
        <f t="shared" si="545"/>
        <v>#DIV/0!</v>
      </c>
      <c r="AL197" s="296"/>
      <c r="AM197" s="296"/>
      <c r="AN197" s="238" t="e">
        <f t="shared" si="511"/>
        <v>#DIV/0!</v>
      </c>
      <c r="AO197" s="296"/>
      <c r="AP197" s="296"/>
      <c r="AQ197" s="238" t="e">
        <f t="shared" si="546"/>
        <v>#DIV/0!</v>
      </c>
      <c r="AR197" s="437"/>
    </row>
    <row r="198" spans="1:44" ht="114.75" hidden="1" customHeight="1">
      <c r="A198" s="599"/>
      <c r="B198" s="602"/>
      <c r="C198" s="602"/>
      <c r="D198" s="299" t="s">
        <v>292</v>
      </c>
      <c r="E198" s="237" t="e">
        <f>H198+K198+N198+Q198+T198+W198+Z198+AC198+AF198+AI198+AL198+#REF!</f>
        <v>#REF!</v>
      </c>
      <c r="F198" s="237" t="e">
        <f>I198+L198+O198+R198+U198+-X198+AA198+AD198+AG198+AJ198+AM198+#REF!</f>
        <v>#REF!</v>
      </c>
      <c r="G198" s="231" t="e">
        <f t="shared" si="539"/>
        <v>#REF!</v>
      </c>
      <c r="H198" s="296"/>
      <c r="I198" s="296"/>
      <c r="J198" s="238" t="e">
        <f t="shared" si="502"/>
        <v>#DIV/0!</v>
      </c>
      <c r="K198" s="296"/>
      <c r="L198" s="296"/>
      <c r="M198" s="238" t="e">
        <f t="shared" si="540"/>
        <v>#DIV/0!</v>
      </c>
      <c r="N198" s="296"/>
      <c r="O198" s="296"/>
      <c r="P198" s="238" t="e">
        <f t="shared" si="541"/>
        <v>#DIV/0!</v>
      </c>
      <c r="Q198" s="296"/>
      <c r="R198" s="296"/>
      <c r="S198" s="238" t="e">
        <f t="shared" si="542"/>
        <v>#DIV/0!</v>
      </c>
      <c r="T198" s="296"/>
      <c r="U198" s="296"/>
      <c r="V198" s="238" t="e">
        <f t="shared" si="543"/>
        <v>#DIV/0!</v>
      </c>
      <c r="W198" s="296"/>
      <c r="X198" s="296"/>
      <c r="Y198" s="238" t="e">
        <f t="shared" si="544"/>
        <v>#DIV/0!</v>
      </c>
      <c r="Z198" s="296"/>
      <c r="AA198" s="296"/>
      <c r="AB198" s="238" t="e">
        <f t="shared" si="504"/>
        <v>#DIV/0!</v>
      </c>
      <c r="AC198" s="296"/>
      <c r="AD198" s="296"/>
      <c r="AE198" s="238" t="e">
        <f t="shared" si="506"/>
        <v>#DIV/0!</v>
      </c>
      <c r="AF198" s="296"/>
      <c r="AG198" s="296"/>
      <c r="AH198" s="238" t="e">
        <f t="shared" si="508"/>
        <v>#DIV/0!</v>
      </c>
      <c r="AI198" s="296"/>
      <c r="AJ198" s="296"/>
      <c r="AK198" s="240" t="e">
        <f t="shared" si="545"/>
        <v>#DIV/0!</v>
      </c>
      <c r="AL198" s="296"/>
      <c r="AM198" s="296"/>
      <c r="AN198" s="238" t="e">
        <f t="shared" si="511"/>
        <v>#DIV/0!</v>
      </c>
      <c r="AO198" s="296"/>
      <c r="AP198" s="296"/>
      <c r="AQ198" s="238" t="e">
        <f t="shared" si="546"/>
        <v>#DIV/0!</v>
      </c>
      <c r="AR198" s="437"/>
    </row>
    <row r="199" spans="1:44" ht="114.75" hidden="1" customHeight="1">
      <c r="A199" s="599"/>
      <c r="B199" s="602"/>
      <c r="C199" s="602"/>
      <c r="D199" s="299" t="s">
        <v>285</v>
      </c>
      <c r="E199" s="237" t="e">
        <f>H199+K199+N199+Q199+T199+W199+Z199+AC199+AF199+AI199+AL199+#REF!</f>
        <v>#REF!</v>
      </c>
      <c r="F199" s="237" t="e">
        <f>I199+L199+O199+R199+U199+-X199+AA199+AD199+AG199+AJ199+AM199+#REF!</f>
        <v>#REF!</v>
      </c>
      <c r="G199" s="231" t="e">
        <f t="shared" si="539"/>
        <v>#REF!</v>
      </c>
      <c r="H199" s="296"/>
      <c r="I199" s="296"/>
      <c r="J199" s="238" t="e">
        <f t="shared" si="502"/>
        <v>#DIV/0!</v>
      </c>
      <c r="K199" s="296"/>
      <c r="L199" s="296"/>
      <c r="M199" s="238" t="e">
        <f t="shared" si="540"/>
        <v>#DIV/0!</v>
      </c>
      <c r="N199" s="296"/>
      <c r="O199" s="296"/>
      <c r="P199" s="238" t="e">
        <f t="shared" si="541"/>
        <v>#DIV/0!</v>
      </c>
      <c r="Q199" s="296"/>
      <c r="R199" s="296"/>
      <c r="S199" s="238" t="e">
        <f t="shared" si="542"/>
        <v>#DIV/0!</v>
      </c>
      <c r="T199" s="296"/>
      <c r="U199" s="296"/>
      <c r="V199" s="238" t="e">
        <f t="shared" si="543"/>
        <v>#DIV/0!</v>
      </c>
      <c r="W199" s="296"/>
      <c r="X199" s="296"/>
      <c r="Y199" s="238" t="e">
        <f t="shared" si="544"/>
        <v>#DIV/0!</v>
      </c>
      <c r="Z199" s="296"/>
      <c r="AA199" s="296"/>
      <c r="AB199" s="238" t="e">
        <f t="shared" si="504"/>
        <v>#DIV/0!</v>
      </c>
      <c r="AC199" s="296"/>
      <c r="AD199" s="296"/>
      <c r="AE199" s="238" t="e">
        <f t="shared" si="506"/>
        <v>#DIV/0!</v>
      </c>
      <c r="AF199" s="296"/>
      <c r="AG199" s="296"/>
      <c r="AH199" s="238" t="e">
        <f t="shared" si="508"/>
        <v>#DIV/0!</v>
      </c>
      <c r="AI199" s="296"/>
      <c r="AJ199" s="296"/>
      <c r="AK199" s="240" t="e">
        <f t="shared" si="545"/>
        <v>#DIV/0!</v>
      </c>
      <c r="AL199" s="296"/>
      <c r="AM199" s="296"/>
      <c r="AN199" s="238" t="e">
        <f t="shared" si="511"/>
        <v>#DIV/0!</v>
      </c>
      <c r="AO199" s="296"/>
      <c r="AP199" s="296"/>
      <c r="AQ199" s="238" t="e">
        <f t="shared" si="546"/>
        <v>#DIV/0!</v>
      </c>
      <c r="AR199" s="437"/>
    </row>
    <row r="200" spans="1:44" ht="114.75" hidden="1" customHeight="1" thickBot="1">
      <c r="A200" s="600"/>
      <c r="B200" s="603"/>
      <c r="C200" s="603"/>
      <c r="D200" s="310" t="s">
        <v>43</v>
      </c>
      <c r="E200" s="268" t="e">
        <f>H200+K200+N200+Q200+T200+W200+Z200+AC200+AF200+AI200+AL200+#REF!</f>
        <v>#REF!</v>
      </c>
      <c r="F200" s="268" t="e">
        <f>I200+L200+O200+R200+U200+-X200+AA200+AD200+AG200+AJ200+AM200+#REF!</f>
        <v>#REF!</v>
      </c>
      <c r="G200" s="269" t="e">
        <f t="shared" si="539"/>
        <v>#REF!</v>
      </c>
      <c r="H200" s="311"/>
      <c r="I200" s="311"/>
      <c r="J200" s="284" t="e">
        <f t="shared" si="502"/>
        <v>#DIV/0!</v>
      </c>
      <c r="K200" s="311"/>
      <c r="L200" s="311"/>
      <c r="M200" s="284" t="e">
        <f t="shared" si="540"/>
        <v>#DIV/0!</v>
      </c>
      <c r="N200" s="311"/>
      <c r="O200" s="311"/>
      <c r="P200" s="284" t="e">
        <f t="shared" si="541"/>
        <v>#DIV/0!</v>
      </c>
      <c r="Q200" s="311"/>
      <c r="R200" s="311"/>
      <c r="S200" s="284" t="e">
        <f t="shared" si="542"/>
        <v>#DIV/0!</v>
      </c>
      <c r="T200" s="311"/>
      <c r="U200" s="311"/>
      <c r="V200" s="284" t="e">
        <f t="shared" si="543"/>
        <v>#DIV/0!</v>
      </c>
      <c r="W200" s="311"/>
      <c r="X200" s="311"/>
      <c r="Y200" s="284" t="e">
        <f t="shared" si="544"/>
        <v>#DIV/0!</v>
      </c>
      <c r="Z200" s="311"/>
      <c r="AA200" s="311"/>
      <c r="AB200" s="284" t="e">
        <f t="shared" si="504"/>
        <v>#DIV/0!</v>
      </c>
      <c r="AC200" s="311"/>
      <c r="AD200" s="311"/>
      <c r="AE200" s="284" t="e">
        <f t="shared" si="506"/>
        <v>#DIV/0!</v>
      </c>
      <c r="AF200" s="311"/>
      <c r="AG200" s="311"/>
      <c r="AH200" s="284" t="e">
        <f t="shared" si="508"/>
        <v>#DIV/0!</v>
      </c>
      <c r="AI200" s="311"/>
      <c r="AJ200" s="311"/>
      <c r="AK200" s="290" t="e">
        <f t="shared" si="545"/>
        <v>#DIV/0!</v>
      </c>
      <c r="AL200" s="311"/>
      <c r="AM200" s="311"/>
      <c r="AN200" s="284" t="e">
        <f t="shared" si="511"/>
        <v>#DIV/0!</v>
      </c>
      <c r="AO200" s="311"/>
      <c r="AP200" s="311"/>
      <c r="AQ200" s="284" t="e">
        <f t="shared" si="546"/>
        <v>#DIV/0!</v>
      </c>
      <c r="AR200" s="443"/>
    </row>
    <row r="201" spans="1:44" ht="114.75" hidden="1" customHeight="1">
      <c r="A201" s="598" t="s">
        <v>314</v>
      </c>
      <c r="B201" s="601" t="s">
        <v>313</v>
      </c>
      <c r="C201" s="601"/>
      <c r="D201" s="254" t="s">
        <v>41</v>
      </c>
      <c r="E201" s="230" t="e">
        <f>H201+K201+N201+Q201+T201+W201+Z201+AC201+AF201+AI201+AL201+#REF!</f>
        <v>#REF!</v>
      </c>
      <c r="F201" s="230" t="e">
        <f>I201+L201+O201+R201+U201+-X201+AA201+AD201+AG201+AJ201+AM201+#REF!</f>
        <v>#REF!</v>
      </c>
      <c r="G201" s="233" t="e">
        <f>F201/E201</f>
        <v>#REF!</v>
      </c>
      <c r="H201" s="230">
        <f>H202+H203+H204+H205+H206+H207</f>
        <v>0</v>
      </c>
      <c r="I201" s="230">
        <f>I202+I203+I204+I205+I206+I207</f>
        <v>0</v>
      </c>
      <c r="J201" s="288" t="e">
        <f t="shared" si="502"/>
        <v>#DIV/0!</v>
      </c>
      <c r="K201" s="230">
        <f>K202+K203+K204+K205+K206+K207</f>
        <v>0</v>
      </c>
      <c r="L201" s="230">
        <f>L202+L203+L204+L205+L206+L207</f>
        <v>0</v>
      </c>
      <c r="M201" s="288" t="e">
        <f>L201/K201*100</f>
        <v>#DIV/0!</v>
      </c>
      <c r="N201" s="230">
        <f>N202+N203+N204+N205+N206+N207</f>
        <v>0</v>
      </c>
      <c r="O201" s="230">
        <f>O202+O203+O204+O205+O206+O207</f>
        <v>0</v>
      </c>
      <c r="P201" s="288" t="e">
        <f>O201/N201*100</f>
        <v>#DIV/0!</v>
      </c>
      <c r="Q201" s="230">
        <f>Q202+Q203+Q204+Q205+Q206+Q207</f>
        <v>0</v>
      </c>
      <c r="R201" s="230">
        <f>R202+R203+R204+R205+R206+R207</f>
        <v>0</v>
      </c>
      <c r="S201" s="288" t="e">
        <f>R201/Q201*100</f>
        <v>#DIV/0!</v>
      </c>
      <c r="T201" s="230">
        <f>T202+T203+T204+T205+T206+T207</f>
        <v>0</v>
      </c>
      <c r="U201" s="230">
        <f>U202+U203+U204+U205+U206+U207</f>
        <v>0</v>
      </c>
      <c r="V201" s="288" t="e">
        <f>U201/T201*100</f>
        <v>#DIV/0!</v>
      </c>
      <c r="W201" s="230">
        <f>W202+W203+W204+W205+W206+W207</f>
        <v>0</v>
      </c>
      <c r="X201" s="230">
        <f>X202+X203+X204+X205+X206+X207</f>
        <v>0</v>
      </c>
      <c r="Y201" s="288" t="e">
        <f>X201/W201*100</f>
        <v>#DIV/0!</v>
      </c>
      <c r="Z201" s="230">
        <f t="shared" ref="Z201:AA201" si="547">Z202+Z203+Z204+Z205+Z206+Z207</f>
        <v>0</v>
      </c>
      <c r="AA201" s="230">
        <f t="shared" si="547"/>
        <v>0</v>
      </c>
      <c r="AB201" s="288" t="e">
        <f t="shared" si="504"/>
        <v>#DIV/0!</v>
      </c>
      <c r="AC201" s="230">
        <f t="shared" ref="AC201:AD201" si="548">AC202+AC203+AC204+AC205+AC206+AC207</f>
        <v>0</v>
      </c>
      <c r="AD201" s="230">
        <f t="shared" si="548"/>
        <v>0</v>
      </c>
      <c r="AE201" s="288" t="e">
        <f t="shared" si="506"/>
        <v>#DIV/0!</v>
      </c>
      <c r="AF201" s="230">
        <f t="shared" ref="AF201:AG201" si="549">AF202+AF203+AF204+AF205+AF206+AF207</f>
        <v>0</v>
      </c>
      <c r="AG201" s="230">
        <f t="shared" si="549"/>
        <v>0</v>
      </c>
      <c r="AH201" s="288" t="e">
        <f t="shared" si="508"/>
        <v>#DIV/0!</v>
      </c>
      <c r="AI201" s="230">
        <f t="shared" ref="AI201:AJ201" si="550">AI202+AI203+AI204+AI205+AI206+AI207</f>
        <v>0</v>
      </c>
      <c r="AJ201" s="230">
        <f t="shared" si="550"/>
        <v>0</v>
      </c>
      <c r="AK201" s="233" t="e">
        <f>AJ201/AI201</f>
        <v>#DIV/0!</v>
      </c>
      <c r="AL201" s="230">
        <f t="shared" ref="AL201:AM201" si="551">AL202+AL203+AL204+AL205+AL206+AL207</f>
        <v>0</v>
      </c>
      <c r="AM201" s="230">
        <f t="shared" si="551"/>
        <v>0</v>
      </c>
      <c r="AN201" s="288" t="e">
        <f t="shared" si="511"/>
        <v>#DIV/0!</v>
      </c>
      <c r="AO201" s="230">
        <f>AO202+AO203+AO204+AO205+AO206+AO207</f>
        <v>0</v>
      </c>
      <c r="AP201" s="230">
        <f>AP202+AP203+AP204+AP205+AP206+AP207</f>
        <v>0</v>
      </c>
      <c r="AQ201" s="288" t="e">
        <f>AP201/AO201*100</f>
        <v>#DIV/0!</v>
      </c>
      <c r="AR201" s="444"/>
    </row>
    <row r="202" spans="1:44" ht="114.75" hidden="1" customHeight="1">
      <c r="A202" s="599"/>
      <c r="B202" s="602"/>
      <c r="C202" s="602"/>
      <c r="D202" s="295" t="s">
        <v>37</v>
      </c>
      <c r="E202" s="237" t="e">
        <f>H202+K202+N202+Q202+T202+W202+Z202+AC202+AF202+AI202+AL202+#REF!</f>
        <v>#REF!</v>
      </c>
      <c r="F202" s="237" t="e">
        <f>I202+L202+O202+R202+U202+-X202+AA202+AD202+AG202+AJ202+AM202+#REF!</f>
        <v>#REF!</v>
      </c>
      <c r="G202" s="231" t="e">
        <f t="shared" ref="G202:G207" si="552">F202/E202</f>
        <v>#REF!</v>
      </c>
      <c r="H202" s="296"/>
      <c r="I202" s="296"/>
      <c r="J202" s="238" t="e">
        <f t="shared" si="502"/>
        <v>#DIV/0!</v>
      </c>
      <c r="K202" s="296"/>
      <c r="L202" s="296"/>
      <c r="M202" s="238" t="e">
        <f t="shared" ref="M202:M207" si="553">L202/K202*100</f>
        <v>#DIV/0!</v>
      </c>
      <c r="N202" s="296"/>
      <c r="O202" s="296"/>
      <c r="P202" s="238" t="e">
        <f t="shared" ref="P202:P207" si="554">O202/N202*100</f>
        <v>#DIV/0!</v>
      </c>
      <c r="Q202" s="296"/>
      <c r="R202" s="296"/>
      <c r="S202" s="238" t="e">
        <f t="shared" ref="S202:S207" si="555">R202/Q202*100</f>
        <v>#DIV/0!</v>
      </c>
      <c r="T202" s="296"/>
      <c r="U202" s="296"/>
      <c r="V202" s="238" t="e">
        <f t="shared" ref="V202:V207" si="556">U202/T202*100</f>
        <v>#DIV/0!</v>
      </c>
      <c r="W202" s="296"/>
      <c r="X202" s="296"/>
      <c r="Y202" s="238" t="e">
        <f t="shared" ref="Y202:Y207" si="557">X202/W202*100</f>
        <v>#DIV/0!</v>
      </c>
      <c r="Z202" s="296"/>
      <c r="AA202" s="296"/>
      <c r="AB202" s="238" t="e">
        <f t="shared" si="504"/>
        <v>#DIV/0!</v>
      </c>
      <c r="AC202" s="296"/>
      <c r="AD202" s="296"/>
      <c r="AE202" s="238" t="e">
        <f t="shared" si="506"/>
        <v>#DIV/0!</v>
      </c>
      <c r="AF202" s="296"/>
      <c r="AG202" s="296"/>
      <c r="AH202" s="238" t="e">
        <f t="shared" si="508"/>
        <v>#DIV/0!</v>
      </c>
      <c r="AI202" s="296"/>
      <c r="AJ202" s="296"/>
      <c r="AK202" s="240" t="e">
        <f t="shared" ref="AK202:AK207" si="558">AJ202/AI202</f>
        <v>#DIV/0!</v>
      </c>
      <c r="AL202" s="296"/>
      <c r="AM202" s="296"/>
      <c r="AN202" s="238" t="e">
        <f t="shared" si="511"/>
        <v>#DIV/0!</v>
      </c>
      <c r="AO202" s="296"/>
      <c r="AP202" s="296"/>
      <c r="AQ202" s="238" t="e">
        <f t="shared" ref="AQ202:AQ207" si="559">AP202/AO202*100</f>
        <v>#DIV/0!</v>
      </c>
      <c r="AR202" s="437"/>
    </row>
    <row r="203" spans="1:44" ht="114.75" hidden="1" customHeight="1">
      <c r="A203" s="599"/>
      <c r="B203" s="602"/>
      <c r="C203" s="602"/>
      <c r="D203" s="299" t="s">
        <v>2</v>
      </c>
      <c r="E203" s="237" t="e">
        <f>H203+K203+N203+Q203+T203+W203+Z203+AC203+AF203+AI203+AL203+#REF!</f>
        <v>#REF!</v>
      </c>
      <c r="F203" s="237" t="e">
        <f>I203+L203+O203+R203+U203+-X203+AA203+AD203+AG203+AJ203+AM203+#REF!</f>
        <v>#REF!</v>
      </c>
      <c r="G203" s="231" t="e">
        <f t="shared" si="552"/>
        <v>#REF!</v>
      </c>
      <c r="H203" s="296"/>
      <c r="I203" s="296"/>
      <c r="J203" s="238" t="e">
        <f t="shared" si="502"/>
        <v>#DIV/0!</v>
      </c>
      <c r="K203" s="296"/>
      <c r="L203" s="296"/>
      <c r="M203" s="238" t="e">
        <f t="shared" si="553"/>
        <v>#DIV/0!</v>
      </c>
      <c r="N203" s="296"/>
      <c r="O203" s="296"/>
      <c r="P203" s="238" t="e">
        <f t="shared" si="554"/>
        <v>#DIV/0!</v>
      </c>
      <c r="Q203" s="296"/>
      <c r="R203" s="296"/>
      <c r="S203" s="238" t="e">
        <f t="shared" si="555"/>
        <v>#DIV/0!</v>
      </c>
      <c r="T203" s="296"/>
      <c r="U203" s="296"/>
      <c r="V203" s="238" t="e">
        <f t="shared" si="556"/>
        <v>#DIV/0!</v>
      </c>
      <c r="W203" s="296"/>
      <c r="X203" s="296"/>
      <c r="Y203" s="238" t="e">
        <f t="shared" si="557"/>
        <v>#DIV/0!</v>
      </c>
      <c r="Z203" s="296"/>
      <c r="AA203" s="296"/>
      <c r="AB203" s="238" t="e">
        <f t="shared" si="504"/>
        <v>#DIV/0!</v>
      </c>
      <c r="AC203" s="296"/>
      <c r="AD203" s="296"/>
      <c r="AE203" s="238" t="e">
        <f t="shared" si="506"/>
        <v>#DIV/0!</v>
      </c>
      <c r="AF203" s="296"/>
      <c r="AG203" s="296"/>
      <c r="AH203" s="238" t="e">
        <f t="shared" si="508"/>
        <v>#DIV/0!</v>
      </c>
      <c r="AI203" s="296"/>
      <c r="AJ203" s="296"/>
      <c r="AK203" s="240" t="e">
        <f t="shared" si="558"/>
        <v>#DIV/0!</v>
      </c>
      <c r="AL203" s="296"/>
      <c r="AM203" s="296"/>
      <c r="AN203" s="238" t="e">
        <f t="shared" si="511"/>
        <v>#DIV/0!</v>
      </c>
      <c r="AO203" s="296"/>
      <c r="AP203" s="296"/>
      <c r="AQ203" s="238" t="e">
        <f t="shared" si="559"/>
        <v>#DIV/0!</v>
      </c>
      <c r="AR203" s="437"/>
    </row>
    <row r="204" spans="1:44" ht="114.75" hidden="1" customHeight="1">
      <c r="A204" s="599"/>
      <c r="B204" s="602"/>
      <c r="C204" s="602"/>
      <c r="D204" s="299" t="s">
        <v>284</v>
      </c>
      <c r="E204" s="237" t="e">
        <f>H204+K204+N204+Q204+T204+W204+Z204+AC204+AF204+AI204+AL204+#REF!</f>
        <v>#REF!</v>
      </c>
      <c r="F204" s="237" t="e">
        <f>I204+L204+O204+R204+U204+-X204+AA204+AD204+AG204+AJ204+AM204+#REF!</f>
        <v>#REF!</v>
      </c>
      <c r="G204" s="231" t="e">
        <f t="shared" si="552"/>
        <v>#REF!</v>
      </c>
      <c r="H204" s="296"/>
      <c r="I204" s="296"/>
      <c r="J204" s="238" t="e">
        <f t="shared" si="502"/>
        <v>#DIV/0!</v>
      </c>
      <c r="K204" s="296"/>
      <c r="L204" s="296"/>
      <c r="M204" s="238" t="e">
        <f t="shared" si="553"/>
        <v>#DIV/0!</v>
      </c>
      <c r="N204" s="296"/>
      <c r="O204" s="296"/>
      <c r="P204" s="238" t="e">
        <f t="shared" si="554"/>
        <v>#DIV/0!</v>
      </c>
      <c r="Q204" s="296"/>
      <c r="R204" s="296"/>
      <c r="S204" s="238" t="e">
        <f t="shared" si="555"/>
        <v>#DIV/0!</v>
      </c>
      <c r="T204" s="296"/>
      <c r="U204" s="296"/>
      <c r="V204" s="238" t="e">
        <f t="shared" si="556"/>
        <v>#DIV/0!</v>
      </c>
      <c r="W204" s="296"/>
      <c r="X204" s="296"/>
      <c r="Y204" s="238" t="e">
        <f t="shared" si="557"/>
        <v>#DIV/0!</v>
      </c>
      <c r="Z204" s="296"/>
      <c r="AA204" s="296"/>
      <c r="AB204" s="238" t="e">
        <f t="shared" si="504"/>
        <v>#DIV/0!</v>
      </c>
      <c r="AC204" s="296"/>
      <c r="AD204" s="296"/>
      <c r="AE204" s="238" t="e">
        <f t="shared" si="506"/>
        <v>#DIV/0!</v>
      </c>
      <c r="AF204" s="296"/>
      <c r="AG204" s="296"/>
      <c r="AH204" s="238" t="e">
        <f t="shared" si="508"/>
        <v>#DIV/0!</v>
      </c>
      <c r="AI204" s="296">
        <v>0</v>
      </c>
      <c r="AJ204" s="296">
        <v>0</v>
      </c>
      <c r="AK204" s="231" t="e">
        <f t="shared" si="558"/>
        <v>#DIV/0!</v>
      </c>
      <c r="AL204" s="296"/>
      <c r="AM204" s="296"/>
      <c r="AN204" s="238" t="e">
        <f t="shared" si="511"/>
        <v>#DIV/0!</v>
      </c>
      <c r="AO204" s="296"/>
      <c r="AP204" s="296"/>
      <c r="AQ204" s="238" t="e">
        <f t="shared" si="559"/>
        <v>#DIV/0!</v>
      </c>
      <c r="AR204" s="437"/>
    </row>
    <row r="205" spans="1:44" ht="114.75" hidden="1" customHeight="1">
      <c r="A205" s="599"/>
      <c r="B205" s="602"/>
      <c r="C205" s="602"/>
      <c r="D205" s="299" t="s">
        <v>292</v>
      </c>
      <c r="E205" s="237" t="e">
        <f>H205+K205+N205+Q205+T205+W205+Z205+AC205+AF205+AI205+AL205+#REF!</f>
        <v>#REF!</v>
      </c>
      <c r="F205" s="237" t="e">
        <f>I205+L205+O205+R205+U205+-X205+AA205+AD205+AG205+AJ205+AM205+#REF!</f>
        <v>#REF!</v>
      </c>
      <c r="G205" s="231" t="e">
        <f t="shared" si="552"/>
        <v>#REF!</v>
      </c>
      <c r="H205" s="296"/>
      <c r="I205" s="296"/>
      <c r="J205" s="238" t="e">
        <f t="shared" si="502"/>
        <v>#DIV/0!</v>
      </c>
      <c r="K205" s="296"/>
      <c r="L205" s="296"/>
      <c r="M205" s="238" t="e">
        <f t="shared" si="553"/>
        <v>#DIV/0!</v>
      </c>
      <c r="N205" s="296"/>
      <c r="O205" s="296"/>
      <c r="P205" s="238" t="e">
        <f t="shared" si="554"/>
        <v>#DIV/0!</v>
      </c>
      <c r="Q205" s="296"/>
      <c r="R205" s="296"/>
      <c r="S205" s="238" t="e">
        <f t="shared" si="555"/>
        <v>#DIV/0!</v>
      </c>
      <c r="T205" s="296"/>
      <c r="U205" s="296"/>
      <c r="V205" s="238" t="e">
        <f t="shared" si="556"/>
        <v>#DIV/0!</v>
      </c>
      <c r="W205" s="296"/>
      <c r="X205" s="296"/>
      <c r="Y205" s="238" t="e">
        <f t="shared" si="557"/>
        <v>#DIV/0!</v>
      </c>
      <c r="Z205" s="296"/>
      <c r="AA205" s="296"/>
      <c r="AB205" s="238" t="e">
        <f t="shared" si="504"/>
        <v>#DIV/0!</v>
      </c>
      <c r="AC205" s="296"/>
      <c r="AD205" s="296"/>
      <c r="AE205" s="238" t="e">
        <f t="shared" si="506"/>
        <v>#DIV/0!</v>
      </c>
      <c r="AF205" s="296"/>
      <c r="AG205" s="296"/>
      <c r="AH205" s="238" t="e">
        <f t="shared" si="508"/>
        <v>#DIV/0!</v>
      </c>
      <c r="AI205" s="296"/>
      <c r="AJ205" s="296"/>
      <c r="AK205" s="240" t="e">
        <f t="shared" si="558"/>
        <v>#DIV/0!</v>
      </c>
      <c r="AL205" s="296"/>
      <c r="AM205" s="296"/>
      <c r="AN205" s="238" t="e">
        <f t="shared" si="511"/>
        <v>#DIV/0!</v>
      </c>
      <c r="AO205" s="296"/>
      <c r="AP205" s="296"/>
      <c r="AQ205" s="238" t="e">
        <f t="shared" si="559"/>
        <v>#DIV/0!</v>
      </c>
      <c r="AR205" s="437"/>
    </row>
    <row r="206" spans="1:44" ht="114.75" hidden="1" customHeight="1">
      <c r="A206" s="599"/>
      <c r="B206" s="602"/>
      <c r="C206" s="602"/>
      <c r="D206" s="299" t="s">
        <v>285</v>
      </c>
      <c r="E206" s="237" t="e">
        <f>H206+K206+N206+Q206+T206+W206+Z206+AC206+AF206+AI206+AL206+#REF!</f>
        <v>#REF!</v>
      </c>
      <c r="F206" s="237" t="e">
        <f>I206+L206+O206+R206+U206+-X206+AA206+AD206+AG206+AJ206+AM206+#REF!</f>
        <v>#REF!</v>
      </c>
      <c r="G206" s="231" t="e">
        <f t="shared" si="552"/>
        <v>#REF!</v>
      </c>
      <c r="H206" s="296"/>
      <c r="I206" s="296"/>
      <c r="J206" s="238" t="e">
        <f t="shared" si="502"/>
        <v>#DIV/0!</v>
      </c>
      <c r="K206" s="296"/>
      <c r="L206" s="296"/>
      <c r="M206" s="238" t="e">
        <f t="shared" si="553"/>
        <v>#DIV/0!</v>
      </c>
      <c r="N206" s="296"/>
      <c r="O206" s="296"/>
      <c r="P206" s="238" t="e">
        <f t="shared" si="554"/>
        <v>#DIV/0!</v>
      </c>
      <c r="Q206" s="296"/>
      <c r="R206" s="296"/>
      <c r="S206" s="238" t="e">
        <f t="shared" si="555"/>
        <v>#DIV/0!</v>
      </c>
      <c r="T206" s="296"/>
      <c r="U206" s="296"/>
      <c r="V206" s="238" t="e">
        <f t="shared" si="556"/>
        <v>#DIV/0!</v>
      </c>
      <c r="W206" s="296"/>
      <c r="X206" s="296"/>
      <c r="Y206" s="238" t="e">
        <f t="shared" si="557"/>
        <v>#DIV/0!</v>
      </c>
      <c r="Z206" s="296"/>
      <c r="AA206" s="296"/>
      <c r="AB206" s="238" t="e">
        <f t="shared" si="504"/>
        <v>#DIV/0!</v>
      </c>
      <c r="AC206" s="296"/>
      <c r="AD206" s="296"/>
      <c r="AE206" s="238" t="e">
        <f t="shared" si="506"/>
        <v>#DIV/0!</v>
      </c>
      <c r="AF206" s="296"/>
      <c r="AG206" s="296"/>
      <c r="AH206" s="238" t="e">
        <f t="shared" si="508"/>
        <v>#DIV/0!</v>
      </c>
      <c r="AI206" s="296"/>
      <c r="AJ206" s="296"/>
      <c r="AK206" s="240" t="e">
        <f t="shared" si="558"/>
        <v>#DIV/0!</v>
      </c>
      <c r="AL206" s="296"/>
      <c r="AM206" s="296"/>
      <c r="AN206" s="238" t="e">
        <f t="shared" si="511"/>
        <v>#DIV/0!</v>
      </c>
      <c r="AO206" s="296"/>
      <c r="AP206" s="296"/>
      <c r="AQ206" s="238" t="e">
        <f t="shared" si="559"/>
        <v>#DIV/0!</v>
      </c>
      <c r="AR206" s="437"/>
    </row>
    <row r="207" spans="1:44" ht="114.75" hidden="1" customHeight="1" thickBot="1">
      <c r="A207" s="600"/>
      <c r="B207" s="603"/>
      <c r="C207" s="603"/>
      <c r="D207" s="310" t="s">
        <v>43</v>
      </c>
      <c r="E207" s="268" t="e">
        <f>H207+K207+N207+Q207+T207+W207+Z207+AC207+AF207+AI207+AL207+#REF!</f>
        <v>#REF!</v>
      </c>
      <c r="F207" s="268" t="e">
        <f>I207+L207+O207+R207+U207+-X207+AA207+AD207+AG207+AJ207+AM207+#REF!</f>
        <v>#REF!</v>
      </c>
      <c r="G207" s="269" t="e">
        <f t="shared" si="552"/>
        <v>#REF!</v>
      </c>
      <c r="H207" s="311"/>
      <c r="I207" s="311"/>
      <c r="J207" s="284" t="e">
        <f t="shared" si="502"/>
        <v>#DIV/0!</v>
      </c>
      <c r="K207" s="311"/>
      <c r="L207" s="311"/>
      <c r="M207" s="284" t="e">
        <f t="shared" si="553"/>
        <v>#DIV/0!</v>
      </c>
      <c r="N207" s="311"/>
      <c r="O207" s="311"/>
      <c r="P207" s="284" t="e">
        <f t="shared" si="554"/>
        <v>#DIV/0!</v>
      </c>
      <c r="Q207" s="311"/>
      <c r="R207" s="311"/>
      <c r="S207" s="284" t="e">
        <f t="shared" si="555"/>
        <v>#DIV/0!</v>
      </c>
      <c r="T207" s="311"/>
      <c r="U207" s="311"/>
      <c r="V207" s="284" t="e">
        <f t="shared" si="556"/>
        <v>#DIV/0!</v>
      </c>
      <c r="W207" s="311"/>
      <c r="X207" s="311"/>
      <c r="Y207" s="284" t="e">
        <f t="shared" si="557"/>
        <v>#DIV/0!</v>
      </c>
      <c r="Z207" s="311"/>
      <c r="AA207" s="311"/>
      <c r="AB207" s="284" t="e">
        <f t="shared" si="504"/>
        <v>#DIV/0!</v>
      </c>
      <c r="AC207" s="311"/>
      <c r="AD207" s="311"/>
      <c r="AE207" s="284" t="e">
        <f t="shared" si="506"/>
        <v>#DIV/0!</v>
      </c>
      <c r="AF207" s="311"/>
      <c r="AG207" s="311"/>
      <c r="AH207" s="284" t="e">
        <f t="shared" si="508"/>
        <v>#DIV/0!</v>
      </c>
      <c r="AI207" s="311"/>
      <c r="AJ207" s="311"/>
      <c r="AK207" s="290" t="e">
        <f t="shared" si="558"/>
        <v>#DIV/0!</v>
      </c>
      <c r="AL207" s="311"/>
      <c r="AM207" s="311"/>
      <c r="AN207" s="284" t="e">
        <f t="shared" si="511"/>
        <v>#DIV/0!</v>
      </c>
      <c r="AO207" s="311"/>
      <c r="AP207" s="311"/>
      <c r="AQ207" s="284" t="e">
        <f t="shared" si="559"/>
        <v>#DIV/0!</v>
      </c>
      <c r="AR207" s="443"/>
    </row>
    <row r="208" spans="1:44" ht="114.75" hidden="1" customHeight="1">
      <c r="A208" s="598" t="s">
        <v>315</v>
      </c>
      <c r="B208" s="601" t="s">
        <v>421</v>
      </c>
      <c r="C208" s="601"/>
      <c r="D208" s="254" t="s">
        <v>41</v>
      </c>
      <c r="E208" s="230" t="e">
        <f>H208+K208+N208+Q208+T208+W208+Z208+AC208+AF208+AI208+AL208+#REF!</f>
        <v>#REF!</v>
      </c>
      <c r="F208" s="230" t="e">
        <f>I208+L208+O208+R208+U208+-X208+AA208+AD208+AG208+AJ208+AM208+#REF!</f>
        <v>#REF!</v>
      </c>
      <c r="G208" s="233" t="e">
        <f>F208/E208</f>
        <v>#REF!</v>
      </c>
      <c r="H208" s="230">
        <f>H209+H210+H211+H212+H213+H214</f>
        <v>0</v>
      </c>
      <c r="I208" s="230">
        <f>I209+I210+I211+I212+I213+I214</f>
        <v>0</v>
      </c>
      <c r="J208" s="288" t="e">
        <f t="shared" si="502"/>
        <v>#DIV/0!</v>
      </c>
      <c r="K208" s="230">
        <f>K209+K210+K211+K212+K213+K214</f>
        <v>0</v>
      </c>
      <c r="L208" s="230">
        <f>L209+L210+L211+L212+L213+L214</f>
        <v>0</v>
      </c>
      <c r="M208" s="288" t="e">
        <f>L208/K208*100</f>
        <v>#DIV/0!</v>
      </c>
      <c r="N208" s="230">
        <f>N209+N210+N211+N212+N213+N214</f>
        <v>0</v>
      </c>
      <c r="O208" s="230">
        <f>O209+O210+O211+O212+O213+O214</f>
        <v>0</v>
      </c>
      <c r="P208" s="288" t="e">
        <f>O208/N208*100</f>
        <v>#DIV/0!</v>
      </c>
      <c r="Q208" s="230">
        <f>Q209+Q210+Q211+Q212+Q213+Q214</f>
        <v>0</v>
      </c>
      <c r="R208" s="230">
        <f>R209+R210+R211+R212+R213+R214</f>
        <v>0</v>
      </c>
      <c r="S208" s="288" t="e">
        <f>R208/Q208*100</f>
        <v>#DIV/0!</v>
      </c>
      <c r="T208" s="230">
        <f>T209+T210+T211+T212+T213+T214</f>
        <v>0</v>
      </c>
      <c r="U208" s="230">
        <f>U209+U210+U211+U212+U213+U214</f>
        <v>0</v>
      </c>
      <c r="V208" s="288" t="e">
        <f>U208/T208*100</f>
        <v>#DIV/0!</v>
      </c>
      <c r="W208" s="230">
        <f>W209+W210+W211+W212+W213+W214</f>
        <v>0</v>
      </c>
      <c r="X208" s="230">
        <f>X209+X210+X211+X212+X213+X214</f>
        <v>0</v>
      </c>
      <c r="Y208" s="288" t="e">
        <f>X208/W208*100</f>
        <v>#DIV/0!</v>
      </c>
      <c r="Z208" s="230">
        <f t="shared" ref="Z208:AA208" si="560">Z209+Z210+Z211+Z212+Z213+Z214</f>
        <v>0</v>
      </c>
      <c r="AA208" s="230">
        <f t="shared" si="560"/>
        <v>0</v>
      </c>
      <c r="AB208" s="288" t="e">
        <f t="shared" si="504"/>
        <v>#DIV/0!</v>
      </c>
      <c r="AC208" s="230">
        <f t="shared" ref="AC208:AD208" si="561">AC209+AC210+AC211+AC212+AC213+AC214</f>
        <v>0</v>
      </c>
      <c r="AD208" s="230">
        <f t="shared" si="561"/>
        <v>0</v>
      </c>
      <c r="AE208" s="288" t="e">
        <f t="shared" si="506"/>
        <v>#DIV/0!</v>
      </c>
      <c r="AF208" s="230">
        <f t="shared" ref="AF208:AG208" si="562">AF209+AF210+AF211+AF212+AF213+AF214</f>
        <v>0</v>
      </c>
      <c r="AG208" s="230">
        <f t="shared" si="562"/>
        <v>0</v>
      </c>
      <c r="AH208" s="288" t="e">
        <f t="shared" si="508"/>
        <v>#DIV/0!</v>
      </c>
      <c r="AI208" s="230">
        <f t="shared" ref="AI208:AJ208" si="563">AI209+AI210+AI211+AI212+AI213+AI214</f>
        <v>0</v>
      </c>
      <c r="AJ208" s="230">
        <f t="shared" si="563"/>
        <v>0</v>
      </c>
      <c r="AK208" s="233" t="e">
        <f>AJ208/AI208</f>
        <v>#DIV/0!</v>
      </c>
      <c r="AL208" s="230">
        <f t="shared" ref="AL208:AM208" si="564">AL209+AL210+AL211+AL212+AL213+AL214</f>
        <v>0</v>
      </c>
      <c r="AM208" s="230">
        <f t="shared" si="564"/>
        <v>0</v>
      </c>
      <c r="AN208" s="288" t="e">
        <f t="shared" si="511"/>
        <v>#DIV/0!</v>
      </c>
      <c r="AO208" s="230">
        <f>AO209+AO210+AO211+AO212+AO213+AO214</f>
        <v>0</v>
      </c>
      <c r="AP208" s="230">
        <f>AP209+AP210+AP211+AP212+AP213+AP214</f>
        <v>0</v>
      </c>
      <c r="AQ208" s="288" t="e">
        <f>AP208/AO208*100</f>
        <v>#DIV/0!</v>
      </c>
      <c r="AR208" s="444"/>
    </row>
    <row r="209" spans="1:44" ht="114.75" hidden="1" customHeight="1">
      <c r="A209" s="599"/>
      <c r="B209" s="602"/>
      <c r="C209" s="602"/>
      <c r="D209" s="295" t="s">
        <v>37</v>
      </c>
      <c r="E209" s="237" t="e">
        <f>H209+K209+N209+Q209+T209+W209+Z209+AC209+AF209+AI209+AL209+#REF!</f>
        <v>#REF!</v>
      </c>
      <c r="F209" s="237" t="e">
        <f>I209+L209+O209+R209+U209+-X209+AA209+AD209+AG209+AJ209+AM209+#REF!</f>
        <v>#REF!</v>
      </c>
      <c r="G209" s="231" t="e">
        <f t="shared" ref="G209:G214" si="565">F209/E209</f>
        <v>#REF!</v>
      </c>
      <c r="H209" s="296"/>
      <c r="I209" s="296"/>
      <c r="J209" s="238" t="e">
        <f t="shared" si="502"/>
        <v>#DIV/0!</v>
      </c>
      <c r="K209" s="296"/>
      <c r="L209" s="296"/>
      <c r="M209" s="238" t="e">
        <f t="shared" ref="M209:M214" si="566">L209/K209*100</f>
        <v>#DIV/0!</v>
      </c>
      <c r="N209" s="296"/>
      <c r="O209" s="296"/>
      <c r="P209" s="238" t="e">
        <f t="shared" ref="P209:P214" si="567">O209/N209*100</f>
        <v>#DIV/0!</v>
      </c>
      <c r="Q209" s="296"/>
      <c r="R209" s="296"/>
      <c r="S209" s="238" t="e">
        <f t="shared" ref="S209:S214" si="568">R209/Q209*100</f>
        <v>#DIV/0!</v>
      </c>
      <c r="T209" s="296"/>
      <c r="U209" s="296"/>
      <c r="V209" s="238" t="e">
        <f t="shared" ref="V209:V214" si="569">U209/T209*100</f>
        <v>#DIV/0!</v>
      </c>
      <c r="W209" s="296"/>
      <c r="X209" s="296"/>
      <c r="Y209" s="238" t="e">
        <f t="shared" ref="Y209:Y214" si="570">X209/W209*100</f>
        <v>#DIV/0!</v>
      </c>
      <c r="Z209" s="296"/>
      <c r="AA209" s="296"/>
      <c r="AB209" s="238" t="e">
        <f t="shared" si="504"/>
        <v>#DIV/0!</v>
      </c>
      <c r="AC209" s="296"/>
      <c r="AD209" s="296"/>
      <c r="AE209" s="238" t="e">
        <f t="shared" si="506"/>
        <v>#DIV/0!</v>
      </c>
      <c r="AF209" s="296"/>
      <c r="AG209" s="296"/>
      <c r="AH209" s="238" t="e">
        <f t="shared" si="508"/>
        <v>#DIV/0!</v>
      </c>
      <c r="AI209" s="296"/>
      <c r="AJ209" s="296"/>
      <c r="AK209" s="240" t="e">
        <f t="shared" ref="AK209:AK214" si="571">AJ209/AI209</f>
        <v>#DIV/0!</v>
      </c>
      <c r="AL209" s="296"/>
      <c r="AM209" s="296"/>
      <c r="AN209" s="238" t="e">
        <f t="shared" si="511"/>
        <v>#DIV/0!</v>
      </c>
      <c r="AO209" s="296"/>
      <c r="AP209" s="296"/>
      <c r="AQ209" s="238" t="e">
        <f t="shared" ref="AQ209:AQ214" si="572">AP209/AO209*100</f>
        <v>#DIV/0!</v>
      </c>
      <c r="AR209" s="437"/>
    </row>
    <row r="210" spans="1:44" ht="114.75" hidden="1" customHeight="1">
      <c r="A210" s="599"/>
      <c r="B210" s="602"/>
      <c r="C210" s="602"/>
      <c r="D210" s="299" t="s">
        <v>2</v>
      </c>
      <c r="E210" s="237" t="e">
        <f>H210+K210+N210+Q210+T210+W210+Z210+AC210+AF210+AI210+AL210+#REF!</f>
        <v>#REF!</v>
      </c>
      <c r="F210" s="237" t="e">
        <f>I210+L210+O210+R210+U210+-X210+AA210+AD210+AG210+AJ210+AM210+#REF!</f>
        <v>#REF!</v>
      </c>
      <c r="G210" s="231" t="e">
        <f t="shared" si="565"/>
        <v>#REF!</v>
      </c>
      <c r="H210" s="296"/>
      <c r="I210" s="296"/>
      <c r="J210" s="238" t="e">
        <f t="shared" si="502"/>
        <v>#DIV/0!</v>
      </c>
      <c r="K210" s="296"/>
      <c r="L210" s="296"/>
      <c r="M210" s="238" t="e">
        <f t="shared" si="566"/>
        <v>#DIV/0!</v>
      </c>
      <c r="N210" s="296"/>
      <c r="O210" s="296"/>
      <c r="P210" s="238" t="e">
        <f t="shared" si="567"/>
        <v>#DIV/0!</v>
      </c>
      <c r="Q210" s="296"/>
      <c r="R210" s="296"/>
      <c r="S210" s="238" t="e">
        <f t="shared" si="568"/>
        <v>#DIV/0!</v>
      </c>
      <c r="T210" s="296"/>
      <c r="U210" s="296"/>
      <c r="V210" s="238" t="e">
        <f t="shared" si="569"/>
        <v>#DIV/0!</v>
      </c>
      <c r="W210" s="296"/>
      <c r="X210" s="296"/>
      <c r="Y210" s="238" t="e">
        <f t="shared" si="570"/>
        <v>#DIV/0!</v>
      </c>
      <c r="Z210" s="296"/>
      <c r="AA210" s="296"/>
      <c r="AB210" s="238" t="e">
        <f t="shared" si="504"/>
        <v>#DIV/0!</v>
      </c>
      <c r="AC210" s="296"/>
      <c r="AD210" s="296"/>
      <c r="AE210" s="238" t="e">
        <f t="shared" si="506"/>
        <v>#DIV/0!</v>
      </c>
      <c r="AF210" s="296"/>
      <c r="AG210" s="296"/>
      <c r="AH210" s="238" t="e">
        <f t="shared" si="508"/>
        <v>#DIV/0!</v>
      </c>
      <c r="AI210" s="296"/>
      <c r="AJ210" s="296"/>
      <c r="AK210" s="240" t="e">
        <f t="shared" si="571"/>
        <v>#DIV/0!</v>
      </c>
      <c r="AL210" s="296"/>
      <c r="AM210" s="296"/>
      <c r="AN210" s="238" t="e">
        <f t="shared" si="511"/>
        <v>#DIV/0!</v>
      </c>
      <c r="AO210" s="296"/>
      <c r="AP210" s="296"/>
      <c r="AQ210" s="238" t="e">
        <f t="shared" si="572"/>
        <v>#DIV/0!</v>
      </c>
      <c r="AR210" s="437"/>
    </row>
    <row r="211" spans="1:44" ht="114.75" hidden="1" customHeight="1">
      <c r="A211" s="599"/>
      <c r="B211" s="602"/>
      <c r="C211" s="602"/>
      <c r="D211" s="299" t="s">
        <v>284</v>
      </c>
      <c r="E211" s="237" t="e">
        <f>H211+K211+N211+Q211+T211+W211+Z211+AC211+AF211+AI211+AL211+#REF!</f>
        <v>#REF!</v>
      </c>
      <c r="F211" s="237" t="e">
        <f>I211+L211+O211+R211+U211+-X211+AA211+AD211+AG211+AJ211+AM211+#REF!</f>
        <v>#REF!</v>
      </c>
      <c r="G211" s="231" t="e">
        <f t="shared" si="565"/>
        <v>#REF!</v>
      </c>
      <c r="H211" s="296"/>
      <c r="I211" s="296"/>
      <c r="J211" s="238" t="e">
        <f t="shared" si="502"/>
        <v>#DIV/0!</v>
      </c>
      <c r="K211" s="296"/>
      <c r="L211" s="296"/>
      <c r="M211" s="238" t="e">
        <f t="shared" si="566"/>
        <v>#DIV/0!</v>
      </c>
      <c r="N211" s="296"/>
      <c r="O211" s="296"/>
      <c r="P211" s="238" t="e">
        <f t="shared" si="567"/>
        <v>#DIV/0!</v>
      </c>
      <c r="Q211" s="296"/>
      <c r="R211" s="296"/>
      <c r="S211" s="238" t="e">
        <f t="shared" si="568"/>
        <v>#DIV/0!</v>
      </c>
      <c r="T211" s="296"/>
      <c r="U211" s="296"/>
      <c r="V211" s="238" t="e">
        <f t="shared" si="569"/>
        <v>#DIV/0!</v>
      </c>
      <c r="W211" s="296"/>
      <c r="X211" s="296"/>
      <c r="Y211" s="238" t="e">
        <f t="shared" si="570"/>
        <v>#DIV/0!</v>
      </c>
      <c r="Z211" s="296"/>
      <c r="AA211" s="296"/>
      <c r="AB211" s="238" t="e">
        <f t="shared" si="504"/>
        <v>#DIV/0!</v>
      </c>
      <c r="AC211" s="296"/>
      <c r="AD211" s="296"/>
      <c r="AE211" s="238" t="e">
        <f t="shared" si="506"/>
        <v>#DIV/0!</v>
      </c>
      <c r="AF211" s="296"/>
      <c r="AG211" s="296"/>
      <c r="AH211" s="238" t="e">
        <f t="shared" si="508"/>
        <v>#DIV/0!</v>
      </c>
      <c r="AI211" s="296">
        <v>0</v>
      </c>
      <c r="AJ211" s="296">
        <v>0</v>
      </c>
      <c r="AK211" s="240" t="e">
        <f t="shared" si="571"/>
        <v>#DIV/0!</v>
      </c>
      <c r="AL211" s="296"/>
      <c r="AM211" s="296"/>
      <c r="AN211" s="238" t="e">
        <f t="shared" si="511"/>
        <v>#DIV/0!</v>
      </c>
      <c r="AO211" s="296"/>
      <c r="AP211" s="296"/>
      <c r="AQ211" s="238" t="e">
        <f t="shared" si="572"/>
        <v>#DIV/0!</v>
      </c>
      <c r="AR211" s="437"/>
    </row>
    <row r="212" spans="1:44" ht="114.75" hidden="1" customHeight="1">
      <c r="A212" s="599"/>
      <c r="B212" s="602"/>
      <c r="C212" s="602"/>
      <c r="D212" s="299" t="s">
        <v>292</v>
      </c>
      <c r="E212" s="237" t="e">
        <f>H212+K212+N212+Q212+T212+W212+Z212+AC212+AF212+AI212+AL212+#REF!</f>
        <v>#REF!</v>
      </c>
      <c r="F212" s="237" t="e">
        <f>I212+L212+O212+R212+U212+-X212+AA212+AD212+AG212+AJ212+AM212+#REF!</f>
        <v>#REF!</v>
      </c>
      <c r="G212" s="238" t="e">
        <f t="shared" si="565"/>
        <v>#REF!</v>
      </c>
      <c r="H212" s="296"/>
      <c r="I212" s="296"/>
      <c r="J212" s="238" t="e">
        <f t="shared" si="502"/>
        <v>#DIV/0!</v>
      </c>
      <c r="K212" s="296"/>
      <c r="L212" s="296"/>
      <c r="M212" s="238" t="e">
        <f t="shared" si="566"/>
        <v>#DIV/0!</v>
      </c>
      <c r="N212" s="296"/>
      <c r="O212" s="296"/>
      <c r="P212" s="238" t="e">
        <f t="shared" si="567"/>
        <v>#DIV/0!</v>
      </c>
      <c r="Q212" s="296"/>
      <c r="R212" s="296"/>
      <c r="S212" s="238" t="e">
        <f t="shared" si="568"/>
        <v>#DIV/0!</v>
      </c>
      <c r="T212" s="296"/>
      <c r="U212" s="296"/>
      <c r="V212" s="238" t="e">
        <f t="shared" si="569"/>
        <v>#DIV/0!</v>
      </c>
      <c r="W212" s="296"/>
      <c r="X212" s="296"/>
      <c r="Y212" s="238" t="e">
        <f t="shared" si="570"/>
        <v>#DIV/0!</v>
      </c>
      <c r="Z212" s="296"/>
      <c r="AA212" s="296"/>
      <c r="AB212" s="238" t="e">
        <f t="shared" si="504"/>
        <v>#DIV/0!</v>
      </c>
      <c r="AC212" s="296"/>
      <c r="AD212" s="296"/>
      <c r="AE212" s="238" t="e">
        <f t="shared" si="506"/>
        <v>#DIV/0!</v>
      </c>
      <c r="AF212" s="296"/>
      <c r="AG212" s="296"/>
      <c r="AH212" s="238" t="e">
        <f t="shared" si="508"/>
        <v>#DIV/0!</v>
      </c>
      <c r="AI212" s="296"/>
      <c r="AJ212" s="296"/>
      <c r="AK212" s="240" t="e">
        <f t="shared" si="571"/>
        <v>#DIV/0!</v>
      </c>
      <c r="AL212" s="296"/>
      <c r="AM212" s="296"/>
      <c r="AN212" s="238" t="e">
        <f t="shared" si="511"/>
        <v>#DIV/0!</v>
      </c>
      <c r="AO212" s="296"/>
      <c r="AP212" s="296"/>
      <c r="AQ212" s="238" t="e">
        <f t="shared" si="572"/>
        <v>#DIV/0!</v>
      </c>
      <c r="AR212" s="437"/>
    </row>
    <row r="213" spans="1:44" ht="114.75" hidden="1" customHeight="1">
      <c r="A213" s="599"/>
      <c r="B213" s="602"/>
      <c r="C213" s="602"/>
      <c r="D213" s="299" t="s">
        <v>285</v>
      </c>
      <c r="E213" s="237" t="e">
        <f>H213+K213+N213+Q213+T213+W213+Z213+AC213+AF213+AI213+AL213+#REF!</f>
        <v>#REF!</v>
      </c>
      <c r="F213" s="237" t="e">
        <f>I213+L213+O213+R213+U213+-X213+AA213+AD213+AG213+AJ213+AM213+#REF!</f>
        <v>#REF!</v>
      </c>
      <c r="G213" s="238" t="e">
        <f t="shared" si="565"/>
        <v>#REF!</v>
      </c>
      <c r="H213" s="296"/>
      <c r="I213" s="296"/>
      <c r="J213" s="238" t="e">
        <f t="shared" si="502"/>
        <v>#DIV/0!</v>
      </c>
      <c r="K213" s="296"/>
      <c r="L213" s="296"/>
      <c r="M213" s="238" t="e">
        <f t="shared" si="566"/>
        <v>#DIV/0!</v>
      </c>
      <c r="N213" s="296"/>
      <c r="O213" s="296"/>
      <c r="P213" s="238" t="e">
        <f t="shared" si="567"/>
        <v>#DIV/0!</v>
      </c>
      <c r="Q213" s="296"/>
      <c r="R213" s="296"/>
      <c r="S213" s="238" t="e">
        <f t="shared" si="568"/>
        <v>#DIV/0!</v>
      </c>
      <c r="T213" s="296"/>
      <c r="U213" s="296"/>
      <c r="V213" s="238" t="e">
        <f t="shared" si="569"/>
        <v>#DIV/0!</v>
      </c>
      <c r="W213" s="296"/>
      <c r="X213" s="296"/>
      <c r="Y213" s="238" t="e">
        <f t="shared" si="570"/>
        <v>#DIV/0!</v>
      </c>
      <c r="Z213" s="296"/>
      <c r="AA213" s="296"/>
      <c r="AB213" s="238" t="e">
        <f t="shared" si="504"/>
        <v>#DIV/0!</v>
      </c>
      <c r="AC213" s="296"/>
      <c r="AD213" s="296"/>
      <c r="AE213" s="238" t="e">
        <f t="shared" si="506"/>
        <v>#DIV/0!</v>
      </c>
      <c r="AF213" s="296"/>
      <c r="AG213" s="296"/>
      <c r="AH213" s="238" t="e">
        <f t="shared" si="508"/>
        <v>#DIV/0!</v>
      </c>
      <c r="AI213" s="296"/>
      <c r="AJ213" s="296"/>
      <c r="AK213" s="240" t="e">
        <f t="shared" si="571"/>
        <v>#DIV/0!</v>
      </c>
      <c r="AL213" s="296"/>
      <c r="AM213" s="296"/>
      <c r="AN213" s="238" t="e">
        <f t="shared" si="511"/>
        <v>#DIV/0!</v>
      </c>
      <c r="AO213" s="296"/>
      <c r="AP213" s="296"/>
      <c r="AQ213" s="238" t="e">
        <f t="shared" si="572"/>
        <v>#DIV/0!</v>
      </c>
      <c r="AR213" s="437"/>
    </row>
    <row r="214" spans="1:44" ht="114.75" hidden="1" customHeight="1" thickBot="1">
      <c r="A214" s="600"/>
      <c r="B214" s="603"/>
      <c r="C214" s="603"/>
      <c r="D214" s="310" t="s">
        <v>43</v>
      </c>
      <c r="E214" s="268" t="e">
        <f>H214+K214+N214+Q214+T214+W214+Z214+AC214+AF214+AI214+AL214+#REF!</f>
        <v>#REF!</v>
      </c>
      <c r="F214" s="268" t="e">
        <f>I214+L214+O214+R214+U214+-X214+AA214+AD214+AG214+AJ214+AM214+#REF!</f>
        <v>#REF!</v>
      </c>
      <c r="G214" s="284" t="e">
        <f t="shared" si="565"/>
        <v>#REF!</v>
      </c>
      <c r="H214" s="311"/>
      <c r="I214" s="311"/>
      <c r="J214" s="284" t="e">
        <f t="shared" si="502"/>
        <v>#DIV/0!</v>
      </c>
      <c r="K214" s="311"/>
      <c r="L214" s="311"/>
      <c r="M214" s="284" t="e">
        <f t="shared" si="566"/>
        <v>#DIV/0!</v>
      </c>
      <c r="N214" s="311"/>
      <c r="O214" s="311"/>
      <c r="P214" s="284" t="e">
        <f t="shared" si="567"/>
        <v>#DIV/0!</v>
      </c>
      <c r="Q214" s="311"/>
      <c r="R214" s="311"/>
      <c r="S214" s="284" t="e">
        <f t="shared" si="568"/>
        <v>#DIV/0!</v>
      </c>
      <c r="T214" s="311"/>
      <c r="U214" s="311"/>
      <c r="V214" s="284" t="e">
        <f t="shared" si="569"/>
        <v>#DIV/0!</v>
      </c>
      <c r="W214" s="311"/>
      <c r="X214" s="311"/>
      <c r="Y214" s="284" t="e">
        <f t="shared" si="570"/>
        <v>#DIV/0!</v>
      </c>
      <c r="Z214" s="311"/>
      <c r="AA214" s="311"/>
      <c r="AB214" s="284" t="e">
        <f t="shared" si="504"/>
        <v>#DIV/0!</v>
      </c>
      <c r="AC214" s="311"/>
      <c r="AD214" s="311"/>
      <c r="AE214" s="284" t="e">
        <f t="shared" si="506"/>
        <v>#DIV/0!</v>
      </c>
      <c r="AF214" s="311"/>
      <c r="AG214" s="311"/>
      <c r="AH214" s="284" t="e">
        <f t="shared" si="508"/>
        <v>#DIV/0!</v>
      </c>
      <c r="AI214" s="311"/>
      <c r="AJ214" s="311"/>
      <c r="AK214" s="290" t="e">
        <f t="shared" si="571"/>
        <v>#DIV/0!</v>
      </c>
      <c r="AL214" s="311"/>
      <c r="AM214" s="311"/>
      <c r="AN214" s="284" t="e">
        <f t="shared" si="511"/>
        <v>#DIV/0!</v>
      </c>
      <c r="AO214" s="311"/>
      <c r="AP214" s="311"/>
      <c r="AQ214" s="284" t="e">
        <f t="shared" si="572"/>
        <v>#DIV/0!</v>
      </c>
      <c r="AR214" s="443"/>
    </row>
    <row r="215" spans="1:44" ht="114.75" hidden="1" customHeight="1">
      <c r="A215" s="598" t="s">
        <v>316</v>
      </c>
      <c r="B215" s="601" t="s">
        <v>422</v>
      </c>
      <c r="C215" s="601"/>
      <c r="D215" s="254" t="s">
        <v>41</v>
      </c>
      <c r="E215" s="230" t="e">
        <f>H215+K215+N215+Q215+T215+W215+Z215+AC215+AF215+AI215+AL215+#REF!</f>
        <v>#REF!</v>
      </c>
      <c r="F215" s="230" t="e">
        <f>I215+L215+O215+R215+U215+-X215+AA215+AD215+AG215+AJ215+AM215+#REF!</f>
        <v>#REF!</v>
      </c>
      <c r="G215" s="233" t="e">
        <f>F215/E215</f>
        <v>#REF!</v>
      </c>
      <c r="H215" s="230">
        <f>H216+H217+H218+H219+H220+H221</f>
        <v>0</v>
      </c>
      <c r="I215" s="230">
        <f>I216+I217+I218+I219+I220+I221</f>
        <v>0</v>
      </c>
      <c r="J215" s="288" t="e">
        <f t="shared" si="502"/>
        <v>#DIV/0!</v>
      </c>
      <c r="K215" s="230">
        <f>K216+K217+K218+K219+K220+K221</f>
        <v>0</v>
      </c>
      <c r="L215" s="230">
        <f>L216+L217+L218+L219+L220+L221</f>
        <v>0</v>
      </c>
      <c r="M215" s="288" t="e">
        <f>L215/K215*100</f>
        <v>#DIV/0!</v>
      </c>
      <c r="N215" s="230">
        <f>N216+N217+N218+N219+N220+N221</f>
        <v>0</v>
      </c>
      <c r="O215" s="230">
        <f>O216+O217+O218+O219+O220+O221</f>
        <v>0</v>
      </c>
      <c r="P215" s="288" t="e">
        <f>O215/N215*100</f>
        <v>#DIV/0!</v>
      </c>
      <c r="Q215" s="230">
        <f>Q216+Q217+Q218+Q219+Q220+Q221</f>
        <v>0</v>
      </c>
      <c r="R215" s="230">
        <f>R216+R217+R218+R219+R220+R221</f>
        <v>0</v>
      </c>
      <c r="S215" s="288" t="e">
        <f>R215/Q215*100</f>
        <v>#DIV/0!</v>
      </c>
      <c r="T215" s="230">
        <f>T216+T217+T218+T219+T220+T221</f>
        <v>0</v>
      </c>
      <c r="U215" s="230">
        <f>U216+U217+U218+U219+U220+U221</f>
        <v>0</v>
      </c>
      <c r="V215" s="288" t="e">
        <f>U215/T215*100</f>
        <v>#DIV/0!</v>
      </c>
      <c r="W215" s="230">
        <f>W216+W217+W218+W219+W220+W221</f>
        <v>0</v>
      </c>
      <c r="X215" s="230">
        <f>X216+X217+X218+X219+X220+X221</f>
        <v>0</v>
      </c>
      <c r="Y215" s="288" t="e">
        <f>X215/W215*100</f>
        <v>#DIV/0!</v>
      </c>
      <c r="Z215" s="230">
        <f t="shared" ref="Z215:AA215" si="573">Z216+Z217+Z218+Z219+Z220+Z221</f>
        <v>0</v>
      </c>
      <c r="AA215" s="230">
        <f t="shared" si="573"/>
        <v>0</v>
      </c>
      <c r="AB215" s="288" t="e">
        <f t="shared" si="504"/>
        <v>#DIV/0!</v>
      </c>
      <c r="AC215" s="230">
        <f t="shared" ref="AC215:AD215" si="574">AC216+AC217+AC218+AC219+AC220+AC221</f>
        <v>0</v>
      </c>
      <c r="AD215" s="230">
        <f t="shared" si="574"/>
        <v>0</v>
      </c>
      <c r="AE215" s="288" t="e">
        <f t="shared" si="506"/>
        <v>#DIV/0!</v>
      </c>
      <c r="AF215" s="230">
        <f t="shared" ref="AF215:AG215" si="575">AF216+AF217+AF218+AF219+AF220+AF221</f>
        <v>0</v>
      </c>
      <c r="AG215" s="230">
        <f t="shared" si="575"/>
        <v>0</v>
      </c>
      <c r="AH215" s="288" t="e">
        <f t="shared" si="508"/>
        <v>#DIV/0!</v>
      </c>
      <c r="AI215" s="230">
        <f t="shared" ref="AI215:AJ215" si="576">AI216+AI217+AI218+AI219+AI220+AI221</f>
        <v>0</v>
      </c>
      <c r="AJ215" s="230">
        <f t="shared" si="576"/>
        <v>0</v>
      </c>
      <c r="AK215" s="233" t="e">
        <f>AJ215/AI215</f>
        <v>#DIV/0!</v>
      </c>
      <c r="AL215" s="230">
        <f t="shared" ref="AL215:AM215" si="577">AL216+AL217+AL218+AL219+AL220+AL221</f>
        <v>0</v>
      </c>
      <c r="AM215" s="230">
        <f t="shared" si="577"/>
        <v>0</v>
      </c>
      <c r="AN215" s="288" t="e">
        <f t="shared" si="511"/>
        <v>#DIV/0!</v>
      </c>
      <c r="AO215" s="230">
        <f>AO216+AO217+AO218+AO219+AO220+AO221</f>
        <v>0</v>
      </c>
      <c r="AP215" s="230">
        <f>AP216+AP217+AP218+AP219+AP220+AP221</f>
        <v>0</v>
      </c>
      <c r="AQ215" s="288" t="e">
        <f>AP215/AO215*100</f>
        <v>#DIV/0!</v>
      </c>
      <c r="AR215" s="444"/>
    </row>
    <row r="216" spans="1:44" ht="114.75" hidden="1" customHeight="1">
      <c r="A216" s="599"/>
      <c r="B216" s="602"/>
      <c r="C216" s="602"/>
      <c r="D216" s="295" t="s">
        <v>37</v>
      </c>
      <c r="E216" s="237" t="e">
        <f>H216+K216+N216+Q216+T216+W216+Z216+AC216+AF216+AI216+AL216+#REF!</f>
        <v>#REF!</v>
      </c>
      <c r="F216" s="237" t="e">
        <f>I216+L216+O216+R216+U216+-X216+AA216+AD216+AG216+AJ216+AM216+#REF!</f>
        <v>#REF!</v>
      </c>
      <c r="G216" s="231" t="e">
        <f t="shared" ref="G216:G221" si="578">F216/E216</f>
        <v>#REF!</v>
      </c>
      <c r="H216" s="296"/>
      <c r="I216" s="296"/>
      <c r="J216" s="238" t="e">
        <f t="shared" si="502"/>
        <v>#DIV/0!</v>
      </c>
      <c r="K216" s="296"/>
      <c r="L216" s="296"/>
      <c r="M216" s="238" t="e">
        <f t="shared" ref="M216:M221" si="579">L216/K216*100</f>
        <v>#DIV/0!</v>
      </c>
      <c r="N216" s="296"/>
      <c r="O216" s="296"/>
      <c r="P216" s="238" t="e">
        <f t="shared" ref="P216:P221" si="580">O216/N216*100</f>
        <v>#DIV/0!</v>
      </c>
      <c r="Q216" s="296"/>
      <c r="R216" s="296"/>
      <c r="S216" s="238" t="e">
        <f t="shared" ref="S216:S221" si="581">R216/Q216*100</f>
        <v>#DIV/0!</v>
      </c>
      <c r="T216" s="296"/>
      <c r="U216" s="296"/>
      <c r="V216" s="238" t="e">
        <f t="shared" ref="V216:V221" si="582">U216/T216*100</f>
        <v>#DIV/0!</v>
      </c>
      <c r="W216" s="296"/>
      <c r="X216" s="296"/>
      <c r="Y216" s="238" t="e">
        <f t="shared" ref="Y216:Y221" si="583">X216/W216*100</f>
        <v>#DIV/0!</v>
      </c>
      <c r="Z216" s="296"/>
      <c r="AA216" s="296"/>
      <c r="AB216" s="238" t="e">
        <f t="shared" si="504"/>
        <v>#DIV/0!</v>
      </c>
      <c r="AC216" s="296"/>
      <c r="AD216" s="296"/>
      <c r="AE216" s="238" t="e">
        <f t="shared" si="506"/>
        <v>#DIV/0!</v>
      </c>
      <c r="AF216" s="296"/>
      <c r="AG216" s="296"/>
      <c r="AH216" s="238" t="e">
        <f t="shared" si="508"/>
        <v>#DIV/0!</v>
      </c>
      <c r="AI216" s="296"/>
      <c r="AJ216" s="296"/>
      <c r="AK216" s="240" t="e">
        <f t="shared" ref="AK216:AK221" si="584">AJ216/AI216</f>
        <v>#DIV/0!</v>
      </c>
      <c r="AL216" s="296"/>
      <c r="AM216" s="296"/>
      <c r="AN216" s="238" t="e">
        <f t="shared" si="511"/>
        <v>#DIV/0!</v>
      </c>
      <c r="AO216" s="296"/>
      <c r="AP216" s="296"/>
      <c r="AQ216" s="238" t="e">
        <f t="shared" ref="AQ216:AQ221" si="585">AP216/AO216*100</f>
        <v>#DIV/0!</v>
      </c>
      <c r="AR216" s="437"/>
    </row>
    <row r="217" spans="1:44" ht="114.75" hidden="1" customHeight="1">
      <c r="A217" s="599"/>
      <c r="B217" s="602"/>
      <c r="C217" s="602"/>
      <c r="D217" s="299" t="s">
        <v>2</v>
      </c>
      <c r="E217" s="237" t="e">
        <f>H217+K217+N217+Q217+T217+W217+Z217+AC217+AF217+AI217+AL217+#REF!</f>
        <v>#REF!</v>
      </c>
      <c r="F217" s="237" t="e">
        <f>I217+L217+O217+R217+U217+-X217+AA217+AD217+AG217+AJ217+AM217+#REF!</f>
        <v>#REF!</v>
      </c>
      <c r="G217" s="231" t="e">
        <f t="shared" si="578"/>
        <v>#REF!</v>
      </c>
      <c r="H217" s="296"/>
      <c r="I217" s="296"/>
      <c r="J217" s="238" t="e">
        <f t="shared" si="502"/>
        <v>#DIV/0!</v>
      </c>
      <c r="K217" s="296"/>
      <c r="L217" s="296"/>
      <c r="M217" s="238" t="e">
        <f t="shared" si="579"/>
        <v>#DIV/0!</v>
      </c>
      <c r="N217" s="296"/>
      <c r="O217" s="296"/>
      <c r="P217" s="238" t="e">
        <f t="shared" si="580"/>
        <v>#DIV/0!</v>
      </c>
      <c r="Q217" s="296"/>
      <c r="R217" s="296"/>
      <c r="S217" s="238" t="e">
        <f t="shared" si="581"/>
        <v>#DIV/0!</v>
      </c>
      <c r="T217" s="296"/>
      <c r="U217" s="296"/>
      <c r="V217" s="238" t="e">
        <f t="shared" si="582"/>
        <v>#DIV/0!</v>
      </c>
      <c r="W217" s="296"/>
      <c r="X217" s="296"/>
      <c r="Y217" s="238" t="e">
        <f t="shared" si="583"/>
        <v>#DIV/0!</v>
      </c>
      <c r="Z217" s="296"/>
      <c r="AA217" s="296"/>
      <c r="AB217" s="238" t="e">
        <f t="shared" si="504"/>
        <v>#DIV/0!</v>
      </c>
      <c r="AC217" s="296"/>
      <c r="AD217" s="296"/>
      <c r="AE217" s="238" t="e">
        <f t="shared" si="506"/>
        <v>#DIV/0!</v>
      </c>
      <c r="AF217" s="296"/>
      <c r="AG217" s="296"/>
      <c r="AH217" s="238" t="e">
        <f t="shared" si="508"/>
        <v>#DIV/0!</v>
      </c>
      <c r="AI217" s="296"/>
      <c r="AJ217" s="296"/>
      <c r="AK217" s="240" t="e">
        <f t="shared" si="584"/>
        <v>#DIV/0!</v>
      </c>
      <c r="AL217" s="296"/>
      <c r="AM217" s="296"/>
      <c r="AN217" s="238" t="e">
        <f t="shared" si="511"/>
        <v>#DIV/0!</v>
      </c>
      <c r="AO217" s="296"/>
      <c r="AP217" s="296"/>
      <c r="AQ217" s="238" t="e">
        <f t="shared" si="585"/>
        <v>#DIV/0!</v>
      </c>
      <c r="AR217" s="437"/>
    </row>
    <row r="218" spans="1:44" ht="114.75" hidden="1" customHeight="1">
      <c r="A218" s="599"/>
      <c r="B218" s="602"/>
      <c r="C218" s="602"/>
      <c r="D218" s="299" t="s">
        <v>284</v>
      </c>
      <c r="E218" s="237" t="e">
        <f>H218+K218+N218+Q218+T218+W218+Z218+AC218+AF218+AI218+AL218+#REF!</f>
        <v>#REF!</v>
      </c>
      <c r="F218" s="237" t="e">
        <f>I218+L218+O218+R218+U218+-X218+AA218+AD218+AG218+AJ218+AM218+#REF!</f>
        <v>#REF!</v>
      </c>
      <c r="G218" s="231" t="e">
        <f t="shared" si="578"/>
        <v>#REF!</v>
      </c>
      <c r="H218" s="296"/>
      <c r="I218" s="296"/>
      <c r="J218" s="238" t="e">
        <f t="shared" si="502"/>
        <v>#DIV/0!</v>
      </c>
      <c r="K218" s="296"/>
      <c r="L218" s="296"/>
      <c r="M218" s="238" t="e">
        <f t="shared" si="579"/>
        <v>#DIV/0!</v>
      </c>
      <c r="N218" s="296"/>
      <c r="O218" s="296"/>
      <c r="P218" s="238" t="e">
        <f t="shared" si="580"/>
        <v>#DIV/0!</v>
      </c>
      <c r="Q218" s="296"/>
      <c r="R218" s="296"/>
      <c r="S218" s="238" t="e">
        <f t="shared" si="581"/>
        <v>#DIV/0!</v>
      </c>
      <c r="T218" s="296"/>
      <c r="U218" s="296"/>
      <c r="V218" s="238" t="e">
        <f t="shared" si="582"/>
        <v>#DIV/0!</v>
      </c>
      <c r="W218" s="296"/>
      <c r="X218" s="296"/>
      <c r="Y218" s="238" t="e">
        <f t="shared" si="583"/>
        <v>#DIV/0!</v>
      </c>
      <c r="Z218" s="296"/>
      <c r="AA218" s="296"/>
      <c r="AB218" s="238" t="e">
        <f t="shared" si="504"/>
        <v>#DIV/0!</v>
      </c>
      <c r="AC218" s="296"/>
      <c r="AD218" s="296"/>
      <c r="AE218" s="238" t="e">
        <f t="shared" si="506"/>
        <v>#DIV/0!</v>
      </c>
      <c r="AF218" s="296"/>
      <c r="AG218" s="296"/>
      <c r="AH218" s="238" t="e">
        <f t="shared" si="508"/>
        <v>#DIV/0!</v>
      </c>
      <c r="AI218" s="296">
        <v>0</v>
      </c>
      <c r="AJ218" s="296">
        <v>0</v>
      </c>
      <c r="AK218" s="231" t="e">
        <f t="shared" si="584"/>
        <v>#DIV/0!</v>
      </c>
      <c r="AL218" s="296"/>
      <c r="AM218" s="296"/>
      <c r="AN218" s="238" t="e">
        <f t="shared" si="511"/>
        <v>#DIV/0!</v>
      </c>
      <c r="AO218" s="296"/>
      <c r="AP218" s="296"/>
      <c r="AQ218" s="238" t="e">
        <f t="shared" si="585"/>
        <v>#DIV/0!</v>
      </c>
      <c r="AR218" s="437"/>
    </row>
    <row r="219" spans="1:44" ht="114.75" hidden="1" customHeight="1">
      <c r="A219" s="599"/>
      <c r="B219" s="602"/>
      <c r="C219" s="602"/>
      <c r="D219" s="299" t="s">
        <v>292</v>
      </c>
      <c r="E219" s="237" t="e">
        <f>H219+K219+N219+Q219+T219+W219+Z219+AC219+AF219+AI219+AL219+#REF!</f>
        <v>#REF!</v>
      </c>
      <c r="F219" s="237" t="e">
        <f>I219+L219+O219+R219+U219+-X219+AA219+AD219+AG219+AJ219+AM219+#REF!</f>
        <v>#REF!</v>
      </c>
      <c r="G219" s="238" t="e">
        <f t="shared" si="578"/>
        <v>#REF!</v>
      </c>
      <c r="H219" s="296"/>
      <c r="I219" s="296"/>
      <c r="J219" s="238" t="e">
        <f t="shared" si="502"/>
        <v>#DIV/0!</v>
      </c>
      <c r="K219" s="296"/>
      <c r="L219" s="296"/>
      <c r="M219" s="238" t="e">
        <f t="shared" si="579"/>
        <v>#DIV/0!</v>
      </c>
      <c r="N219" s="296"/>
      <c r="O219" s="296"/>
      <c r="P219" s="238" t="e">
        <f t="shared" si="580"/>
        <v>#DIV/0!</v>
      </c>
      <c r="Q219" s="296"/>
      <c r="R219" s="296"/>
      <c r="S219" s="238" t="e">
        <f t="shared" si="581"/>
        <v>#DIV/0!</v>
      </c>
      <c r="T219" s="296"/>
      <c r="U219" s="296"/>
      <c r="V219" s="238" t="e">
        <f t="shared" si="582"/>
        <v>#DIV/0!</v>
      </c>
      <c r="W219" s="296"/>
      <c r="X219" s="296"/>
      <c r="Y219" s="238" t="e">
        <f t="shared" si="583"/>
        <v>#DIV/0!</v>
      </c>
      <c r="Z219" s="296"/>
      <c r="AA219" s="296"/>
      <c r="AB219" s="238" t="e">
        <f t="shared" si="504"/>
        <v>#DIV/0!</v>
      </c>
      <c r="AC219" s="296"/>
      <c r="AD219" s="296"/>
      <c r="AE219" s="238" t="e">
        <f t="shared" si="506"/>
        <v>#DIV/0!</v>
      </c>
      <c r="AF219" s="296"/>
      <c r="AG219" s="296"/>
      <c r="AH219" s="238" t="e">
        <f t="shared" si="508"/>
        <v>#DIV/0!</v>
      </c>
      <c r="AI219" s="296"/>
      <c r="AJ219" s="296"/>
      <c r="AK219" s="240" t="e">
        <f t="shared" si="584"/>
        <v>#DIV/0!</v>
      </c>
      <c r="AL219" s="296"/>
      <c r="AM219" s="296"/>
      <c r="AN219" s="238" t="e">
        <f t="shared" si="511"/>
        <v>#DIV/0!</v>
      </c>
      <c r="AO219" s="296"/>
      <c r="AP219" s="296"/>
      <c r="AQ219" s="238" t="e">
        <f t="shared" si="585"/>
        <v>#DIV/0!</v>
      </c>
      <c r="AR219" s="437"/>
    </row>
    <row r="220" spans="1:44" ht="114.75" hidden="1" customHeight="1">
      <c r="A220" s="599"/>
      <c r="B220" s="602"/>
      <c r="C220" s="602"/>
      <c r="D220" s="299" t="s">
        <v>285</v>
      </c>
      <c r="E220" s="237" t="e">
        <f>H220+K220+N220+Q220+T220+W220+Z220+AC220+AF220+AI220+AL220+#REF!</f>
        <v>#REF!</v>
      </c>
      <c r="F220" s="237" t="e">
        <f>I220+L220+O220+R220+U220+-X220+AA220+AD220+AG220+AJ220+AM220+#REF!</f>
        <v>#REF!</v>
      </c>
      <c r="G220" s="238" t="e">
        <f t="shared" si="578"/>
        <v>#REF!</v>
      </c>
      <c r="H220" s="296"/>
      <c r="I220" s="296"/>
      <c r="J220" s="238" t="e">
        <f t="shared" si="502"/>
        <v>#DIV/0!</v>
      </c>
      <c r="K220" s="296"/>
      <c r="L220" s="296"/>
      <c r="M220" s="238" t="e">
        <f t="shared" si="579"/>
        <v>#DIV/0!</v>
      </c>
      <c r="N220" s="296"/>
      <c r="O220" s="296"/>
      <c r="P220" s="238" t="e">
        <f t="shared" si="580"/>
        <v>#DIV/0!</v>
      </c>
      <c r="Q220" s="296"/>
      <c r="R220" s="296"/>
      <c r="S220" s="238" t="e">
        <f t="shared" si="581"/>
        <v>#DIV/0!</v>
      </c>
      <c r="T220" s="296"/>
      <c r="U220" s="296"/>
      <c r="V220" s="238" t="e">
        <f t="shared" si="582"/>
        <v>#DIV/0!</v>
      </c>
      <c r="W220" s="296"/>
      <c r="X220" s="296"/>
      <c r="Y220" s="238" t="e">
        <f t="shared" si="583"/>
        <v>#DIV/0!</v>
      </c>
      <c r="Z220" s="296"/>
      <c r="AA220" s="296"/>
      <c r="AB220" s="238" t="e">
        <f t="shared" si="504"/>
        <v>#DIV/0!</v>
      </c>
      <c r="AC220" s="296"/>
      <c r="AD220" s="296"/>
      <c r="AE220" s="238" t="e">
        <f t="shared" si="506"/>
        <v>#DIV/0!</v>
      </c>
      <c r="AF220" s="296"/>
      <c r="AG220" s="296"/>
      <c r="AH220" s="238" t="e">
        <f t="shared" si="508"/>
        <v>#DIV/0!</v>
      </c>
      <c r="AI220" s="296"/>
      <c r="AJ220" s="296"/>
      <c r="AK220" s="240" t="e">
        <f t="shared" si="584"/>
        <v>#DIV/0!</v>
      </c>
      <c r="AL220" s="296"/>
      <c r="AM220" s="296"/>
      <c r="AN220" s="238" t="e">
        <f t="shared" si="511"/>
        <v>#DIV/0!</v>
      </c>
      <c r="AO220" s="296"/>
      <c r="AP220" s="296"/>
      <c r="AQ220" s="238" t="e">
        <f t="shared" si="585"/>
        <v>#DIV/0!</v>
      </c>
      <c r="AR220" s="437"/>
    </row>
    <row r="221" spans="1:44" ht="114.75" hidden="1" customHeight="1" thickBot="1">
      <c r="A221" s="600"/>
      <c r="B221" s="603"/>
      <c r="C221" s="603"/>
      <c r="D221" s="310" t="s">
        <v>43</v>
      </c>
      <c r="E221" s="268" t="e">
        <f>H221+K221+N221+Q221+T221+W221+Z221+AC221+AF221+AI221+AL221+#REF!</f>
        <v>#REF!</v>
      </c>
      <c r="F221" s="268" t="e">
        <f>I221+L221+O221+R221+U221+-X221+AA221+AD221+AG221+AJ221+AM221+#REF!</f>
        <v>#REF!</v>
      </c>
      <c r="G221" s="284" t="e">
        <f t="shared" si="578"/>
        <v>#REF!</v>
      </c>
      <c r="H221" s="311"/>
      <c r="I221" s="311"/>
      <c r="J221" s="284" t="e">
        <f t="shared" si="502"/>
        <v>#DIV/0!</v>
      </c>
      <c r="K221" s="311"/>
      <c r="L221" s="311"/>
      <c r="M221" s="284" t="e">
        <f t="shared" si="579"/>
        <v>#DIV/0!</v>
      </c>
      <c r="N221" s="311"/>
      <c r="O221" s="311"/>
      <c r="P221" s="284" t="e">
        <f t="shared" si="580"/>
        <v>#DIV/0!</v>
      </c>
      <c r="Q221" s="311"/>
      <c r="R221" s="311"/>
      <c r="S221" s="284" t="e">
        <f t="shared" si="581"/>
        <v>#DIV/0!</v>
      </c>
      <c r="T221" s="311"/>
      <c r="U221" s="311"/>
      <c r="V221" s="284" t="e">
        <f t="shared" si="582"/>
        <v>#DIV/0!</v>
      </c>
      <c r="W221" s="311"/>
      <c r="X221" s="311"/>
      <c r="Y221" s="284" t="e">
        <f t="shared" si="583"/>
        <v>#DIV/0!</v>
      </c>
      <c r="Z221" s="311"/>
      <c r="AA221" s="311"/>
      <c r="AB221" s="284" t="e">
        <f t="shared" si="504"/>
        <v>#DIV/0!</v>
      </c>
      <c r="AC221" s="311"/>
      <c r="AD221" s="311"/>
      <c r="AE221" s="284" t="e">
        <f t="shared" si="506"/>
        <v>#DIV/0!</v>
      </c>
      <c r="AF221" s="311"/>
      <c r="AG221" s="311"/>
      <c r="AH221" s="284" t="e">
        <f t="shared" si="508"/>
        <v>#DIV/0!</v>
      </c>
      <c r="AI221" s="311"/>
      <c r="AJ221" s="311"/>
      <c r="AK221" s="290" t="e">
        <f t="shared" si="584"/>
        <v>#DIV/0!</v>
      </c>
      <c r="AL221" s="311"/>
      <c r="AM221" s="311"/>
      <c r="AN221" s="284" t="e">
        <f t="shared" si="511"/>
        <v>#DIV/0!</v>
      </c>
      <c r="AO221" s="311"/>
      <c r="AP221" s="311"/>
      <c r="AQ221" s="284" t="e">
        <f t="shared" si="585"/>
        <v>#DIV/0!</v>
      </c>
      <c r="AR221" s="443"/>
    </row>
    <row r="222" spans="1:44" ht="114.75" hidden="1" customHeight="1">
      <c r="A222" s="598" t="s">
        <v>317</v>
      </c>
      <c r="B222" s="601" t="s">
        <v>428</v>
      </c>
      <c r="C222" s="601"/>
      <c r="D222" s="254" t="s">
        <v>41</v>
      </c>
      <c r="E222" s="230" t="e">
        <f>H222+K222+N222+Q222+T222+W222+Z222+AC222+AF222+AI222+AL222+#REF!</f>
        <v>#REF!</v>
      </c>
      <c r="F222" s="230" t="e">
        <f>I222+L222+O222+R222+U222+-X222+AA222+AD222+AG222+AJ222+AM222+#REF!</f>
        <v>#REF!</v>
      </c>
      <c r="G222" s="233" t="e">
        <f>F222/E222</f>
        <v>#REF!</v>
      </c>
      <c r="H222" s="230">
        <f>H223+H224+H225+H226+H227+H228</f>
        <v>0</v>
      </c>
      <c r="I222" s="230">
        <f>I223+I224+I225+I226+I227+I228</f>
        <v>0</v>
      </c>
      <c r="J222" s="288" t="e">
        <f t="shared" si="502"/>
        <v>#DIV/0!</v>
      </c>
      <c r="K222" s="230">
        <f>K223+K224+K225+K226+K227+K228</f>
        <v>0</v>
      </c>
      <c r="L222" s="230">
        <f>L223+L224+L225+L226+L227+L228</f>
        <v>0</v>
      </c>
      <c r="M222" s="288" t="e">
        <f>L222/K222*100</f>
        <v>#DIV/0!</v>
      </c>
      <c r="N222" s="230">
        <f>N223+N224+N225+N226+N227+N228</f>
        <v>0</v>
      </c>
      <c r="O222" s="230">
        <f>O223+O224+O225+O226+O227+O228</f>
        <v>0</v>
      </c>
      <c r="P222" s="288" t="e">
        <f>O222/N222*100</f>
        <v>#DIV/0!</v>
      </c>
      <c r="Q222" s="230">
        <f>Q223+Q224+Q225+Q226+Q227+Q228</f>
        <v>0</v>
      </c>
      <c r="R222" s="230">
        <f>R223+R224+R225+R226+R227+R228</f>
        <v>0</v>
      </c>
      <c r="S222" s="288" t="e">
        <f>R222/Q222*100</f>
        <v>#DIV/0!</v>
      </c>
      <c r="T222" s="230">
        <f>T223+T224+T225+T226+T227+T228</f>
        <v>0</v>
      </c>
      <c r="U222" s="230">
        <f>U223+U224+U225+U226+U227+U228</f>
        <v>0</v>
      </c>
      <c r="V222" s="288" t="e">
        <f>U222/T222*100</f>
        <v>#DIV/0!</v>
      </c>
      <c r="W222" s="230">
        <f>W223+W224+W225+W226+W227+W228</f>
        <v>0</v>
      </c>
      <c r="X222" s="230">
        <f>X223+X224+X225+X226+X227+X228</f>
        <v>0</v>
      </c>
      <c r="Y222" s="288" t="e">
        <f>X222/W222*100</f>
        <v>#DIV/0!</v>
      </c>
      <c r="Z222" s="230">
        <f t="shared" ref="Z222:AA222" si="586">Z223+Z224+Z225+Z226+Z227+Z228</f>
        <v>0</v>
      </c>
      <c r="AA222" s="230">
        <f t="shared" si="586"/>
        <v>0</v>
      </c>
      <c r="AB222" s="288" t="e">
        <f t="shared" si="504"/>
        <v>#DIV/0!</v>
      </c>
      <c r="AC222" s="230">
        <f t="shared" ref="AC222:AD222" si="587">AC223+AC224+AC225+AC226+AC227+AC228</f>
        <v>0</v>
      </c>
      <c r="AD222" s="230">
        <f t="shared" si="587"/>
        <v>0</v>
      </c>
      <c r="AE222" s="288" t="e">
        <f t="shared" si="506"/>
        <v>#DIV/0!</v>
      </c>
      <c r="AF222" s="230">
        <f t="shared" ref="AF222:AG222" si="588">AF223+AF224+AF225+AF226+AF227+AF228</f>
        <v>0</v>
      </c>
      <c r="AG222" s="230">
        <f t="shared" si="588"/>
        <v>0</v>
      </c>
      <c r="AH222" s="288" t="e">
        <f t="shared" si="508"/>
        <v>#DIV/0!</v>
      </c>
      <c r="AI222" s="230">
        <f t="shared" ref="AI222:AJ222" si="589">AI223+AI224+AI225+AI226+AI227+AI228</f>
        <v>0</v>
      </c>
      <c r="AJ222" s="230">
        <f t="shared" si="589"/>
        <v>0</v>
      </c>
      <c r="AK222" s="233" t="e">
        <f>AJ222/AI222</f>
        <v>#DIV/0!</v>
      </c>
      <c r="AL222" s="230">
        <f t="shared" ref="AL222:AM222" si="590">AL223+AL224+AL225+AL226+AL227+AL228</f>
        <v>0</v>
      </c>
      <c r="AM222" s="230">
        <f t="shared" si="590"/>
        <v>0</v>
      </c>
      <c r="AN222" s="288" t="e">
        <f t="shared" si="511"/>
        <v>#DIV/0!</v>
      </c>
      <c r="AO222" s="230">
        <f>AO223+AO224+AO225+AO226+AO227+AO228</f>
        <v>0</v>
      </c>
      <c r="AP222" s="230">
        <f>AP223+AP224+AP225+AP226+AP227+AP228</f>
        <v>0</v>
      </c>
      <c r="AQ222" s="288" t="e">
        <f>AP222/AO222*100</f>
        <v>#DIV/0!</v>
      </c>
      <c r="AR222" s="444"/>
    </row>
    <row r="223" spans="1:44" ht="114.75" hidden="1" customHeight="1">
      <c r="A223" s="599"/>
      <c r="B223" s="602"/>
      <c r="C223" s="602"/>
      <c r="D223" s="295" t="s">
        <v>37</v>
      </c>
      <c r="E223" s="237" t="e">
        <f>H223+K223+N223+Q223+T223+W223+Z223+AC223+AF223+AI223+AL223+#REF!</f>
        <v>#REF!</v>
      </c>
      <c r="F223" s="237" t="e">
        <f>I223+L223+O223+R223+U223+-X223+AA223+AD223+AG223+AJ223+AM223+#REF!</f>
        <v>#REF!</v>
      </c>
      <c r="G223" s="238" t="e">
        <f t="shared" ref="G223:G232" si="591">F223/E223</f>
        <v>#REF!</v>
      </c>
      <c r="H223" s="296"/>
      <c r="I223" s="296"/>
      <c r="J223" s="238" t="e">
        <f t="shared" si="502"/>
        <v>#DIV/0!</v>
      </c>
      <c r="K223" s="296"/>
      <c r="L223" s="296"/>
      <c r="M223" s="238" t="e">
        <f t="shared" ref="M223:M228" si="592">L223/K223*100</f>
        <v>#DIV/0!</v>
      </c>
      <c r="N223" s="296"/>
      <c r="O223" s="296"/>
      <c r="P223" s="238" t="e">
        <f t="shared" ref="P223:P228" si="593">O223/N223*100</f>
        <v>#DIV/0!</v>
      </c>
      <c r="Q223" s="296"/>
      <c r="R223" s="296"/>
      <c r="S223" s="238" t="e">
        <f t="shared" ref="S223:S228" si="594">R223/Q223*100</f>
        <v>#DIV/0!</v>
      </c>
      <c r="T223" s="296"/>
      <c r="U223" s="296"/>
      <c r="V223" s="238" t="e">
        <f t="shared" ref="V223:V228" si="595">U223/T223*100</f>
        <v>#DIV/0!</v>
      </c>
      <c r="W223" s="296"/>
      <c r="X223" s="296"/>
      <c r="Y223" s="238" t="e">
        <f t="shared" ref="Y223:Y228" si="596">X223/W223*100</f>
        <v>#DIV/0!</v>
      </c>
      <c r="Z223" s="296"/>
      <c r="AA223" s="296"/>
      <c r="AB223" s="238" t="e">
        <f t="shared" si="504"/>
        <v>#DIV/0!</v>
      </c>
      <c r="AC223" s="296"/>
      <c r="AD223" s="296"/>
      <c r="AE223" s="238" t="e">
        <f t="shared" si="506"/>
        <v>#DIV/0!</v>
      </c>
      <c r="AF223" s="296"/>
      <c r="AG223" s="296"/>
      <c r="AH223" s="238" t="e">
        <f t="shared" si="508"/>
        <v>#DIV/0!</v>
      </c>
      <c r="AI223" s="296"/>
      <c r="AJ223" s="296"/>
      <c r="AK223" s="240" t="e">
        <f t="shared" ref="AK223:AK228" si="597">AJ223/AI223</f>
        <v>#DIV/0!</v>
      </c>
      <c r="AL223" s="296"/>
      <c r="AM223" s="296"/>
      <c r="AN223" s="238" t="e">
        <f t="shared" si="511"/>
        <v>#DIV/0!</v>
      </c>
      <c r="AO223" s="296"/>
      <c r="AP223" s="296"/>
      <c r="AQ223" s="238" t="e">
        <f t="shared" ref="AQ223:AQ228" si="598">AP223/AO223*100</f>
        <v>#DIV/0!</v>
      </c>
      <c r="AR223" s="437"/>
    </row>
    <row r="224" spans="1:44" ht="114.75" hidden="1" customHeight="1">
      <c r="A224" s="599"/>
      <c r="B224" s="602"/>
      <c r="C224" s="602"/>
      <c r="D224" s="299" t="s">
        <v>2</v>
      </c>
      <c r="E224" s="237" t="e">
        <f>H224+K224+N224+Q224+T224+W224+Z224+AC224+AF224+AI224+AL224+#REF!</f>
        <v>#REF!</v>
      </c>
      <c r="F224" s="237" t="e">
        <f>I224+L224+O224+R224+U224+-X224+AA224+AD224+AG224+AJ224+AM224+#REF!</f>
        <v>#REF!</v>
      </c>
      <c r="G224" s="238" t="e">
        <f t="shared" si="591"/>
        <v>#REF!</v>
      </c>
      <c r="H224" s="296"/>
      <c r="I224" s="296"/>
      <c r="J224" s="238" t="e">
        <f t="shared" si="502"/>
        <v>#DIV/0!</v>
      </c>
      <c r="K224" s="296"/>
      <c r="L224" s="296"/>
      <c r="M224" s="238" t="e">
        <f t="shared" si="592"/>
        <v>#DIV/0!</v>
      </c>
      <c r="N224" s="296"/>
      <c r="O224" s="296"/>
      <c r="P224" s="238" t="e">
        <f t="shared" si="593"/>
        <v>#DIV/0!</v>
      </c>
      <c r="Q224" s="296"/>
      <c r="R224" s="296"/>
      <c r="S224" s="238" t="e">
        <f t="shared" si="594"/>
        <v>#DIV/0!</v>
      </c>
      <c r="T224" s="296"/>
      <c r="U224" s="296"/>
      <c r="V224" s="238" t="e">
        <f t="shared" si="595"/>
        <v>#DIV/0!</v>
      </c>
      <c r="W224" s="296"/>
      <c r="X224" s="296"/>
      <c r="Y224" s="238" t="e">
        <f t="shared" si="596"/>
        <v>#DIV/0!</v>
      </c>
      <c r="Z224" s="296"/>
      <c r="AA224" s="296"/>
      <c r="AB224" s="238" t="e">
        <f t="shared" si="504"/>
        <v>#DIV/0!</v>
      </c>
      <c r="AC224" s="296"/>
      <c r="AD224" s="296"/>
      <c r="AE224" s="238" t="e">
        <f t="shared" si="506"/>
        <v>#DIV/0!</v>
      </c>
      <c r="AF224" s="296"/>
      <c r="AG224" s="296"/>
      <c r="AH224" s="238" t="e">
        <f t="shared" si="508"/>
        <v>#DIV/0!</v>
      </c>
      <c r="AI224" s="296"/>
      <c r="AJ224" s="296"/>
      <c r="AK224" s="240" t="e">
        <f t="shared" si="597"/>
        <v>#DIV/0!</v>
      </c>
      <c r="AL224" s="296"/>
      <c r="AM224" s="296"/>
      <c r="AN224" s="238" t="e">
        <f t="shared" si="511"/>
        <v>#DIV/0!</v>
      </c>
      <c r="AO224" s="296"/>
      <c r="AP224" s="296"/>
      <c r="AQ224" s="238" t="e">
        <f t="shared" si="598"/>
        <v>#DIV/0!</v>
      </c>
      <c r="AR224" s="437"/>
    </row>
    <row r="225" spans="1:44" ht="114.75" hidden="1" customHeight="1">
      <c r="A225" s="599"/>
      <c r="B225" s="602"/>
      <c r="C225" s="602"/>
      <c r="D225" s="299" t="s">
        <v>284</v>
      </c>
      <c r="E225" s="237" t="e">
        <f>H225+K225+N225+Q225+T225+W225+Z225+AC225+AF225+AI225+AL225+#REF!</f>
        <v>#REF!</v>
      </c>
      <c r="F225" s="237" t="e">
        <f>I225+L225+O225+R225+U225+-X225+AA225+AD225+AG225+AJ225+AM225+#REF!</f>
        <v>#REF!</v>
      </c>
      <c r="G225" s="231" t="e">
        <f t="shared" si="591"/>
        <v>#REF!</v>
      </c>
      <c r="H225" s="296"/>
      <c r="I225" s="296"/>
      <c r="J225" s="238" t="e">
        <f t="shared" si="502"/>
        <v>#DIV/0!</v>
      </c>
      <c r="K225" s="296"/>
      <c r="L225" s="296"/>
      <c r="M225" s="238" t="e">
        <f t="shared" si="592"/>
        <v>#DIV/0!</v>
      </c>
      <c r="N225" s="296"/>
      <c r="O225" s="296"/>
      <c r="P225" s="238" t="e">
        <f t="shared" si="593"/>
        <v>#DIV/0!</v>
      </c>
      <c r="Q225" s="296"/>
      <c r="R225" s="296"/>
      <c r="S225" s="238" t="e">
        <f t="shared" si="594"/>
        <v>#DIV/0!</v>
      </c>
      <c r="T225" s="296"/>
      <c r="U225" s="296"/>
      <c r="V225" s="238" t="e">
        <f t="shared" si="595"/>
        <v>#DIV/0!</v>
      </c>
      <c r="W225" s="296"/>
      <c r="X225" s="296"/>
      <c r="Y225" s="238" t="e">
        <f t="shared" si="596"/>
        <v>#DIV/0!</v>
      </c>
      <c r="Z225" s="296"/>
      <c r="AA225" s="296"/>
      <c r="AB225" s="238" t="e">
        <f t="shared" si="504"/>
        <v>#DIV/0!</v>
      </c>
      <c r="AC225" s="296"/>
      <c r="AD225" s="296"/>
      <c r="AE225" s="238" t="e">
        <f t="shared" si="506"/>
        <v>#DIV/0!</v>
      </c>
      <c r="AF225" s="296"/>
      <c r="AG225" s="296"/>
      <c r="AH225" s="238" t="e">
        <f t="shared" si="508"/>
        <v>#DIV/0!</v>
      </c>
      <c r="AI225" s="296">
        <v>0</v>
      </c>
      <c r="AJ225" s="296">
        <v>0</v>
      </c>
      <c r="AK225" s="231" t="e">
        <f t="shared" si="597"/>
        <v>#DIV/0!</v>
      </c>
      <c r="AL225" s="296"/>
      <c r="AM225" s="296"/>
      <c r="AN225" s="238" t="e">
        <f t="shared" si="511"/>
        <v>#DIV/0!</v>
      </c>
      <c r="AO225" s="296"/>
      <c r="AP225" s="296"/>
      <c r="AQ225" s="238" t="e">
        <f t="shared" si="598"/>
        <v>#DIV/0!</v>
      </c>
      <c r="AR225" s="437"/>
    </row>
    <row r="226" spans="1:44" ht="114.75" hidden="1" customHeight="1">
      <c r="A226" s="599"/>
      <c r="B226" s="602"/>
      <c r="C226" s="602"/>
      <c r="D226" s="299" t="s">
        <v>292</v>
      </c>
      <c r="E226" s="237" t="e">
        <f>H226+K226+N226+Q226+T226+W226+Z226+AC226+AF226+AI226+AL226+#REF!</f>
        <v>#REF!</v>
      </c>
      <c r="F226" s="237" t="e">
        <f>I226+L226+O226+R226+U226+-X226+AA226+AD226+AG226+AJ226+AM226+#REF!</f>
        <v>#REF!</v>
      </c>
      <c r="G226" s="238" t="e">
        <f t="shared" si="591"/>
        <v>#REF!</v>
      </c>
      <c r="H226" s="296"/>
      <c r="I226" s="296"/>
      <c r="J226" s="238" t="e">
        <f t="shared" si="502"/>
        <v>#DIV/0!</v>
      </c>
      <c r="K226" s="296"/>
      <c r="L226" s="296"/>
      <c r="M226" s="238" t="e">
        <f t="shared" si="592"/>
        <v>#DIV/0!</v>
      </c>
      <c r="N226" s="296"/>
      <c r="O226" s="296"/>
      <c r="P226" s="238" t="e">
        <f t="shared" si="593"/>
        <v>#DIV/0!</v>
      </c>
      <c r="Q226" s="296"/>
      <c r="R226" s="296"/>
      <c r="S226" s="238" t="e">
        <f t="shared" si="594"/>
        <v>#DIV/0!</v>
      </c>
      <c r="T226" s="296"/>
      <c r="U226" s="296"/>
      <c r="V226" s="238" t="e">
        <f t="shared" si="595"/>
        <v>#DIV/0!</v>
      </c>
      <c r="W226" s="296"/>
      <c r="X226" s="296"/>
      <c r="Y226" s="238" t="e">
        <f t="shared" si="596"/>
        <v>#DIV/0!</v>
      </c>
      <c r="Z226" s="296"/>
      <c r="AA226" s="296"/>
      <c r="AB226" s="238" t="e">
        <f t="shared" si="504"/>
        <v>#DIV/0!</v>
      </c>
      <c r="AC226" s="296"/>
      <c r="AD226" s="296"/>
      <c r="AE226" s="238" t="e">
        <f t="shared" si="506"/>
        <v>#DIV/0!</v>
      </c>
      <c r="AF226" s="296"/>
      <c r="AG226" s="296"/>
      <c r="AH226" s="238" t="e">
        <f t="shared" si="508"/>
        <v>#DIV/0!</v>
      </c>
      <c r="AI226" s="296"/>
      <c r="AJ226" s="296"/>
      <c r="AK226" s="240" t="e">
        <f t="shared" si="597"/>
        <v>#DIV/0!</v>
      </c>
      <c r="AL226" s="296"/>
      <c r="AM226" s="296"/>
      <c r="AN226" s="238" t="e">
        <f t="shared" si="511"/>
        <v>#DIV/0!</v>
      </c>
      <c r="AO226" s="296"/>
      <c r="AP226" s="296"/>
      <c r="AQ226" s="238" t="e">
        <f t="shared" si="598"/>
        <v>#DIV/0!</v>
      </c>
      <c r="AR226" s="437"/>
    </row>
    <row r="227" spans="1:44" ht="114.75" hidden="1" customHeight="1">
      <c r="A227" s="599"/>
      <c r="B227" s="602"/>
      <c r="C227" s="602"/>
      <c r="D227" s="299" t="s">
        <v>285</v>
      </c>
      <c r="E227" s="237" t="e">
        <f>H227+K227+N227+Q227+T227+W227+Z227+AC227+AF227+AI227+AL227+#REF!</f>
        <v>#REF!</v>
      </c>
      <c r="F227" s="237" t="e">
        <f>I227+L227+O227+R227+U227+-X227+AA227+AD227+AG227+AJ227+AM227+#REF!</f>
        <v>#REF!</v>
      </c>
      <c r="G227" s="238" t="e">
        <f t="shared" si="591"/>
        <v>#REF!</v>
      </c>
      <c r="H227" s="296"/>
      <c r="I227" s="296"/>
      <c r="J227" s="238" t="e">
        <f t="shared" si="502"/>
        <v>#DIV/0!</v>
      </c>
      <c r="K227" s="296"/>
      <c r="L227" s="296"/>
      <c r="M227" s="238" t="e">
        <f t="shared" si="592"/>
        <v>#DIV/0!</v>
      </c>
      <c r="N227" s="296"/>
      <c r="O227" s="296"/>
      <c r="P227" s="238" t="e">
        <f t="shared" si="593"/>
        <v>#DIV/0!</v>
      </c>
      <c r="Q227" s="296"/>
      <c r="R227" s="296"/>
      <c r="S227" s="238" t="e">
        <f t="shared" si="594"/>
        <v>#DIV/0!</v>
      </c>
      <c r="T227" s="296"/>
      <c r="U227" s="296"/>
      <c r="V227" s="238" t="e">
        <f t="shared" si="595"/>
        <v>#DIV/0!</v>
      </c>
      <c r="W227" s="296"/>
      <c r="X227" s="296"/>
      <c r="Y227" s="238" t="e">
        <f t="shared" si="596"/>
        <v>#DIV/0!</v>
      </c>
      <c r="Z227" s="296"/>
      <c r="AA227" s="296"/>
      <c r="AB227" s="238" t="e">
        <f t="shared" si="504"/>
        <v>#DIV/0!</v>
      </c>
      <c r="AC227" s="296"/>
      <c r="AD227" s="296"/>
      <c r="AE227" s="238" t="e">
        <f t="shared" si="506"/>
        <v>#DIV/0!</v>
      </c>
      <c r="AF227" s="296"/>
      <c r="AG227" s="296"/>
      <c r="AH227" s="238" t="e">
        <f t="shared" si="508"/>
        <v>#DIV/0!</v>
      </c>
      <c r="AI227" s="296"/>
      <c r="AJ227" s="296"/>
      <c r="AK227" s="240" t="e">
        <f t="shared" si="597"/>
        <v>#DIV/0!</v>
      </c>
      <c r="AL227" s="296"/>
      <c r="AM227" s="296"/>
      <c r="AN227" s="238" t="e">
        <f t="shared" si="511"/>
        <v>#DIV/0!</v>
      </c>
      <c r="AO227" s="296"/>
      <c r="AP227" s="296"/>
      <c r="AQ227" s="238" t="e">
        <f t="shared" si="598"/>
        <v>#DIV/0!</v>
      </c>
      <c r="AR227" s="437"/>
    </row>
    <row r="228" spans="1:44" ht="114.75" hidden="1" customHeight="1" thickBot="1">
      <c r="A228" s="600"/>
      <c r="B228" s="603"/>
      <c r="C228" s="603"/>
      <c r="D228" s="310" t="s">
        <v>43</v>
      </c>
      <c r="E228" s="268" t="e">
        <f>H228+K228+N228+Q228+T228+W228+Z228+AC228+AF228+AI228+AL228+#REF!</f>
        <v>#REF!</v>
      </c>
      <c r="F228" s="268" t="e">
        <f>I228+L228+O228+R228+U228+-X228+AA228+AD228+AG228+AJ228+AM228+#REF!</f>
        <v>#REF!</v>
      </c>
      <c r="G228" s="284" t="e">
        <f t="shared" si="591"/>
        <v>#REF!</v>
      </c>
      <c r="H228" s="311"/>
      <c r="I228" s="311"/>
      <c r="J228" s="284" t="e">
        <f t="shared" si="502"/>
        <v>#DIV/0!</v>
      </c>
      <c r="K228" s="311"/>
      <c r="L228" s="311"/>
      <c r="M228" s="284" t="e">
        <f t="shared" si="592"/>
        <v>#DIV/0!</v>
      </c>
      <c r="N228" s="311"/>
      <c r="O228" s="311"/>
      <c r="P228" s="284" t="e">
        <f t="shared" si="593"/>
        <v>#DIV/0!</v>
      </c>
      <c r="Q228" s="311"/>
      <c r="R228" s="311"/>
      <c r="S228" s="284" t="e">
        <f t="shared" si="594"/>
        <v>#DIV/0!</v>
      </c>
      <c r="T228" s="311"/>
      <c r="U228" s="311"/>
      <c r="V228" s="284" t="e">
        <f t="shared" si="595"/>
        <v>#DIV/0!</v>
      </c>
      <c r="W228" s="311"/>
      <c r="X228" s="311"/>
      <c r="Y228" s="284" t="e">
        <f t="shared" si="596"/>
        <v>#DIV/0!</v>
      </c>
      <c r="Z228" s="311"/>
      <c r="AA228" s="311"/>
      <c r="AB228" s="284" t="e">
        <f t="shared" si="504"/>
        <v>#DIV/0!</v>
      </c>
      <c r="AC228" s="311"/>
      <c r="AD228" s="311"/>
      <c r="AE228" s="284" t="e">
        <f t="shared" si="506"/>
        <v>#DIV/0!</v>
      </c>
      <c r="AF228" s="311"/>
      <c r="AG228" s="311"/>
      <c r="AH228" s="284" t="e">
        <f t="shared" si="508"/>
        <v>#DIV/0!</v>
      </c>
      <c r="AI228" s="311"/>
      <c r="AJ228" s="311"/>
      <c r="AK228" s="290" t="e">
        <f t="shared" si="597"/>
        <v>#DIV/0!</v>
      </c>
      <c r="AL228" s="311"/>
      <c r="AM228" s="311"/>
      <c r="AN228" s="284" t="e">
        <f t="shared" si="511"/>
        <v>#DIV/0!</v>
      </c>
      <c r="AO228" s="311"/>
      <c r="AP228" s="311"/>
      <c r="AQ228" s="284" t="e">
        <f t="shared" si="598"/>
        <v>#DIV/0!</v>
      </c>
      <c r="AR228" s="443"/>
    </row>
    <row r="229" spans="1:44" ht="142.5" customHeight="1">
      <c r="A229" s="591" t="s">
        <v>310</v>
      </c>
      <c r="B229" s="574" t="s">
        <v>423</v>
      </c>
      <c r="C229" s="574"/>
      <c r="D229" s="254" t="s">
        <v>41</v>
      </c>
      <c r="E229" s="230">
        <f>H229+K229+N229+Q229+T229+W229+Z229+AC229+AF229+AI229+AL229+AO229</f>
        <v>175</v>
      </c>
      <c r="F229" s="230">
        <f>I229+L229+O229+R229+U229+X229+AA229+AD229+AG229+AJ229+AM229+AP229</f>
        <v>175</v>
      </c>
      <c r="G229" s="233">
        <f>F229/E229</f>
        <v>1</v>
      </c>
      <c r="H229" s="230">
        <f>H230+H231+H232+H233+H234+H235</f>
        <v>0</v>
      </c>
      <c r="I229" s="230">
        <f>I230+I231+I232+I233+I234+I235</f>
        <v>0</v>
      </c>
      <c r="J229" s="288"/>
      <c r="K229" s="230">
        <f>K230+K231+K232+K233+K234+K235</f>
        <v>43.7</v>
      </c>
      <c r="L229" s="230">
        <f>L230+L231+L232+L233+L234+L235</f>
        <v>43.7</v>
      </c>
      <c r="M229" s="231">
        <f>L229/K229</f>
        <v>1</v>
      </c>
      <c r="N229" s="230">
        <f>N230+N231+N232+N233+N234+N235</f>
        <v>0</v>
      </c>
      <c r="O229" s="230">
        <f>O230+O231+O232+O233+O234+O235</f>
        <v>0</v>
      </c>
      <c r="P229" s="264"/>
      <c r="Q229" s="230">
        <f>Q230+Q231+Q232+Q233+Q234+Q235</f>
        <v>43.8</v>
      </c>
      <c r="R229" s="230">
        <f>R230+R231+R232+R233+R234+R235</f>
        <v>43.8</v>
      </c>
      <c r="S229" s="231">
        <f>R229/Q229</f>
        <v>1</v>
      </c>
      <c r="T229" s="230">
        <f>T230+T231+T232+T233+T234+T235</f>
        <v>0</v>
      </c>
      <c r="U229" s="230">
        <f>U230+U231+U232+U233+U234+U235</f>
        <v>0</v>
      </c>
      <c r="V229" s="288"/>
      <c r="W229" s="230">
        <f>W230+W231+W232+W233+W234+W235</f>
        <v>0</v>
      </c>
      <c r="X229" s="230">
        <f>X230+X231+X232+X233+X234+X235</f>
        <v>0</v>
      </c>
      <c r="Y229" s="231"/>
      <c r="Z229" s="230">
        <f t="shared" ref="Z229:AA229" si="599">Z230+Z231+Z232+Z233+Z234+Z235</f>
        <v>43.8</v>
      </c>
      <c r="AA229" s="230">
        <f t="shared" si="599"/>
        <v>43.8</v>
      </c>
      <c r="AB229" s="231">
        <f t="shared" ref="AB229" si="600">AA229/Z229</f>
        <v>1</v>
      </c>
      <c r="AC229" s="230">
        <f t="shared" ref="AC229:AD229" si="601">AC230+AC231+AC232+AC233+AC234+AC235</f>
        <v>0</v>
      </c>
      <c r="AD229" s="230">
        <f t="shared" si="601"/>
        <v>0</v>
      </c>
      <c r="AE229" s="288"/>
      <c r="AF229" s="230">
        <f t="shared" ref="AF229:AG229" si="602">AF230+AF231+AF232+AF233+AF234+AF235</f>
        <v>0</v>
      </c>
      <c r="AG229" s="230">
        <f t="shared" si="602"/>
        <v>0</v>
      </c>
      <c r="AH229" s="231"/>
      <c r="AI229" s="230">
        <f t="shared" ref="AI229:AJ229" si="603">AI230+AI231+AI232+AI233+AI234+AI235</f>
        <v>43.7</v>
      </c>
      <c r="AJ229" s="230">
        <f t="shared" si="603"/>
        <v>43.7</v>
      </c>
      <c r="AK229" s="233">
        <f>AJ229/AI229</f>
        <v>1</v>
      </c>
      <c r="AL229" s="230">
        <f t="shared" ref="AL229:AM229" si="604">AL230+AL231+AL232+AL233+AL234+AL235</f>
        <v>0</v>
      </c>
      <c r="AM229" s="230">
        <f t="shared" si="604"/>
        <v>0</v>
      </c>
      <c r="AN229" s="288"/>
      <c r="AO229" s="230">
        <f>AO230+AO231+AO232+AO233+AO234+AO235</f>
        <v>0</v>
      </c>
      <c r="AP229" s="230">
        <f>AP230+AP231+AP232+AP233+AP234+AP235</f>
        <v>0</v>
      </c>
      <c r="AQ229" s="233"/>
      <c r="AR229" s="430" t="s">
        <v>472</v>
      </c>
    </row>
    <row r="230" spans="1:44" ht="117.75" customHeight="1">
      <c r="A230" s="592"/>
      <c r="B230" s="575"/>
      <c r="C230" s="575"/>
      <c r="D230" s="488" t="s">
        <v>37</v>
      </c>
      <c r="E230" s="237">
        <f>H230+K230+N230+Q230+T230+W230+Z230+AC230+AF230+AI230+AL230+AO230</f>
        <v>0</v>
      </c>
      <c r="F230" s="237">
        <f>I230+L230+O230+R230+U230+X230+AA230+AD230+AG230+AJ230+AM230+AP230</f>
        <v>0</v>
      </c>
      <c r="G230" s="238"/>
      <c r="H230" s="296"/>
      <c r="I230" s="296"/>
      <c r="J230" s="238"/>
      <c r="K230" s="296"/>
      <c r="L230" s="296"/>
      <c r="M230" s="238"/>
      <c r="N230" s="296"/>
      <c r="O230" s="296"/>
      <c r="P230" s="238"/>
      <c r="Q230" s="296"/>
      <c r="R230" s="296"/>
      <c r="S230" s="238"/>
      <c r="T230" s="296"/>
      <c r="U230" s="296"/>
      <c r="V230" s="238"/>
      <c r="W230" s="296"/>
      <c r="X230" s="296"/>
      <c r="Y230" s="238"/>
      <c r="Z230" s="296"/>
      <c r="AA230" s="296"/>
      <c r="AB230" s="238"/>
      <c r="AC230" s="296"/>
      <c r="AD230" s="296"/>
      <c r="AE230" s="238"/>
      <c r="AF230" s="296"/>
      <c r="AG230" s="296"/>
      <c r="AH230" s="238"/>
      <c r="AI230" s="296"/>
      <c r="AJ230" s="296"/>
      <c r="AK230" s="240"/>
      <c r="AL230" s="296"/>
      <c r="AM230" s="296"/>
      <c r="AN230" s="238"/>
      <c r="AO230" s="296"/>
      <c r="AP230" s="296"/>
      <c r="AQ230" s="238"/>
      <c r="AR230" s="437"/>
    </row>
    <row r="231" spans="1:44" ht="114.75" customHeight="1" thickBot="1">
      <c r="A231" s="592"/>
      <c r="B231" s="575"/>
      <c r="C231" s="575"/>
      <c r="D231" s="486" t="s">
        <v>2</v>
      </c>
      <c r="E231" s="237">
        <f t="shared" ref="E231:F235" si="605">H231+K231+N231+Q231+T231+W231+Z231+AC231+AF231+AI231+AL231+AO231</f>
        <v>0</v>
      </c>
      <c r="F231" s="237">
        <f t="shared" si="605"/>
        <v>0</v>
      </c>
      <c r="G231" s="238"/>
      <c r="H231" s="296"/>
      <c r="I231" s="296"/>
      <c r="J231" s="238"/>
      <c r="K231" s="296"/>
      <c r="L231" s="296"/>
      <c r="M231" s="238"/>
      <c r="N231" s="296"/>
      <c r="O231" s="296"/>
      <c r="P231" s="238"/>
      <c r="Q231" s="296"/>
      <c r="R231" s="296"/>
      <c r="S231" s="238"/>
      <c r="T231" s="296"/>
      <c r="U231" s="296"/>
      <c r="V231" s="238"/>
      <c r="W231" s="296"/>
      <c r="X231" s="296"/>
      <c r="Y231" s="238"/>
      <c r="Z231" s="296"/>
      <c r="AA231" s="296"/>
      <c r="AB231" s="238"/>
      <c r="AC231" s="296"/>
      <c r="AD231" s="296"/>
      <c r="AE231" s="238"/>
      <c r="AF231" s="296"/>
      <c r="AG231" s="296"/>
      <c r="AH231" s="238"/>
      <c r="AI231" s="296"/>
      <c r="AJ231" s="296"/>
      <c r="AK231" s="240"/>
      <c r="AL231" s="296"/>
      <c r="AM231" s="296"/>
      <c r="AN231" s="238"/>
      <c r="AO231" s="296"/>
      <c r="AP231" s="296"/>
      <c r="AQ231" s="238"/>
      <c r="AR231" s="437"/>
    </row>
    <row r="232" spans="1:44" ht="153.75" customHeight="1" thickBot="1">
      <c r="A232" s="592"/>
      <c r="B232" s="575"/>
      <c r="C232" s="575"/>
      <c r="D232" s="486" t="s">
        <v>284</v>
      </c>
      <c r="E232" s="237">
        <f t="shared" si="605"/>
        <v>175</v>
      </c>
      <c r="F232" s="237">
        <f t="shared" si="605"/>
        <v>175</v>
      </c>
      <c r="G232" s="231">
        <f t="shared" si="591"/>
        <v>1</v>
      </c>
      <c r="H232" s="296"/>
      <c r="I232" s="296"/>
      <c r="J232" s="238"/>
      <c r="K232" s="296">
        <v>43.7</v>
      </c>
      <c r="L232" s="296">
        <v>43.7</v>
      </c>
      <c r="M232" s="231">
        <f>L232/K232</f>
        <v>1</v>
      </c>
      <c r="N232" s="296">
        <v>0</v>
      </c>
      <c r="O232" s="296">
        <v>0</v>
      </c>
      <c r="P232" s="240"/>
      <c r="Q232" s="296">
        <v>43.8</v>
      </c>
      <c r="R232" s="296">
        <v>43.8</v>
      </c>
      <c r="S232" s="231">
        <f>R232/Q232</f>
        <v>1</v>
      </c>
      <c r="T232" s="296"/>
      <c r="U232" s="296"/>
      <c r="V232" s="238"/>
      <c r="W232" s="296"/>
      <c r="X232" s="296"/>
      <c r="Y232" s="238"/>
      <c r="Z232" s="296">
        <v>43.8</v>
      </c>
      <c r="AA232" s="296">
        <v>43.8</v>
      </c>
      <c r="AB232" s="231">
        <f t="shared" ref="AB232" si="606">AA232/Z232</f>
        <v>1</v>
      </c>
      <c r="AC232" s="296"/>
      <c r="AD232" s="296"/>
      <c r="AE232" s="238"/>
      <c r="AF232" s="296"/>
      <c r="AG232" s="296"/>
      <c r="AH232" s="233"/>
      <c r="AI232" s="490">
        <v>43.7</v>
      </c>
      <c r="AJ232" s="490">
        <v>43.7</v>
      </c>
      <c r="AK232" s="231">
        <f t="shared" ref="AK232" si="607">AJ232/AI232</f>
        <v>1</v>
      </c>
      <c r="AL232" s="296"/>
      <c r="AM232" s="296"/>
      <c r="AN232" s="238"/>
      <c r="AO232" s="296"/>
      <c r="AP232" s="296"/>
      <c r="AQ232" s="233"/>
      <c r="AR232" s="430" t="s">
        <v>563</v>
      </c>
    </row>
    <row r="233" spans="1:44" ht="370.5" customHeight="1">
      <c r="A233" s="592"/>
      <c r="B233" s="575"/>
      <c r="C233" s="575"/>
      <c r="D233" s="486" t="s">
        <v>292</v>
      </c>
      <c r="E233" s="230">
        <f t="shared" si="605"/>
        <v>0</v>
      </c>
      <c r="F233" s="230">
        <f t="shared" si="605"/>
        <v>0</v>
      </c>
      <c r="G233" s="238"/>
      <c r="H233" s="296"/>
      <c r="I233" s="296"/>
      <c r="J233" s="238"/>
      <c r="K233" s="296"/>
      <c r="L233" s="296"/>
      <c r="M233" s="238"/>
      <c r="N233" s="296"/>
      <c r="O233" s="296"/>
      <c r="P233" s="238"/>
      <c r="Q233" s="296"/>
      <c r="R233" s="296"/>
      <c r="S233" s="238"/>
      <c r="T233" s="296"/>
      <c r="U233" s="296"/>
      <c r="V233" s="238"/>
      <c r="W233" s="296"/>
      <c r="X233" s="296"/>
      <c r="Y233" s="238"/>
      <c r="Z233" s="296"/>
      <c r="AA233" s="296"/>
      <c r="AB233" s="238"/>
      <c r="AC233" s="296"/>
      <c r="AD233" s="296"/>
      <c r="AE233" s="238"/>
      <c r="AF233" s="296"/>
      <c r="AG233" s="296"/>
      <c r="AH233" s="238"/>
      <c r="AI233" s="296"/>
      <c r="AJ233" s="296"/>
      <c r="AK233" s="240"/>
      <c r="AL233" s="296"/>
      <c r="AM233" s="296"/>
      <c r="AN233" s="238"/>
      <c r="AO233" s="296"/>
      <c r="AP233" s="296"/>
      <c r="AQ233" s="238"/>
      <c r="AR233" s="437"/>
    </row>
    <row r="234" spans="1:44" ht="92.25" customHeight="1">
      <c r="A234" s="592"/>
      <c r="B234" s="575"/>
      <c r="C234" s="575"/>
      <c r="D234" s="486" t="s">
        <v>285</v>
      </c>
      <c r="E234" s="237">
        <f t="shared" si="605"/>
        <v>0</v>
      </c>
      <c r="F234" s="237">
        <f t="shared" si="605"/>
        <v>0</v>
      </c>
      <c r="G234" s="238"/>
      <c r="H234" s="296"/>
      <c r="I234" s="296"/>
      <c r="J234" s="238"/>
      <c r="K234" s="296"/>
      <c r="L234" s="296"/>
      <c r="M234" s="238"/>
      <c r="N234" s="296"/>
      <c r="O234" s="296"/>
      <c r="P234" s="238"/>
      <c r="Q234" s="296"/>
      <c r="R234" s="296"/>
      <c r="S234" s="238"/>
      <c r="T234" s="296"/>
      <c r="U234" s="296"/>
      <c r="V234" s="238"/>
      <c r="W234" s="296"/>
      <c r="X234" s="296"/>
      <c r="Y234" s="238"/>
      <c r="Z234" s="296"/>
      <c r="AA234" s="296"/>
      <c r="AB234" s="238"/>
      <c r="AC234" s="296"/>
      <c r="AD234" s="296"/>
      <c r="AE234" s="238"/>
      <c r="AF234" s="296"/>
      <c r="AG234" s="296"/>
      <c r="AH234" s="238"/>
      <c r="AI234" s="296"/>
      <c r="AJ234" s="296"/>
      <c r="AK234" s="240"/>
      <c r="AL234" s="296"/>
      <c r="AM234" s="296"/>
      <c r="AN234" s="238"/>
      <c r="AO234" s="296"/>
      <c r="AP234" s="296"/>
      <c r="AQ234" s="238"/>
      <c r="AR234" s="437"/>
    </row>
    <row r="235" spans="1:44" ht="114.75" customHeight="1" thickBot="1">
      <c r="A235" s="593"/>
      <c r="B235" s="576"/>
      <c r="C235" s="576"/>
      <c r="D235" s="489" t="s">
        <v>43</v>
      </c>
      <c r="E235" s="250">
        <f t="shared" si="605"/>
        <v>0</v>
      </c>
      <c r="F235" s="250">
        <f t="shared" si="605"/>
        <v>0</v>
      </c>
      <c r="G235" s="275"/>
      <c r="H235" s="302"/>
      <c r="I235" s="302"/>
      <c r="J235" s="275"/>
      <c r="K235" s="302"/>
      <c r="L235" s="302"/>
      <c r="M235" s="275"/>
      <c r="N235" s="302"/>
      <c r="O235" s="302"/>
      <c r="P235" s="275"/>
      <c r="Q235" s="302"/>
      <c r="R235" s="302"/>
      <c r="S235" s="275"/>
      <c r="T235" s="302"/>
      <c r="U235" s="302"/>
      <c r="V235" s="275"/>
      <c r="W235" s="302"/>
      <c r="X235" s="302"/>
      <c r="Y235" s="275"/>
      <c r="Z235" s="302"/>
      <c r="AA235" s="302"/>
      <c r="AB235" s="275"/>
      <c r="AC235" s="302"/>
      <c r="AD235" s="302"/>
      <c r="AE235" s="275"/>
      <c r="AF235" s="302"/>
      <c r="AG235" s="302"/>
      <c r="AH235" s="275"/>
      <c r="AI235" s="302"/>
      <c r="AJ235" s="302"/>
      <c r="AK235" s="277"/>
      <c r="AL235" s="302"/>
      <c r="AM235" s="302"/>
      <c r="AN235" s="275"/>
      <c r="AO235" s="302"/>
      <c r="AP235" s="302"/>
      <c r="AQ235" s="275"/>
      <c r="AR235" s="445"/>
    </row>
    <row r="236" spans="1:44" ht="109.5" customHeight="1">
      <c r="A236" s="591" t="s">
        <v>311</v>
      </c>
      <c r="B236" s="574" t="s">
        <v>456</v>
      </c>
      <c r="C236" s="574"/>
      <c r="D236" s="254" t="s">
        <v>41</v>
      </c>
      <c r="E236" s="230">
        <f>H236+K236+N236+Q236+T236+W236+Z236+AC236+AF236+AI236+AL236+AO236</f>
        <v>400</v>
      </c>
      <c r="F236" s="230">
        <f>I236+L236+O236+R236+U236+X236+AA236+AD236+AG236+AJ236+AM236+AP236</f>
        <v>400</v>
      </c>
      <c r="G236" s="233">
        <f>F236/E236</f>
        <v>1</v>
      </c>
      <c r="H236" s="230">
        <f>H237+H238+H239+H240+H241+H242</f>
        <v>0</v>
      </c>
      <c r="I236" s="230">
        <f>I237+I238+I239+I240+I241+I242</f>
        <v>0</v>
      </c>
      <c r="J236" s="288"/>
      <c r="K236" s="230">
        <f>K237+K238+K239+K240+K241+K242</f>
        <v>0</v>
      </c>
      <c r="L236" s="230">
        <f>L237+L238+L239+L240+L241+L242</f>
        <v>0</v>
      </c>
      <c r="M236" s="231"/>
      <c r="N236" s="230">
        <f>N237+N238+N239+N240+N241+N242</f>
        <v>0</v>
      </c>
      <c r="O236" s="230">
        <f>O237+O238+O239+O240+O241+O242</f>
        <v>0</v>
      </c>
      <c r="P236" s="264"/>
      <c r="Q236" s="230">
        <f>Q237+Q238+Q239+Q240+Q241+Q242</f>
        <v>0</v>
      </c>
      <c r="R236" s="230">
        <f>R237+R238+R239+R240+R241+R242</f>
        <v>0</v>
      </c>
      <c r="S236" s="231"/>
      <c r="T236" s="230">
        <f>T237+T238+T239+T240+T241+T242</f>
        <v>0</v>
      </c>
      <c r="U236" s="230">
        <f>U237+U238+U239+U240+U241+U242</f>
        <v>0</v>
      </c>
      <c r="V236" s="288"/>
      <c r="W236" s="230">
        <f>W237+W238+W239+W240+W241+W242</f>
        <v>0</v>
      </c>
      <c r="X236" s="230">
        <f>X237+X238+X239+X240+X241+X242</f>
        <v>0</v>
      </c>
      <c r="Y236" s="231"/>
      <c r="Z236" s="230">
        <f t="shared" ref="Z236:AA236" si="608">Z237+Z238+Z239+Z240+Z241+Z242</f>
        <v>0</v>
      </c>
      <c r="AA236" s="230">
        <f t="shared" si="608"/>
        <v>0</v>
      </c>
      <c r="AB236" s="231"/>
      <c r="AC236" s="230">
        <f t="shared" ref="AC236:AD236" si="609">AC237+AC238+AC239+AC240+AC241+AC242</f>
        <v>400</v>
      </c>
      <c r="AD236" s="230">
        <f t="shared" si="609"/>
        <v>400</v>
      </c>
      <c r="AE236" s="231">
        <f t="shared" ref="AE236" si="610">AD236/AC236</f>
        <v>1</v>
      </c>
      <c r="AF236" s="230">
        <f t="shared" ref="AF236:AG236" si="611">AF237+AF238+AF239+AF240+AF241+AF242</f>
        <v>0</v>
      </c>
      <c r="AG236" s="230">
        <f t="shared" si="611"/>
        <v>0</v>
      </c>
      <c r="AH236" s="231"/>
      <c r="AI236" s="230">
        <f t="shared" ref="AI236:AJ236" si="612">AI237+AI238+AI239+AI240+AI241+AI242</f>
        <v>0</v>
      </c>
      <c r="AJ236" s="230">
        <f t="shared" si="612"/>
        <v>0</v>
      </c>
      <c r="AK236" s="233"/>
      <c r="AL236" s="230">
        <f t="shared" ref="AL236:AM236" si="613">AL237+AL238+AL239+AL240+AL241+AL242</f>
        <v>0</v>
      </c>
      <c r="AM236" s="230">
        <f t="shared" si="613"/>
        <v>0</v>
      </c>
      <c r="AN236" s="288"/>
      <c r="AO236" s="230">
        <f>AO237+AO238+AO239+AO240+AO241+AO242</f>
        <v>0</v>
      </c>
      <c r="AP236" s="230">
        <f>AP237+AP238+AP239+AP240+AP241+AP242</f>
        <v>0</v>
      </c>
      <c r="AQ236" s="288"/>
      <c r="AR236" s="434" t="s">
        <v>460</v>
      </c>
    </row>
    <row r="237" spans="1:44" ht="99.75" customHeight="1">
      <c r="A237" s="592"/>
      <c r="B237" s="575"/>
      <c r="C237" s="575"/>
      <c r="D237" s="488" t="s">
        <v>37</v>
      </c>
      <c r="E237" s="237">
        <f>H237+K237+N237+Q237+T237+W237+Z237+AC237+AF237+AI237+AL237+AO237</f>
        <v>0</v>
      </c>
      <c r="F237" s="237">
        <f>I237+L237+O237+R237+U237+X237+AA237+AD237+AG237+AJ237+AM237+AP237</f>
        <v>0</v>
      </c>
      <c r="G237" s="238"/>
      <c r="H237" s="296"/>
      <c r="I237" s="296"/>
      <c r="J237" s="238"/>
      <c r="K237" s="296"/>
      <c r="L237" s="296"/>
      <c r="M237" s="238"/>
      <c r="N237" s="296"/>
      <c r="O237" s="296"/>
      <c r="P237" s="238"/>
      <c r="Q237" s="296"/>
      <c r="R237" s="296"/>
      <c r="S237" s="238"/>
      <c r="T237" s="296"/>
      <c r="U237" s="296"/>
      <c r="V237" s="238"/>
      <c r="W237" s="296"/>
      <c r="X237" s="296"/>
      <c r="Y237" s="238"/>
      <c r="Z237" s="296"/>
      <c r="AA237" s="296"/>
      <c r="AB237" s="238"/>
      <c r="AC237" s="296"/>
      <c r="AD237" s="296"/>
      <c r="AE237" s="231"/>
      <c r="AF237" s="296"/>
      <c r="AG237" s="296"/>
      <c r="AH237" s="238"/>
      <c r="AI237" s="296"/>
      <c r="AJ237" s="296"/>
      <c r="AK237" s="240"/>
      <c r="AL237" s="296"/>
      <c r="AM237" s="296"/>
      <c r="AN237" s="238"/>
      <c r="AO237" s="296"/>
      <c r="AP237" s="296"/>
      <c r="AQ237" s="238"/>
      <c r="AR237" s="437"/>
    </row>
    <row r="238" spans="1:44" ht="128.25" customHeight="1">
      <c r="A238" s="592"/>
      <c r="B238" s="575"/>
      <c r="C238" s="575"/>
      <c r="D238" s="486" t="s">
        <v>2</v>
      </c>
      <c r="E238" s="237">
        <f t="shared" ref="E238:F242" si="614">H238+K238+N238+Q238+T238+W238+Z238+AC238+AF238+AI238+AL238+AO238</f>
        <v>0</v>
      </c>
      <c r="F238" s="237">
        <f t="shared" si="614"/>
        <v>0</v>
      </c>
      <c r="G238" s="238"/>
      <c r="H238" s="296"/>
      <c r="I238" s="296"/>
      <c r="J238" s="238"/>
      <c r="K238" s="296"/>
      <c r="L238" s="296"/>
      <c r="M238" s="238"/>
      <c r="N238" s="296"/>
      <c r="O238" s="296"/>
      <c r="P238" s="238"/>
      <c r="Q238" s="296"/>
      <c r="R238" s="296"/>
      <c r="S238" s="238"/>
      <c r="T238" s="296"/>
      <c r="U238" s="296"/>
      <c r="V238" s="238"/>
      <c r="W238" s="296"/>
      <c r="X238" s="296"/>
      <c r="Y238" s="238"/>
      <c r="Z238" s="296"/>
      <c r="AA238" s="296"/>
      <c r="AB238" s="238"/>
      <c r="AC238" s="296"/>
      <c r="AD238" s="296"/>
      <c r="AE238" s="231"/>
      <c r="AF238" s="296"/>
      <c r="AG238" s="296"/>
      <c r="AH238" s="238"/>
      <c r="AI238" s="296"/>
      <c r="AJ238" s="296"/>
      <c r="AK238" s="240"/>
      <c r="AL238" s="296"/>
      <c r="AM238" s="296"/>
      <c r="AN238" s="238"/>
      <c r="AO238" s="296"/>
      <c r="AP238" s="296"/>
      <c r="AQ238" s="238"/>
      <c r="AR238" s="437"/>
    </row>
    <row r="239" spans="1:44" ht="152.25" customHeight="1" thickBot="1">
      <c r="A239" s="592"/>
      <c r="B239" s="575"/>
      <c r="C239" s="575"/>
      <c r="D239" s="486" t="s">
        <v>284</v>
      </c>
      <c r="E239" s="237">
        <f t="shared" si="614"/>
        <v>400</v>
      </c>
      <c r="F239" s="237">
        <f t="shared" si="614"/>
        <v>400</v>
      </c>
      <c r="G239" s="231">
        <f t="shared" ref="G239" si="615">F239/E239</f>
        <v>1</v>
      </c>
      <c r="H239" s="296"/>
      <c r="I239" s="296"/>
      <c r="J239" s="238"/>
      <c r="K239" s="296"/>
      <c r="L239" s="296"/>
      <c r="M239" s="231"/>
      <c r="N239" s="296">
        <v>0</v>
      </c>
      <c r="O239" s="296">
        <v>0</v>
      </c>
      <c r="P239" s="240"/>
      <c r="Q239" s="296"/>
      <c r="R239" s="296"/>
      <c r="S239" s="231"/>
      <c r="T239" s="296"/>
      <c r="U239" s="296"/>
      <c r="V239" s="238"/>
      <c r="W239" s="296"/>
      <c r="X239" s="296"/>
      <c r="Y239" s="238"/>
      <c r="Z239" s="296"/>
      <c r="AA239" s="296"/>
      <c r="AB239" s="231"/>
      <c r="AC239" s="296">
        <v>400</v>
      </c>
      <c r="AD239" s="296">
        <v>400</v>
      </c>
      <c r="AE239" s="231">
        <f t="shared" ref="AE239" si="616">AD239/AC239</f>
        <v>1</v>
      </c>
      <c r="AF239" s="296"/>
      <c r="AG239" s="296"/>
      <c r="AH239" s="238"/>
      <c r="AI239" s="296">
        <v>0</v>
      </c>
      <c r="AJ239" s="296">
        <v>0</v>
      </c>
      <c r="AK239" s="231"/>
      <c r="AL239" s="296"/>
      <c r="AM239" s="296"/>
      <c r="AN239" s="238"/>
      <c r="AO239" s="296"/>
      <c r="AP239" s="296"/>
      <c r="AQ239" s="238"/>
      <c r="AR239" s="429" t="s">
        <v>564</v>
      </c>
    </row>
    <row r="240" spans="1:44" ht="379.5" customHeight="1">
      <c r="A240" s="592"/>
      <c r="B240" s="575"/>
      <c r="C240" s="575"/>
      <c r="D240" s="486" t="s">
        <v>292</v>
      </c>
      <c r="E240" s="230">
        <f t="shared" si="614"/>
        <v>0</v>
      </c>
      <c r="F240" s="230">
        <f t="shared" si="614"/>
        <v>0</v>
      </c>
      <c r="G240" s="238"/>
      <c r="H240" s="296"/>
      <c r="I240" s="296"/>
      <c r="J240" s="238"/>
      <c r="K240" s="296"/>
      <c r="L240" s="296"/>
      <c r="M240" s="238"/>
      <c r="N240" s="296"/>
      <c r="O240" s="296"/>
      <c r="P240" s="238"/>
      <c r="Q240" s="296"/>
      <c r="R240" s="296"/>
      <c r="S240" s="238"/>
      <c r="T240" s="296"/>
      <c r="U240" s="296"/>
      <c r="V240" s="238"/>
      <c r="W240" s="296"/>
      <c r="X240" s="296"/>
      <c r="Y240" s="238"/>
      <c r="Z240" s="296"/>
      <c r="AA240" s="296"/>
      <c r="AB240" s="238"/>
      <c r="AC240" s="296"/>
      <c r="AD240" s="296"/>
      <c r="AE240" s="231"/>
      <c r="AF240" s="296"/>
      <c r="AG240" s="296"/>
      <c r="AH240" s="238"/>
      <c r="AI240" s="296"/>
      <c r="AJ240" s="296"/>
      <c r="AK240" s="240"/>
      <c r="AL240" s="296"/>
      <c r="AM240" s="296"/>
      <c r="AN240" s="238"/>
      <c r="AO240" s="296"/>
      <c r="AP240" s="296"/>
      <c r="AQ240" s="238"/>
      <c r="AR240" s="437"/>
    </row>
    <row r="241" spans="1:44" ht="77.25" customHeight="1">
      <c r="A241" s="592"/>
      <c r="B241" s="575"/>
      <c r="C241" s="575"/>
      <c r="D241" s="486" t="s">
        <v>285</v>
      </c>
      <c r="E241" s="237">
        <f t="shared" si="614"/>
        <v>0</v>
      </c>
      <c r="F241" s="237">
        <f t="shared" si="614"/>
        <v>0</v>
      </c>
      <c r="G241" s="238"/>
      <c r="H241" s="296"/>
      <c r="I241" s="296"/>
      <c r="J241" s="238"/>
      <c r="K241" s="296"/>
      <c r="L241" s="296"/>
      <c r="M241" s="238"/>
      <c r="N241" s="296"/>
      <c r="O241" s="296"/>
      <c r="P241" s="238"/>
      <c r="Q241" s="296"/>
      <c r="R241" s="296"/>
      <c r="S241" s="238"/>
      <c r="T241" s="296"/>
      <c r="U241" s="296"/>
      <c r="V241" s="238"/>
      <c r="W241" s="296"/>
      <c r="X241" s="296"/>
      <c r="Y241" s="238"/>
      <c r="Z241" s="296"/>
      <c r="AA241" s="296"/>
      <c r="AB241" s="238"/>
      <c r="AC241" s="296"/>
      <c r="AD241" s="296"/>
      <c r="AE241" s="238"/>
      <c r="AF241" s="296"/>
      <c r="AG241" s="296"/>
      <c r="AH241" s="238"/>
      <c r="AI241" s="296"/>
      <c r="AJ241" s="296"/>
      <c r="AK241" s="240"/>
      <c r="AL241" s="296"/>
      <c r="AM241" s="296"/>
      <c r="AN241" s="238"/>
      <c r="AO241" s="296"/>
      <c r="AP241" s="296"/>
      <c r="AQ241" s="238"/>
      <c r="AR241" s="437"/>
    </row>
    <row r="242" spans="1:44" ht="120.75" customHeight="1" thickBot="1">
      <c r="A242" s="593"/>
      <c r="B242" s="576"/>
      <c r="C242" s="576"/>
      <c r="D242" s="489" t="s">
        <v>43</v>
      </c>
      <c r="E242" s="250">
        <f t="shared" si="614"/>
        <v>0</v>
      </c>
      <c r="F242" s="250">
        <f t="shared" si="614"/>
        <v>0</v>
      </c>
      <c r="G242" s="275"/>
      <c r="H242" s="302"/>
      <c r="I242" s="302"/>
      <c r="J242" s="275"/>
      <c r="K242" s="302"/>
      <c r="L242" s="302"/>
      <c r="M242" s="275"/>
      <c r="N242" s="302"/>
      <c r="O242" s="302"/>
      <c r="P242" s="275"/>
      <c r="Q242" s="302"/>
      <c r="R242" s="302"/>
      <c r="S242" s="275"/>
      <c r="T242" s="302"/>
      <c r="U242" s="302"/>
      <c r="V242" s="275"/>
      <c r="W242" s="302"/>
      <c r="X242" s="302"/>
      <c r="Y242" s="275"/>
      <c r="Z242" s="302"/>
      <c r="AA242" s="302"/>
      <c r="AB242" s="275"/>
      <c r="AC242" s="302"/>
      <c r="AD242" s="302"/>
      <c r="AE242" s="275"/>
      <c r="AF242" s="302"/>
      <c r="AG242" s="302"/>
      <c r="AH242" s="275"/>
      <c r="AI242" s="302"/>
      <c r="AJ242" s="302"/>
      <c r="AK242" s="277"/>
      <c r="AL242" s="302"/>
      <c r="AM242" s="302"/>
      <c r="AN242" s="275"/>
      <c r="AO242" s="302"/>
      <c r="AP242" s="302"/>
      <c r="AQ242" s="275"/>
      <c r="AR242" s="443"/>
    </row>
    <row r="243" spans="1:44" ht="162" customHeight="1">
      <c r="A243" s="591" t="s">
        <v>312</v>
      </c>
      <c r="B243" s="574" t="s">
        <v>457</v>
      </c>
      <c r="C243" s="574"/>
      <c r="D243" s="254" t="s">
        <v>41</v>
      </c>
      <c r="E243" s="230">
        <f>H243+K243+N243+Q243+T243+W243+Z243+AC243+AF243+AI243+AL243+AO243</f>
        <v>772.8</v>
      </c>
      <c r="F243" s="230">
        <f>I243+L243+O243+R243+U243+X243+AA243+AD243+AG243+AJ243+AM243+AP243</f>
        <v>772.8</v>
      </c>
      <c r="G243" s="233">
        <f>F243/E243</f>
        <v>1</v>
      </c>
      <c r="H243" s="230">
        <f>H244+H245+H246+H247+H248+H249</f>
        <v>0</v>
      </c>
      <c r="I243" s="230">
        <f>I244+I245+I246+I247+I248+I249</f>
        <v>0</v>
      </c>
      <c r="J243" s="288"/>
      <c r="K243" s="230">
        <f>K244+K245+K246+K247+K248+K249</f>
        <v>0</v>
      </c>
      <c r="L243" s="230">
        <f>L244+L245+L246+L247+L248+L249</f>
        <v>0</v>
      </c>
      <c r="M243" s="231"/>
      <c r="N243" s="230">
        <f>N244+N245+N246+N247+N248+N249</f>
        <v>0</v>
      </c>
      <c r="O243" s="230">
        <f>O244+O245+O246+O247+O248+O249</f>
        <v>0</v>
      </c>
      <c r="P243" s="264"/>
      <c r="Q243" s="230">
        <f>Q244+Q245+Q246+Q247+Q248+Q249</f>
        <v>0</v>
      </c>
      <c r="R243" s="230">
        <f>R244+R245+R246+R247+R248+R249</f>
        <v>0</v>
      </c>
      <c r="S243" s="231"/>
      <c r="T243" s="230">
        <f>T244+T245+T246+T247+T248+T249</f>
        <v>0</v>
      </c>
      <c r="U243" s="230">
        <f>U244+U245+U246+U247+U248+U249</f>
        <v>0</v>
      </c>
      <c r="V243" s="288"/>
      <c r="W243" s="230">
        <f>W244+W245+W246+W247+W248+W249</f>
        <v>0</v>
      </c>
      <c r="X243" s="230">
        <f>X244+X245+X246+X247+X248+X249</f>
        <v>0</v>
      </c>
      <c r="Y243" s="231"/>
      <c r="Z243" s="230">
        <f t="shared" ref="Z243:AA243" si="617">Z244+Z245+Z246+Z247+Z248+Z249</f>
        <v>0</v>
      </c>
      <c r="AA243" s="230">
        <f t="shared" si="617"/>
        <v>0</v>
      </c>
      <c r="AB243" s="288"/>
      <c r="AC243" s="230">
        <f t="shared" ref="AC243:AD243" si="618">AC244+AC245+AC246+AC247+AC248+AC249</f>
        <v>0</v>
      </c>
      <c r="AD243" s="230">
        <f t="shared" si="618"/>
        <v>0</v>
      </c>
      <c r="AE243" s="288"/>
      <c r="AF243" s="230">
        <f t="shared" ref="AF243:AG243" si="619">AF244+AF245+AF246+AF247+AF248+AF249</f>
        <v>772.8</v>
      </c>
      <c r="AG243" s="230">
        <f t="shared" si="619"/>
        <v>772.8</v>
      </c>
      <c r="AH243" s="231">
        <f>AG243/AF243</f>
        <v>1</v>
      </c>
      <c r="AI243" s="230">
        <f t="shared" ref="AI243:AJ243" si="620">AI244+AI245+AI246+AI247+AI248+AI249</f>
        <v>0</v>
      </c>
      <c r="AJ243" s="230">
        <f t="shared" si="620"/>
        <v>0</v>
      </c>
      <c r="AK243" s="233"/>
      <c r="AL243" s="230">
        <f t="shared" ref="AL243:AM243" si="621">AL244+AL245+AL246+AL247+AL248+AL249</f>
        <v>0</v>
      </c>
      <c r="AM243" s="230">
        <f t="shared" si="621"/>
        <v>0</v>
      </c>
      <c r="AN243" s="288"/>
      <c r="AO243" s="230">
        <f>AO244+AO245+AO246+AO247+AO248+AO249</f>
        <v>0</v>
      </c>
      <c r="AP243" s="230">
        <f>AP244+AP245+AP246+AP247+AP248+AP249</f>
        <v>0</v>
      </c>
      <c r="AQ243" s="288"/>
      <c r="AR243" s="446" t="s">
        <v>473</v>
      </c>
    </row>
    <row r="244" spans="1:44" ht="132.75" customHeight="1">
      <c r="A244" s="592"/>
      <c r="B244" s="575"/>
      <c r="C244" s="575"/>
      <c r="D244" s="488" t="s">
        <v>37</v>
      </c>
      <c r="E244" s="237">
        <f>H244+K244+N244+Q244+T244+W244+Z244+AC244+AF244+AI244+AL244+AO244</f>
        <v>0</v>
      </c>
      <c r="F244" s="237">
        <f>I244+L244+O244+R244+U244+X244+AA244+AD244+AG244+AJ244+AM244+AP244</f>
        <v>0</v>
      </c>
      <c r="G244" s="238"/>
      <c r="H244" s="296"/>
      <c r="I244" s="296"/>
      <c r="J244" s="238"/>
      <c r="K244" s="296"/>
      <c r="L244" s="296"/>
      <c r="M244" s="238"/>
      <c r="N244" s="296"/>
      <c r="O244" s="296"/>
      <c r="P244" s="238"/>
      <c r="Q244" s="296"/>
      <c r="R244" s="296"/>
      <c r="S244" s="238"/>
      <c r="T244" s="296"/>
      <c r="U244" s="296"/>
      <c r="V244" s="238"/>
      <c r="W244" s="296"/>
      <c r="X244" s="296"/>
      <c r="Y244" s="238"/>
      <c r="Z244" s="296"/>
      <c r="AA244" s="296"/>
      <c r="AB244" s="238"/>
      <c r="AC244" s="296"/>
      <c r="AD244" s="296"/>
      <c r="AE244" s="238"/>
      <c r="AF244" s="296"/>
      <c r="AG244" s="296"/>
      <c r="AH244" s="238"/>
      <c r="AI244" s="296"/>
      <c r="AJ244" s="296"/>
      <c r="AK244" s="240"/>
      <c r="AL244" s="296"/>
      <c r="AM244" s="296"/>
      <c r="AN244" s="238"/>
      <c r="AO244" s="296"/>
      <c r="AP244" s="296"/>
      <c r="AQ244" s="238"/>
      <c r="AR244" s="437"/>
    </row>
    <row r="245" spans="1:44" ht="126" customHeight="1">
      <c r="A245" s="592"/>
      <c r="B245" s="575"/>
      <c r="C245" s="575"/>
      <c r="D245" s="486" t="s">
        <v>2</v>
      </c>
      <c r="E245" s="237">
        <f t="shared" ref="E245:F249" si="622">H245+K245+N245+Q245+T245+W245+Z245+AC245+AF245+AI245+AL245+AO245</f>
        <v>0</v>
      </c>
      <c r="F245" s="237">
        <f t="shared" si="622"/>
        <v>0</v>
      </c>
      <c r="G245" s="238"/>
      <c r="H245" s="296"/>
      <c r="I245" s="296"/>
      <c r="J245" s="238"/>
      <c r="K245" s="296"/>
      <c r="L245" s="296"/>
      <c r="M245" s="238"/>
      <c r="N245" s="296"/>
      <c r="O245" s="296"/>
      <c r="P245" s="238"/>
      <c r="Q245" s="296"/>
      <c r="R245" s="296"/>
      <c r="S245" s="238"/>
      <c r="T245" s="296"/>
      <c r="U245" s="296"/>
      <c r="V245" s="238"/>
      <c r="W245" s="296"/>
      <c r="X245" s="296"/>
      <c r="Y245" s="238"/>
      <c r="Z245" s="296"/>
      <c r="AA245" s="296"/>
      <c r="AB245" s="238"/>
      <c r="AC245" s="296"/>
      <c r="AD245" s="296"/>
      <c r="AE245" s="238"/>
      <c r="AF245" s="296"/>
      <c r="AG245" s="296"/>
      <c r="AH245" s="238"/>
      <c r="AI245" s="296"/>
      <c r="AJ245" s="296"/>
      <c r="AK245" s="240"/>
      <c r="AL245" s="296"/>
      <c r="AM245" s="296"/>
      <c r="AN245" s="238"/>
      <c r="AO245" s="296"/>
      <c r="AP245" s="296"/>
      <c r="AQ245" s="238"/>
      <c r="AR245" s="437"/>
    </row>
    <row r="246" spans="1:44" ht="165" customHeight="1" thickBot="1">
      <c r="A246" s="592"/>
      <c r="B246" s="575"/>
      <c r="C246" s="575"/>
      <c r="D246" s="486" t="s">
        <v>284</v>
      </c>
      <c r="E246" s="237">
        <f t="shared" si="622"/>
        <v>772.8</v>
      </c>
      <c r="F246" s="237">
        <f t="shared" si="622"/>
        <v>772.8</v>
      </c>
      <c r="G246" s="231">
        <f t="shared" ref="G246" si="623">F246/E246</f>
        <v>1</v>
      </c>
      <c r="H246" s="296"/>
      <c r="I246" s="296"/>
      <c r="J246" s="238"/>
      <c r="K246" s="296"/>
      <c r="L246" s="296"/>
      <c r="M246" s="231"/>
      <c r="N246" s="296">
        <v>0</v>
      </c>
      <c r="O246" s="296">
        <v>0</v>
      </c>
      <c r="P246" s="240"/>
      <c r="Q246" s="296"/>
      <c r="R246" s="296"/>
      <c r="S246" s="231"/>
      <c r="T246" s="296"/>
      <c r="U246" s="296"/>
      <c r="V246" s="238"/>
      <c r="W246" s="296">
        <v>0</v>
      </c>
      <c r="X246" s="296"/>
      <c r="Y246" s="238"/>
      <c r="Z246" s="296"/>
      <c r="AA246" s="296"/>
      <c r="AB246" s="238"/>
      <c r="AC246" s="296"/>
      <c r="AD246" s="296"/>
      <c r="AE246" s="238"/>
      <c r="AF246" s="490">
        <v>772.8</v>
      </c>
      <c r="AG246" s="490">
        <v>772.8</v>
      </c>
      <c r="AH246" s="231">
        <f t="shared" ref="AH246" si="624">AG246/AF246</f>
        <v>1</v>
      </c>
      <c r="AI246" s="296">
        <v>0</v>
      </c>
      <c r="AJ246" s="296">
        <v>0</v>
      </c>
      <c r="AK246" s="231"/>
      <c r="AL246" s="296"/>
      <c r="AM246" s="296"/>
      <c r="AN246" s="238"/>
      <c r="AO246" s="296"/>
      <c r="AP246" s="296"/>
      <c r="AQ246" s="238"/>
      <c r="AR246" s="430" t="s">
        <v>531</v>
      </c>
    </row>
    <row r="247" spans="1:44" ht="360" customHeight="1">
      <c r="A247" s="592"/>
      <c r="B247" s="575"/>
      <c r="C247" s="575"/>
      <c r="D247" s="486" t="s">
        <v>292</v>
      </c>
      <c r="E247" s="230">
        <f t="shared" si="622"/>
        <v>0</v>
      </c>
      <c r="F247" s="230">
        <f t="shared" si="622"/>
        <v>0</v>
      </c>
      <c r="G247" s="238"/>
      <c r="H247" s="296"/>
      <c r="I247" s="296"/>
      <c r="J247" s="238"/>
      <c r="K247" s="296"/>
      <c r="L247" s="296"/>
      <c r="M247" s="238"/>
      <c r="N247" s="296"/>
      <c r="O247" s="296"/>
      <c r="P247" s="238"/>
      <c r="Q247" s="296"/>
      <c r="R247" s="296"/>
      <c r="S247" s="238"/>
      <c r="T247" s="296"/>
      <c r="U247" s="296"/>
      <c r="V247" s="238"/>
      <c r="W247" s="296"/>
      <c r="X247" s="296"/>
      <c r="Y247" s="238"/>
      <c r="Z247" s="296"/>
      <c r="AA247" s="296"/>
      <c r="AB247" s="238"/>
      <c r="AC247" s="296"/>
      <c r="AD247" s="296"/>
      <c r="AE247" s="238"/>
      <c r="AF247" s="296"/>
      <c r="AG247" s="296"/>
      <c r="AH247" s="238"/>
      <c r="AI247" s="296"/>
      <c r="AJ247" s="296"/>
      <c r="AK247" s="240"/>
      <c r="AL247" s="296"/>
      <c r="AM247" s="296"/>
      <c r="AN247" s="238"/>
      <c r="AO247" s="296"/>
      <c r="AP247" s="296"/>
      <c r="AQ247" s="238"/>
      <c r="AR247" s="437"/>
    </row>
    <row r="248" spans="1:44" ht="93" customHeight="1">
      <c r="A248" s="592"/>
      <c r="B248" s="575"/>
      <c r="C248" s="575"/>
      <c r="D248" s="486" t="s">
        <v>285</v>
      </c>
      <c r="E248" s="237">
        <f t="shared" si="622"/>
        <v>0</v>
      </c>
      <c r="F248" s="237">
        <f t="shared" si="622"/>
        <v>0</v>
      </c>
      <c r="G248" s="238"/>
      <c r="H248" s="296"/>
      <c r="I248" s="296"/>
      <c r="J248" s="238"/>
      <c r="K248" s="296"/>
      <c r="L248" s="296"/>
      <c r="M248" s="238"/>
      <c r="N248" s="296"/>
      <c r="O248" s="296"/>
      <c r="P248" s="238"/>
      <c r="Q248" s="296"/>
      <c r="R248" s="296"/>
      <c r="S248" s="238"/>
      <c r="T248" s="296"/>
      <c r="U248" s="296"/>
      <c r="V248" s="238"/>
      <c r="W248" s="296"/>
      <c r="X248" s="296"/>
      <c r="Y248" s="238"/>
      <c r="Z248" s="296"/>
      <c r="AA248" s="296"/>
      <c r="AB248" s="238"/>
      <c r="AC248" s="296"/>
      <c r="AD248" s="296"/>
      <c r="AE248" s="238"/>
      <c r="AF248" s="296"/>
      <c r="AG248" s="296"/>
      <c r="AH248" s="238"/>
      <c r="AI248" s="296"/>
      <c r="AJ248" s="296"/>
      <c r="AK248" s="240"/>
      <c r="AL248" s="296"/>
      <c r="AM248" s="296"/>
      <c r="AN248" s="238"/>
      <c r="AO248" s="296"/>
      <c r="AP248" s="296"/>
      <c r="AQ248" s="238"/>
      <c r="AR248" s="437"/>
    </row>
    <row r="249" spans="1:44" ht="118.5" customHeight="1" thickBot="1">
      <c r="A249" s="593"/>
      <c r="B249" s="576"/>
      <c r="C249" s="576"/>
      <c r="D249" s="489" t="s">
        <v>43</v>
      </c>
      <c r="E249" s="250">
        <f t="shared" si="622"/>
        <v>0</v>
      </c>
      <c r="F249" s="250">
        <f t="shared" si="622"/>
        <v>0</v>
      </c>
      <c r="G249" s="275"/>
      <c r="H249" s="302"/>
      <c r="I249" s="302"/>
      <c r="J249" s="275"/>
      <c r="K249" s="302"/>
      <c r="L249" s="302"/>
      <c r="M249" s="275"/>
      <c r="N249" s="302"/>
      <c r="O249" s="302"/>
      <c r="P249" s="275"/>
      <c r="Q249" s="302"/>
      <c r="R249" s="302"/>
      <c r="S249" s="275"/>
      <c r="T249" s="302"/>
      <c r="U249" s="302"/>
      <c r="V249" s="275"/>
      <c r="W249" s="302"/>
      <c r="X249" s="302"/>
      <c r="Y249" s="275"/>
      <c r="Z249" s="302"/>
      <c r="AA249" s="302"/>
      <c r="AB249" s="275"/>
      <c r="AC249" s="302"/>
      <c r="AD249" s="302"/>
      <c r="AE249" s="275"/>
      <c r="AF249" s="302"/>
      <c r="AG249" s="302"/>
      <c r="AH249" s="275"/>
      <c r="AI249" s="302"/>
      <c r="AJ249" s="302"/>
      <c r="AK249" s="277"/>
      <c r="AL249" s="302"/>
      <c r="AM249" s="302"/>
      <c r="AN249" s="275"/>
      <c r="AO249" s="302"/>
      <c r="AP249" s="302"/>
      <c r="AQ249" s="275"/>
      <c r="AR249" s="447"/>
    </row>
    <row r="250" spans="1:44" ht="87.75" customHeight="1">
      <c r="A250" s="591" t="s">
        <v>314</v>
      </c>
      <c r="B250" s="580" t="s">
        <v>466</v>
      </c>
      <c r="C250" s="319"/>
      <c r="D250" s="487" t="s">
        <v>41</v>
      </c>
      <c r="E250" s="230">
        <f>H250+K250+N250+Q250+T250+W250+Z250+AC250+AF250+AI250+AL250+AO250</f>
        <v>616.6</v>
      </c>
      <c r="F250" s="230">
        <f>I250+L250+O250+R250+U250+X250+AA250+AD250+AG250+AJ250+AM250+AP250</f>
        <v>616.6</v>
      </c>
      <c r="G250" s="231">
        <v>1</v>
      </c>
      <c r="H250" s="237"/>
      <c r="I250" s="237"/>
      <c r="J250" s="238"/>
      <c r="K250" s="237"/>
      <c r="L250" s="237"/>
      <c r="M250" s="238"/>
      <c r="N250" s="237"/>
      <c r="O250" s="237"/>
      <c r="P250" s="238"/>
      <c r="Q250" s="237"/>
      <c r="R250" s="237"/>
      <c r="S250" s="238"/>
      <c r="T250" s="237"/>
      <c r="U250" s="237"/>
      <c r="V250" s="238"/>
      <c r="W250" s="237"/>
      <c r="X250" s="237"/>
      <c r="Y250" s="238"/>
      <c r="Z250" s="237"/>
      <c r="AA250" s="237"/>
      <c r="AB250" s="238"/>
      <c r="AC250" s="237"/>
      <c r="AD250" s="237"/>
      <c r="AE250" s="238"/>
      <c r="AF250" s="237"/>
      <c r="AG250" s="237"/>
      <c r="AH250" s="238"/>
      <c r="AI250" s="237"/>
      <c r="AJ250" s="237"/>
      <c r="AK250" s="240"/>
      <c r="AL250" s="237">
        <f>AL251+AL252+AL253+AL255+AL256</f>
        <v>0</v>
      </c>
      <c r="AM250" s="237">
        <f>AM251+AM252+AM253+AM255+AM256</f>
        <v>0</v>
      </c>
      <c r="AN250" s="238"/>
      <c r="AO250" s="237">
        <f>AO251+AO252+AO253+AO255+AO256</f>
        <v>616.6</v>
      </c>
      <c r="AP250" s="237">
        <f>AP251+AP252+AP253+AP255+AP256</f>
        <v>616.6</v>
      </c>
      <c r="AQ250" s="497">
        <v>1</v>
      </c>
      <c r="AR250" s="499" t="s">
        <v>521</v>
      </c>
    </row>
    <row r="251" spans="1:44" ht="84.75" customHeight="1">
      <c r="A251" s="592"/>
      <c r="B251" s="581"/>
      <c r="C251" s="319"/>
      <c r="D251" s="488" t="s">
        <v>37</v>
      </c>
      <c r="E251" s="237">
        <f>H251+K251+N251+Q251+T251+W251+Z251+AC251+AF251+AI251+AL251+AO251</f>
        <v>0</v>
      </c>
      <c r="F251" s="296">
        <f>I251+L251+O251+R251+U251+X251+AA251+AD251+AG251+AJ251+AM251+AP251</f>
        <v>0</v>
      </c>
      <c r="G251" s="297"/>
      <c r="H251" s="296"/>
      <c r="I251" s="296"/>
      <c r="J251" s="298"/>
      <c r="K251" s="296"/>
      <c r="L251" s="296"/>
      <c r="M251" s="298"/>
      <c r="N251" s="296"/>
      <c r="O251" s="296"/>
      <c r="P251" s="298"/>
      <c r="Q251" s="296"/>
      <c r="R251" s="296"/>
      <c r="S251" s="298"/>
      <c r="T251" s="296"/>
      <c r="U251" s="296"/>
      <c r="V251" s="298"/>
      <c r="W251" s="296"/>
      <c r="X251" s="296"/>
      <c r="Y251" s="298"/>
      <c r="Z251" s="296"/>
      <c r="AA251" s="296"/>
      <c r="AB251" s="298"/>
      <c r="AC251" s="296"/>
      <c r="AD251" s="296"/>
      <c r="AE251" s="298"/>
      <c r="AF251" s="296"/>
      <c r="AG251" s="296"/>
      <c r="AH251" s="298"/>
      <c r="AI251" s="296"/>
      <c r="AJ251" s="296"/>
      <c r="AK251" s="300"/>
      <c r="AL251" s="296"/>
      <c r="AM251" s="296"/>
      <c r="AN251" s="298"/>
      <c r="AO251" s="296"/>
      <c r="AP251" s="296"/>
      <c r="AQ251" s="320"/>
      <c r="AR251" s="449"/>
    </row>
    <row r="252" spans="1:44" ht="101.25" customHeight="1">
      <c r="A252" s="592"/>
      <c r="B252" s="581"/>
      <c r="C252" s="319"/>
      <c r="D252" s="486" t="s">
        <v>2</v>
      </c>
      <c r="E252" s="237">
        <f t="shared" ref="E252:E256" si="625">H252+K252+N252+Q252+T252+W252+Z252+AC252+AF252+AI252+AL252+AO252</f>
        <v>0</v>
      </c>
      <c r="F252" s="296">
        <f>I252+L252+O252+R252+U252+X252+AA252+AD252+AG252+AJ252+AM252+AP252</f>
        <v>0</v>
      </c>
      <c r="G252" s="297"/>
      <c r="H252" s="296"/>
      <c r="I252" s="296"/>
      <c r="J252" s="298"/>
      <c r="K252" s="296"/>
      <c r="L252" s="296"/>
      <c r="M252" s="298"/>
      <c r="N252" s="296"/>
      <c r="O252" s="296"/>
      <c r="P252" s="298"/>
      <c r="Q252" s="296"/>
      <c r="R252" s="296"/>
      <c r="S252" s="298"/>
      <c r="T252" s="296"/>
      <c r="U252" s="296"/>
      <c r="V252" s="298"/>
      <c r="W252" s="296"/>
      <c r="X252" s="296"/>
      <c r="Y252" s="298"/>
      <c r="Z252" s="296"/>
      <c r="AA252" s="296"/>
      <c r="AB252" s="298"/>
      <c r="AC252" s="296"/>
      <c r="AD252" s="296"/>
      <c r="AE252" s="298"/>
      <c r="AF252" s="296"/>
      <c r="AG252" s="296"/>
      <c r="AH252" s="298"/>
      <c r="AI252" s="296"/>
      <c r="AJ252" s="296"/>
      <c r="AK252" s="300"/>
      <c r="AL252" s="296"/>
      <c r="AM252" s="296"/>
      <c r="AN252" s="298"/>
      <c r="AO252" s="296"/>
      <c r="AP252" s="296"/>
      <c r="AQ252" s="320"/>
      <c r="AR252" s="449"/>
    </row>
    <row r="253" spans="1:44" ht="119.25" customHeight="1" thickBot="1">
      <c r="A253" s="592"/>
      <c r="B253" s="581"/>
      <c r="C253" s="319"/>
      <c r="D253" s="486" t="s">
        <v>284</v>
      </c>
      <c r="E253" s="237">
        <f t="shared" si="625"/>
        <v>616.6</v>
      </c>
      <c r="F253" s="490">
        <f>I253+L253+O253+R253+U253+X253+AA253+AD253+AG253+AJ253+AM253+AP253</f>
        <v>616.6</v>
      </c>
      <c r="G253" s="231">
        <v>1</v>
      </c>
      <c r="H253" s="296"/>
      <c r="I253" s="296"/>
      <c r="J253" s="298"/>
      <c r="K253" s="296"/>
      <c r="L253" s="296"/>
      <c r="M253" s="298"/>
      <c r="N253" s="296"/>
      <c r="O253" s="296"/>
      <c r="P253" s="298"/>
      <c r="Q253" s="296"/>
      <c r="R253" s="296"/>
      <c r="S253" s="298"/>
      <c r="T253" s="296"/>
      <c r="U253" s="296"/>
      <c r="V253" s="298"/>
      <c r="W253" s="296"/>
      <c r="X253" s="296"/>
      <c r="Y253" s="298"/>
      <c r="Z253" s="296"/>
      <c r="AA253" s="296"/>
      <c r="AB253" s="298"/>
      <c r="AC253" s="296"/>
      <c r="AD253" s="296"/>
      <c r="AE253" s="298"/>
      <c r="AF253" s="296"/>
      <c r="AG253" s="296"/>
      <c r="AH253" s="298"/>
      <c r="AI253" s="296"/>
      <c r="AJ253" s="296"/>
      <c r="AK253" s="300"/>
      <c r="AL253" s="296">
        <v>0</v>
      </c>
      <c r="AM253" s="296"/>
      <c r="AN253" s="298"/>
      <c r="AO253" s="490">
        <v>616.6</v>
      </c>
      <c r="AP253" s="490">
        <v>616.6</v>
      </c>
      <c r="AQ253" s="497">
        <v>1</v>
      </c>
      <c r="AR253" s="500" t="s">
        <v>522</v>
      </c>
    </row>
    <row r="254" spans="1:44" ht="348.75" customHeight="1">
      <c r="A254" s="592"/>
      <c r="B254" s="581"/>
      <c r="C254" s="319"/>
      <c r="D254" s="486" t="s">
        <v>292</v>
      </c>
      <c r="E254" s="230">
        <f t="shared" si="625"/>
        <v>0</v>
      </c>
      <c r="F254" s="301">
        <f t="shared" ref="F254:F256" si="626">I254+L254+O254+R254+U254+X254+AA254+AD254+AG254+AJ254+AM254+AP254</f>
        <v>0</v>
      </c>
      <c r="G254" s="297"/>
      <c r="H254" s="296"/>
      <c r="I254" s="296"/>
      <c r="J254" s="298"/>
      <c r="K254" s="296"/>
      <c r="L254" s="296"/>
      <c r="M254" s="298"/>
      <c r="N254" s="296"/>
      <c r="O254" s="296"/>
      <c r="P254" s="298"/>
      <c r="Q254" s="296"/>
      <c r="R254" s="296"/>
      <c r="S254" s="298"/>
      <c r="T254" s="296"/>
      <c r="U254" s="296"/>
      <c r="V254" s="298"/>
      <c r="W254" s="296"/>
      <c r="X254" s="296"/>
      <c r="Y254" s="298"/>
      <c r="Z254" s="296"/>
      <c r="AA254" s="296"/>
      <c r="AB254" s="298"/>
      <c r="AC254" s="296"/>
      <c r="AD254" s="296"/>
      <c r="AE254" s="298"/>
      <c r="AF254" s="296"/>
      <c r="AG254" s="296"/>
      <c r="AH254" s="298"/>
      <c r="AI254" s="296"/>
      <c r="AJ254" s="296"/>
      <c r="AK254" s="300"/>
      <c r="AL254" s="296"/>
      <c r="AM254" s="296"/>
      <c r="AN254" s="298"/>
      <c r="AO254" s="296"/>
      <c r="AP254" s="296"/>
      <c r="AQ254" s="320"/>
      <c r="AR254" s="449"/>
    </row>
    <row r="255" spans="1:44" ht="84.75" customHeight="1">
      <c r="A255" s="592"/>
      <c r="B255" s="581"/>
      <c r="C255" s="319"/>
      <c r="D255" s="486" t="s">
        <v>285</v>
      </c>
      <c r="E255" s="237">
        <f t="shared" si="625"/>
        <v>0</v>
      </c>
      <c r="F255" s="296">
        <f t="shared" si="626"/>
        <v>0</v>
      </c>
      <c r="G255" s="297"/>
      <c r="H255" s="296"/>
      <c r="I255" s="296"/>
      <c r="J255" s="298"/>
      <c r="K255" s="296"/>
      <c r="L255" s="296"/>
      <c r="M255" s="298"/>
      <c r="N255" s="296"/>
      <c r="O255" s="296"/>
      <c r="P255" s="298"/>
      <c r="Q255" s="296"/>
      <c r="R255" s="296"/>
      <c r="S255" s="298"/>
      <c r="T255" s="296"/>
      <c r="U255" s="296"/>
      <c r="V255" s="298"/>
      <c r="W255" s="296"/>
      <c r="X255" s="296"/>
      <c r="Y255" s="298"/>
      <c r="Z255" s="296"/>
      <c r="AA255" s="296"/>
      <c r="AB255" s="298"/>
      <c r="AC255" s="296"/>
      <c r="AD255" s="296"/>
      <c r="AE255" s="298"/>
      <c r="AF255" s="296"/>
      <c r="AG255" s="296"/>
      <c r="AH255" s="298"/>
      <c r="AI255" s="296"/>
      <c r="AJ255" s="296"/>
      <c r="AK255" s="300"/>
      <c r="AL255" s="296"/>
      <c r="AM255" s="296"/>
      <c r="AN255" s="298"/>
      <c r="AO255" s="296"/>
      <c r="AP255" s="296"/>
      <c r="AQ255" s="320"/>
      <c r="AR255" s="449"/>
    </row>
    <row r="256" spans="1:44" ht="103.5" customHeight="1" thickBot="1">
      <c r="A256" s="593"/>
      <c r="B256" s="582"/>
      <c r="C256" s="319"/>
      <c r="D256" s="489" t="s">
        <v>43</v>
      </c>
      <c r="E256" s="268">
        <f t="shared" si="625"/>
        <v>0</v>
      </c>
      <c r="F256" s="311">
        <f t="shared" si="626"/>
        <v>0</v>
      </c>
      <c r="G256" s="315"/>
      <c r="H256" s="311"/>
      <c r="I256" s="311"/>
      <c r="J256" s="313"/>
      <c r="K256" s="311"/>
      <c r="L256" s="311"/>
      <c r="M256" s="313"/>
      <c r="N256" s="311"/>
      <c r="O256" s="311"/>
      <c r="P256" s="313"/>
      <c r="Q256" s="311"/>
      <c r="R256" s="311"/>
      <c r="S256" s="313"/>
      <c r="T256" s="311"/>
      <c r="U256" s="311"/>
      <c r="V256" s="313"/>
      <c r="W256" s="311"/>
      <c r="X256" s="311"/>
      <c r="Y256" s="313"/>
      <c r="Z256" s="311"/>
      <c r="AA256" s="311"/>
      <c r="AB256" s="313"/>
      <c r="AC256" s="311"/>
      <c r="AD256" s="311"/>
      <c r="AE256" s="313"/>
      <c r="AF256" s="311"/>
      <c r="AG256" s="311"/>
      <c r="AH256" s="313"/>
      <c r="AI256" s="311"/>
      <c r="AJ256" s="311"/>
      <c r="AK256" s="312"/>
      <c r="AL256" s="311"/>
      <c r="AM256" s="311"/>
      <c r="AN256" s="313"/>
      <c r="AO256" s="311"/>
      <c r="AP256" s="311"/>
      <c r="AQ256" s="321"/>
      <c r="AR256" s="450"/>
    </row>
    <row r="257" spans="1:44" ht="138.75" customHeight="1">
      <c r="A257" s="591" t="s">
        <v>315</v>
      </c>
      <c r="B257" s="580" t="s">
        <v>465</v>
      </c>
      <c r="C257" s="597"/>
      <c r="D257" s="487" t="s">
        <v>41</v>
      </c>
      <c r="E257" s="230">
        <f>H257+K257+N257+Q257+T257+W257+Z257+AC257+AF257+AI257+AL257+AO257</f>
        <v>3669.1</v>
      </c>
      <c r="F257" s="230">
        <f>I257+L257+O257+R257+U257+X257+AA257+AD257+AG257+AJ257+AM257+AP257</f>
        <v>3669.1</v>
      </c>
      <c r="G257" s="231">
        <v>1</v>
      </c>
      <c r="H257" s="237"/>
      <c r="I257" s="237"/>
      <c r="J257" s="238"/>
      <c r="K257" s="237"/>
      <c r="L257" s="237"/>
      <c r="M257" s="238"/>
      <c r="N257" s="237"/>
      <c r="O257" s="237"/>
      <c r="P257" s="238"/>
      <c r="Q257" s="237"/>
      <c r="R257" s="237"/>
      <c r="S257" s="238"/>
      <c r="T257" s="237"/>
      <c r="U257" s="237"/>
      <c r="V257" s="238"/>
      <c r="W257" s="237"/>
      <c r="X257" s="237"/>
      <c r="Y257" s="238"/>
      <c r="Z257" s="237"/>
      <c r="AA257" s="237"/>
      <c r="AB257" s="238"/>
      <c r="AC257" s="237"/>
      <c r="AD257" s="237"/>
      <c r="AE257" s="238"/>
      <c r="AF257" s="237"/>
      <c r="AG257" s="237"/>
      <c r="AH257" s="238"/>
      <c r="AI257" s="237"/>
      <c r="AJ257" s="237"/>
      <c r="AK257" s="240"/>
      <c r="AL257" s="237">
        <f>AL258+AL259+AL260+AL262+AL263</f>
        <v>0</v>
      </c>
      <c r="AM257" s="237"/>
      <c r="AN257" s="238"/>
      <c r="AO257" s="237">
        <f>AO258+AO259+AO260+AO262+AO263</f>
        <v>3669.1</v>
      </c>
      <c r="AP257" s="237">
        <f>AP258+AP259+AP260+AP262+AP263</f>
        <v>3669.1</v>
      </c>
      <c r="AQ257" s="497">
        <v>1</v>
      </c>
      <c r="AR257" s="499" t="s">
        <v>530</v>
      </c>
    </row>
    <row r="258" spans="1:44" ht="84.75" customHeight="1">
      <c r="A258" s="592"/>
      <c r="B258" s="581"/>
      <c r="C258" s="692"/>
      <c r="D258" s="488" t="s">
        <v>37</v>
      </c>
      <c r="E258" s="237">
        <f>H258+K258+N258+Q258+T258+W258+Z258+AC258+AF258+AI258+AL258+AO258</f>
        <v>0</v>
      </c>
      <c r="F258" s="296">
        <f>I258+L258+O258+R258+U258+X258+AA258+AD258+AG258+AJ258+AM258+AP258</f>
        <v>0</v>
      </c>
      <c r="G258" s="297"/>
      <c r="H258" s="296"/>
      <c r="I258" s="296"/>
      <c r="J258" s="298"/>
      <c r="K258" s="296"/>
      <c r="L258" s="296"/>
      <c r="M258" s="298"/>
      <c r="N258" s="296"/>
      <c r="O258" s="296"/>
      <c r="P258" s="298"/>
      <c r="Q258" s="296"/>
      <c r="R258" s="296"/>
      <c r="S258" s="298"/>
      <c r="T258" s="296"/>
      <c r="U258" s="296"/>
      <c r="V258" s="298"/>
      <c r="W258" s="296"/>
      <c r="X258" s="296"/>
      <c r="Y258" s="298"/>
      <c r="Z258" s="296"/>
      <c r="AA258" s="296"/>
      <c r="AB258" s="298"/>
      <c r="AC258" s="296"/>
      <c r="AD258" s="296"/>
      <c r="AE258" s="298"/>
      <c r="AF258" s="296"/>
      <c r="AG258" s="296"/>
      <c r="AH258" s="298"/>
      <c r="AI258" s="296"/>
      <c r="AJ258" s="296"/>
      <c r="AK258" s="300"/>
      <c r="AL258" s="296"/>
      <c r="AM258" s="296"/>
      <c r="AN258" s="298"/>
      <c r="AO258" s="296"/>
      <c r="AP258" s="296"/>
      <c r="AQ258" s="320"/>
      <c r="AR258" s="500"/>
    </row>
    <row r="259" spans="1:44" ht="114" customHeight="1" thickBot="1">
      <c r="A259" s="592"/>
      <c r="B259" s="581"/>
      <c r="C259" s="692"/>
      <c r="D259" s="486" t="s">
        <v>2</v>
      </c>
      <c r="E259" s="237">
        <f t="shared" ref="E259:E263" si="627">H259+K259+N259+Q259+T259+W259+Z259+AC259+AF259+AI259+AL259+AO259</f>
        <v>0</v>
      </c>
      <c r="F259" s="296">
        <f>I259+L259+O259+R259+U259+X259+AA259+AD259+AG259+AJ259+AM259+AP259</f>
        <v>0</v>
      </c>
      <c r="G259" s="297"/>
      <c r="H259" s="296"/>
      <c r="I259" s="296"/>
      <c r="J259" s="298"/>
      <c r="K259" s="296"/>
      <c r="L259" s="296"/>
      <c r="M259" s="298"/>
      <c r="N259" s="296"/>
      <c r="O259" s="296"/>
      <c r="P259" s="298"/>
      <c r="Q259" s="296"/>
      <c r="R259" s="296"/>
      <c r="S259" s="298"/>
      <c r="T259" s="296"/>
      <c r="U259" s="296"/>
      <c r="V259" s="298"/>
      <c r="W259" s="296"/>
      <c r="X259" s="296"/>
      <c r="Y259" s="298"/>
      <c r="Z259" s="296"/>
      <c r="AA259" s="296"/>
      <c r="AB259" s="298"/>
      <c r="AC259" s="296"/>
      <c r="AD259" s="296"/>
      <c r="AE259" s="298"/>
      <c r="AF259" s="296"/>
      <c r="AG259" s="296"/>
      <c r="AH259" s="298"/>
      <c r="AI259" s="296"/>
      <c r="AJ259" s="296"/>
      <c r="AK259" s="300"/>
      <c r="AL259" s="296"/>
      <c r="AM259" s="296"/>
      <c r="AN259" s="298"/>
      <c r="AO259" s="296"/>
      <c r="AP259" s="296"/>
      <c r="AQ259" s="320"/>
      <c r="AR259" s="501"/>
    </row>
    <row r="260" spans="1:44" ht="144.75" customHeight="1" thickBot="1">
      <c r="A260" s="592"/>
      <c r="B260" s="581"/>
      <c r="C260" s="692"/>
      <c r="D260" s="486" t="s">
        <v>284</v>
      </c>
      <c r="E260" s="237">
        <f t="shared" si="627"/>
        <v>3669.1</v>
      </c>
      <c r="F260" s="490">
        <f>I260+L260+O260+R260+U260+X260+AA260+AD260+AG260+AJ260+AM260+AP260</f>
        <v>3669.1</v>
      </c>
      <c r="G260" s="231">
        <v>1</v>
      </c>
      <c r="H260" s="296"/>
      <c r="I260" s="296"/>
      <c r="J260" s="298"/>
      <c r="K260" s="296"/>
      <c r="L260" s="296"/>
      <c r="M260" s="298"/>
      <c r="N260" s="296"/>
      <c r="O260" s="296"/>
      <c r="P260" s="298"/>
      <c r="Q260" s="296"/>
      <c r="R260" s="296"/>
      <c r="S260" s="298"/>
      <c r="T260" s="296"/>
      <c r="U260" s="296"/>
      <c r="V260" s="298"/>
      <c r="W260" s="296"/>
      <c r="X260" s="296"/>
      <c r="Y260" s="298"/>
      <c r="Z260" s="296"/>
      <c r="AA260" s="296"/>
      <c r="AB260" s="298"/>
      <c r="AC260" s="296"/>
      <c r="AD260" s="296"/>
      <c r="AE260" s="298"/>
      <c r="AF260" s="296"/>
      <c r="AG260" s="296"/>
      <c r="AH260" s="298"/>
      <c r="AI260" s="296"/>
      <c r="AJ260" s="296"/>
      <c r="AK260" s="300"/>
      <c r="AL260" s="296"/>
      <c r="AM260" s="296"/>
      <c r="AN260" s="298"/>
      <c r="AO260" s="490">
        <v>3669.1</v>
      </c>
      <c r="AP260" s="490">
        <v>3669.1</v>
      </c>
      <c r="AQ260" s="497">
        <v>1</v>
      </c>
      <c r="AR260" s="502" t="s">
        <v>529</v>
      </c>
    </row>
    <row r="261" spans="1:44" ht="369.75" customHeight="1">
      <c r="A261" s="592"/>
      <c r="B261" s="581"/>
      <c r="C261" s="692"/>
      <c r="D261" s="486" t="s">
        <v>292</v>
      </c>
      <c r="E261" s="230">
        <f t="shared" si="627"/>
        <v>0</v>
      </c>
      <c r="F261" s="301">
        <f t="shared" ref="F261:F263" si="628">I261+L261+O261+R261+U261+X261+AA261+AD261+AG261+AJ261+AM261+AP261</f>
        <v>0</v>
      </c>
      <c r="G261" s="297"/>
      <c r="H261" s="296"/>
      <c r="I261" s="296"/>
      <c r="J261" s="298"/>
      <c r="K261" s="296"/>
      <c r="L261" s="296"/>
      <c r="M261" s="298"/>
      <c r="N261" s="296"/>
      <c r="O261" s="296"/>
      <c r="P261" s="298"/>
      <c r="Q261" s="296"/>
      <c r="R261" s="296"/>
      <c r="S261" s="298"/>
      <c r="T261" s="296"/>
      <c r="U261" s="296"/>
      <c r="V261" s="298"/>
      <c r="W261" s="296"/>
      <c r="X261" s="296"/>
      <c r="Y261" s="298"/>
      <c r="Z261" s="296"/>
      <c r="AA261" s="296"/>
      <c r="AB261" s="298"/>
      <c r="AC261" s="296"/>
      <c r="AD261" s="296"/>
      <c r="AE261" s="298"/>
      <c r="AF261" s="296"/>
      <c r="AG261" s="296"/>
      <c r="AH261" s="298"/>
      <c r="AI261" s="296"/>
      <c r="AJ261" s="296"/>
      <c r="AK261" s="300"/>
      <c r="AL261" s="296"/>
      <c r="AM261" s="296"/>
      <c r="AN261" s="298"/>
      <c r="AO261" s="296"/>
      <c r="AP261" s="296"/>
      <c r="AQ261" s="320"/>
      <c r="AR261" s="449"/>
    </row>
    <row r="262" spans="1:44" ht="84.75" customHeight="1">
      <c r="A262" s="592"/>
      <c r="B262" s="581"/>
      <c r="C262" s="692"/>
      <c r="D262" s="486" t="s">
        <v>285</v>
      </c>
      <c r="E262" s="237">
        <f t="shared" si="627"/>
        <v>0</v>
      </c>
      <c r="F262" s="296">
        <f t="shared" si="628"/>
        <v>0</v>
      </c>
      <c r="G262" s="297"/>
      <c r="H262" s="296"/>
      <c r="I262" s="296"/>
      <c r="J262" s="298"/>
      <c r="K262" s="296"/>
      <c r="L262" s="296"/>
      <c r="M262" s="298"/>
      <c r="N262" s="296"/>
      <c r="O262" s="296"/>
      <c r="P262" s="298"/>
      <c r="Q262" s="296"/>
      <c r="R262" s="296"/>
      <c r="S262" s="298"/>
      <c r="T262" s="296"/>
      <c r="U262" s="296"/>
      <c r="V262" s="298"/>
      <c r="W262" s="296"/>
      <c r="X262" s="296"/>
      <c r="Y262" s="298"/>
      <c r="Z262" s="296"/>
      <c r="AA262" s="296"/>
      <c r="AB262" s="298"/>
      <c r="AC262" s="296"/>
      <c r="AD262" s="296"/>
      <c r="AE262" s="298"/>
      <c r="AF262" s="296"/>
      <c r="AG262" s="296"/>
      <c r="AH262" s="298"/>
      <c r="AI262" s="296"/>
      <c r="AJ262" s="296"/>
      <c r="AK262" s="300"/>
      <c r="AL262" s="296"/>
      <c r="AM262" s="296"/>
      <c r="AN262" s="298"/>
      <c r="AO262" s="296"/>
      <c r="AP262" s="296"/>
      <c r="AQ262" s="320"/>
      <c r="AR262" s="449"/>
    </row>
    <row r="263" spans="1:44" ht="102" customHeight="1" thickBot="1">
      <c r="A263" s="595"/>
      <c r="B263" s="582"/>
      <c r="C263" s="596"/>
      <c r="D263" s="489" t="s">
        <v>43</v>
      </c>
      <c r="E263" s="296">
        <f t="shared" si="627"/>
        <v>0</v>
      </c>
      <c r="F263" s="296">
        <f t="shared" si="628"/>
        <v>0</v>
      </c>
      <c r="G263" s="297"/>
      <c r="H263" s="296"/>
      <c r="I263" s="296"/>
      <c r="J263" s="298"/>
      <c r="K263" s="296"/>
      <c r="L263" s="296"/>
      <c r="M263" s="298"/>
      <c r="N263" s="296"/>
      <c r="O263" s="296"/>
      <c r="P263" s="298"/>
      <c r="Q263" s="296"/>
      <c r="R263" s="296"/>
      <c r="S263" s="298"/>
      <c r="T263" s="296"/>
      <c r="U263" s="296"/>
      <c r="V263" s="298"/>
      <c r="W263" s="296"/>
      <c r="X263" s="296"/>
      <c r="Y263" s="298"/>
      <c r="Z263" s="296"/>
      <c r="AA263" s="296"/>
      <c r="AB263" s="298"/>
      <c r="AC263" s="296"/>
      <c r="AD263" s="296"/>
      <c r="AE263" s="298"/>
      <c r="AF263" s="296"/>
      <c r="AG263" s="296"/>
      <c r="AH263" s="298"/>
      <c r="AI263" s="296"/>
      <c r="AJ263" s="296"/>
      <c r="AK263" s="300"/>
      <c r="AL263" s="296"/>
      <c r="AM263" s="296"/>
      <c r="AN263" s="298"/>
      <c r="AO263" s="296"/>
      <c r="AP263" s="296"/>
      <c r="AQ263" s="320"/>
      <c r="AR263" s="450"/>
    </row>
    <row r="264" spans="1:44" ht="95.25" customHeight="1">
      <c r="A264" s="691" t="s">
        <v>316</v>
      </c>
      <c r="B264" s="693" t="s">
        <v>523</v>
      </c>
      <c r="C264" s="597"/>
      <c r="D264" s="487" t="s">
        <v>41</v>
      </c>
      <c r="E264" s="230">
        <f>H264+K264+N264+Q264+T264+W264+Z264+AC264+AF264+AI264+AL264+AO264</f>
        <v>912.9</v>
      </c>
      <c r="F264" s="230">
        <f>I264+L264+O264+R264+U264+X264+AA264+AD264+AG264+AJ264+AM264+AP264</f>
        <v>912.9</v>
      </c>
      <c r="G264" s="282">
        <v>1</v>
      </c>
      <c r="H264" s="280"/>
      <c r="I264" s="280"/>
      <c r="J264" s="293"/>
      <c r="K264" s="280"/>
      <c r="L264" s="280"/>
      <c r="M264" s="293"/>
      <c r="N264" s="280"/>
      <c r="O264" s="280"/>
      <c r="P264" s="293"/>
      <c r="Q264" s="280"/>
      <c r="R264" s="280"/>
      <c r="S264" s="293"/>
      <c r="T264" s="280"/>
      <c r="U264" s="280"/>
      <c r="V264" s="293"/>
      <c r="W264" s="280"/>
      <c r="X264" s="280"/>
      <c r="Y264" s="293"/>
      <c r="Z264" s="280"/>
      <c r="AA264" s="280"/>
      <c r="AB264" s="293"/>
      <c r="AC264" s="280"/>
      <c r="AD264" s="280"/>
      <c r="AE264" s="238"/>
      <c r="AF264" s="280"/>
      <c r="AG264" s="280"/>
      <c r="AH264" s="293"/>
      <c r="AI264" s="280"/>
      <c r="AJ264" s="280"/>
      <c r="AK264" s="281"/>
      <c r="AL264" s="237">
        <f>AL265+AL266+AL267+AL269+AL270</f>
        <v>0</v>
      </c>
      <c r="AM264" s="237">
        <f>AM265+AM266+AM267+AM269+AM270</f>
        <v>0</v>
      </c>
      <c r="AN264" s="293"/>
      <c r="AO264" s="237">
        <f>AO265+AO266+AO267+AO269+AO270</f>
        <v>912.9</v>
      </c>
      <c r="AP264" s="237">
        <f>AP265+AP266+AP267+AP269+AP270</f>
        <v>912.9</v>
      </c>
      <c r="AQ264" s="496">
        <v>1</v>
      </c>
      <c r="AR264" s="499" t="s">
        <v>525</v>
      </c>
    </row>
    <row r="265" spans="1:44" ht="118.5" customHeight="1">
      <c r="A265" s="691"/>
      <c r="B265" s="692"/>
      <c r="C265" s="692"/>
      <c r="D265" s="488" t="s">
        <v>37</v>
      </c>
      <c r="E265" s="237">
        <f>H265+K265+N265+Q265+T265+W265+Z265+AC265+AF265+AI265+AL265+AO265</f>
        <v>0</v>
      </c>
      <c r="F265" s="296">
        <f>I265+L265+O265+R265+U265+X265+AA265+AD265+AG265+AJ265+AM265+AP265</f>
        <v>0</v>
      </c>
      <c r="G265" s="294"/>
      <c r="H265" s="308"/>
      <c r="I265" s="308"/>
      <c r="J265" s="309"/>
      <c r="K265" s="308"/>
      <c r="L265" s="308"/>
      <c r="M265" s="309"/>
      <c r="N265" s="308"/>
      <c r="O265" s="308"/>
      <c r="P265" s="309"/>
      <c r="Q265" s="308"/>
      <c r="R265" s="308"/>
      <c r="S265" s="309"/>
      <c r="T265" s="308"/>
      <c r="U265" s="308"/>
      <c r="V265" s="309"/>
      <c r="W265" s="308"/>
      <c r="X265" s="308"/>
      <c r="Y265" s="309"/>
      <c r="Z265" s="308"/>
      <c r="AA265" s="308"/>
      <c r="AB265" s="309"/>
      <c r="AC265" s="308"/>
      <c r="AD265" s="308"/>
      <c r="AE265" s="298"/>
      <c r="AF265" s="308"/>
      <c r="AG265" s="308"/>
      <c r="AH265" s="309"/>
      <c r="AI265" s="308"/>
      <c r="AJ265" s="308"/>
      <c r="AK265" s="323"/>
      <c r="AL265" s="308"/>
      <c r="AM265" s="308"/>
      <c r="AN265" s="309"/>
      <c r="AO265" s="308"/>
      <c r="AP265" s="308"/>
      <c r="AQ265" s="324"/>
      <c r="AR265" s="500"/>
    </row>
    <row r="266" spans="1:44" ht="105.75" customHeight="1">
      <c r="A266" s="691"/>
      <c r="B266" s="692"/>
      <c r="C266" s="692"/>
      <c r="D266" s="486" t="s">
        <v>2</v>
      </c>
      <c r="E266" s="237">
        <f t="shared" ref="E266:F270" si="629">H266+K266+N266+Q266+T266+W266+Z266+AC266+AF266+AI266+AL266+AO266</f>
        <v>0</v>
      </c>
      <c r="F266" s="296">
        <f>I266+L266+O266+R266+U266+X266+AA266+AD266+AG266+AJ266+AM266+AP266</f>
        <v>0</v>
      </c>
      <c r="G266" s="294"/>
      <c r="H266" s="308"/>
      <c r="I266" s="308"/>
      <c r="J266" s="309"/>
      <c r="K266" s="308"/>
      <c r="L266" s="308"/>
      <c r="M266" s="309"/>
      <c r="N266" s="308"/>
      <c r="O266" s="308"/>
      <c r="P266" s="309"/>
      <c r="Q266" s="308"/>
      <c r="R266" s="308"/>
      <c r="S266" s="309"/>
      <c r="T266" s="308"/>
      <c r="U266" s="308"/>
      <c r="V266" s="309"/>
      <c r="W266" s="308"/>
      <c r="X266" s="308"/>
      <c r="Y266" s="309"/>
      <c r="Z266" s="308"/>
      <c r="AA266" s="308"/>
      <c r="AB266" s="309"/>
      <c r="AC266" s="308"/>
      <c r="AD266" s="308"/>
      <c r="AE266" s="298"/>
      <c r="AF266" s="308"/>
      <c r="AG266" s="308"/>
      <c r="AH266" s="309"/>
      <c r="AI266" s="308"/>
      <c r="AJ266" s="308"/>
      <c r="AK266" s="323"/>
      <c r="AL266" s="308"/>
      <c r="AM266" s="308"/>
      <c r="AN266" s="309"/>
      <c r="AO266" s="308"/>
      <c r="AP266" s="308"/>
      <c r="AQ266" s="324"/>
      <c r="AR266" s="500"/>
    </row>
    <row r="267" spans="1:44" ht="177.75" customHeight="1" thickBot="1">
      <c r="A267" s="691"/>
      <c r="B267" s="692"/>
      <c r="C267" s="692"/>
      <c r="D267" s="486" t="s">
        <v>284</v>
      </c>
      <c r="E267" s="237">
        <f t="shared" si="629"/>
        <v>912.9</v>
      </c>
      <c r="F267" s="490">
        <f>I267+L267+O267+R267+U267+X267+AA267+AD267+AG267+AJ267+AM267+AP267</f>
        <v>912.9</v>
      </c>
      <c r="G267" s="485">
        <v>1</v>
      </c>
      <c r="H267" s="308"/>
      <c r="I267" s="308"/>
      <c r="J267" s="309"/>
      <c r="K267" s="308"/>
      <c r="L267" s="308"/>
      <c r="M267" s="309"/>
      <c r="N267" s="308"/>
      <c r="O267" s="308"/>
      <c r="P267" s="309"/>
      <c r="Q267" s="308"/>
      <c r="R267" s="308"/>
      <c r="S267" s="309"/>
      <c r="T267" s="308"/>
      <c r="U267" s="308"/>
      <c r="V267" s="309"/>
      <c r="W267" s="308"/>
      <c r="X267" s="308"/>
      <c r="Y267" s="309"/>
      <c r="Z267" s="308"/>
      <c r="AA267" s="308"/>
      <c r="AB267" s="309"/>
      <c r="AC267" s="308"/>
      <c r="AD267" s="308"/>
      <c r="AE267" s="298"/>
      <c r="AF267" s="308"/>
      <c r="AG267" s="308"/>
      <c r="AH267" s="309"/>
      <c r="AI267" s="308"/>
      <c r="AJ267" s="308"/>
      <c r="AK267" s="323"/>
      <c r="AL267" s="308"/>
      <c r="AM267" s="308"/>
      <c r="AN267" s="309"/>
      <c r="AO267" s="483">
        <v>912.9</v>
      </c>
      <c r="AP267" s="483">
        <v>912.9</v>
      </c>
      <c r="AQ267" s="496">
        <v>1</v>
      </c>
      <c r="AR267" s="500" t="s">
        <v>524</v>
      </c>
    </row>
    <row r="268" spans="1:44" ht="363.75" customHeight="1">
      <c r="A268" s="691"/>
      <c r="B268" s="692"/>
      <c r="C268" s="692"/>
      <c r="D268" s="486" t="s">
        <v>292</v>
      </c>
      <c r="E268" s="230">
        <f t="shared" si="629"/>
        <v>0</v>
      </c>
      <c r="F268" s="301">
        <f t="shared" si="629"/>
        <v>0</v>
      </c>
      <c r="G268" s="294"/>
      <c r="H268" s="308"/>
      <c r="I268" s="308"/>
      <c r="J268" s="309"/>
      <c r="K268" s="308"/>
      <c r="L268" s="308"/>
      <c r="M268" s="309"/>
      <c r="N268" s="308"/>
      <c r="O268" s="308"/>
      <c r="P268" s="309"/>
      <c r="Q268" s="308"/>
      <c r="R268" s="308"/>
      <c r="S268" s="309"/>
      <c r="T268" s="308"/>
      <c r="U268" s="308"/>
      <c r="V268" s="309"/>
      <c r="W268" s="308"/>
      <c r="X268" s="308"/>
      <c r="Y268" s="309"/>
      <c r="Z268" s="308"/>
      <c r="AA268" s="308"/>
      <c r="AB268" s="309"/>
      <c r="AC268" s="308"/>
      <c r="AD268" s="308"/>
      <c r="AE268" s="298"/>
      <c r="AF268" s="308"/>
      <c r="AG268" s="308"/>
      <c r="AH268" s="309"/>
      <c r="AI268" s="308"/>
      <c r="AJ268" s="308"/>
      <c r="AK268" s="323"/>
      <c r="AL268" s="308"/>
      <c r="AM268" s="308"/>
      <c r="AN268" s="309"/>
      <c r="AO268" s="308"/>
      <c r="AP268" s="308"/>
      <c r="AQ268" s="324"/>
      <c r="AR268" s="449"/>
    </row>
    <row r="269" spans="1:44" ht="102" customHeight="1">
      <c r="A269" s="691"/>
      <c r="B269" s="692"/>
      <c r="C269" s="692"/>
      <c r="D269" s="486" t="s">
        <v>285</v>
      </c>
      <c r="E269" s="237">
        <f t="shared" si="629"/>
        <v>0</v>
      </c>
      <c r="F269" s="296">
        <f t="shared" si="629"/>
        <v>0</v>
      </c>
      <c r="G269" s="294"/>
      <c r="H269" s="308"/>
      <c r="I269" s="308"/>
      <c r="J269" s="309"/>
      <c r="K269" s="308"/>
      <c r="L269" s="308"/>
      <c r="M269" s="309"/>
      <c r="N269" s="308"/>
      <c r="O269" s="308"/>
      <c r="P269" s="309"/>
      <c r="Q269" s="308"/>
      <c r="R269" s="308"/>
      <c r="S269" s="309"/>
      <c r="T269" s="308"/>
      <c r="U269" s="308"/>
      <c r="V269" s="309"/>
      <c r="W269" s="308"/>
      <c r="X269" s="308"/>
      <c r="Y269" s="309"/>
      <c r="Z269" s="308"/>
      <c r="AA269" s="308"/>
      <c r="AB269" s="309"/>
      <c r="AC269" s="308"/>
      <c r="AD269" s="308"/>
      <c r="AE269" s="298"/>
      <c r="AF269" s="308"/>
      <c r="AG269" s="308"/>
      <c r="AH269" s="309"/>
      <c r="AI269" s="308"/>
      <c r="AJ269" s="308"/>
      <c r="AK269" s="323"/>
      <c r="AL269" s="308"/>
      <c r="AM269" s="308"/>
      <c r="AN269" s="309"/>
      <c r="AO269" s="308"/>
      <c r="AP269" s="308"/>
      <c r="AQ269" s="324"/>
      <c r="AR269" s="449"/>
    </row>
    <row r="270" spans="1:44" ht="123" customHeight="1" thickBot="1">
      <c r="A270" s="691"/>
      <c r="B270" s="694"/>
      <c r="C270" s="596"/>
      <c r="D270" s="489" t="s">
        <v>43</v>
      </c>
      <c r="E270" s="296">
        <f t="shared" si="629"/>
        <v>0</v>
      </c>
      <c r="F270" s="296">
        <f t="shared" si="629"/>
        <v>0</v>
      </c>
      <c r="G270" s="294"/>
      <c r="H270" s="308"/>
      <c r="I270" s="308"/>
      <c r="J270" s="309"/>
      <c r="K270" s="308"/>
      <c r="L270" s="308"/>
      <c r="M270" s="309"/>
      <c r="N270" s="308"/>
      <c r="O270" s="308"/>
      <c r="P270" s="309"/>
      <c r="Q270" s="308"/>
      <c r="R270" s="308"/>
      <c r="S270" s="309"/>
      <c r="T270" s="308"/>
      <c r="U270" s="308"/>
      <c r="V270" s="309"/>
      <c r="W270" s="308"/>
      <c r="X270" s="308"/>
      <c r="Y270" s="309"/>
      <c r="Z270" s="308"/>
      <c r="AA270" s="308"/>
      <c r="AB270" s="309"/>
      <c r="AC270" s="308"/>
      <c r="AD270" s="308"/>
      <c r="AE270" s="298"/>
      <c r="AF270" s="308"/>
      <c r="AG270" s="308"/>
      <c r="AH270" s="309"/>
      <c r="AI270" s="308"/>
      <c r="AJ270" s="308"/>
      <c r="AK270" s="323"/>
      <c r="AL270" s="308"/>
      <c r="AM270" s="308"/>
      <c r="AN270" s="309"/>
      <c r="AO270" s="308"/>
      <c r="AP270" s="308"/>
      <c r="AQ270" s="324"/>
      <c r="AR270" s="450"/>
    </row>
    <row r="271" spans="1:44" ht="105.75" customHeight="1">
      <c r="A271" s="691" t="s">
        <v>317</v>
      </c>
      <c r="B271" s="693" t="s">
        <v>526</v>
      </c>
      <c r="C271" s="597"/>
      <c r="D271" s="487" t="s">
        <v>41</v>
      </c>
      <c r="E271" s="230">
        <f>H271+K271+N271+Q271+T271+W271+Z271+AC271+AF271+AI271+AL271+AO271</f>
        <v>1100</v>
      </c>
      <c r="F271" s="230">
        <f>I271+L271+O271+R271+U271+X271+AA271+AD271+AG271+AJ271+AM271+AP271</f>
        <v>1100</v>
      </c>
      <c r="G271" s="282">
        <v>1</v>
      </c>
      <c r="H271" s="280"/>
      <c r="I271" s="280"/>
      <c r="J271" s="293"/>
      <c r="K271" s="280"/>
      <c r="L271" s="280"/>
      <c r="M271" s="293"/>
      <c r="N271" s="280"/>
      <c r="O271" s="280"/>
      <c r="P271" s="293"/>
      <c r="Q271" s="280"/>
      <c r="R271" s="280"/>
      <c r="S271" s="293"/>
      <c r="T271" s="280"/>
      <c r="U271" s="280"/>
      <c r="V271" s="293"/>
      <c r="W271" s="280"/>
      <c r="X271" s="280"/>
      <c r="Y271" s="293"/>
      <c r="Z271" s="280"/>
      <c r="AA271" s="280"/>
      <c r="AB271" s="293"/>
      <c r="AC271" s="280"/>
      <c r="AD271" s="280"/>
      <c r="AE271" s="238"/>
      <c r="AF271" s="280"/>
      <c r="AG271" s="280"/>
      <c r="AH271" s="293"/>
      <c r="AI271" s="280"/>
      <c r="AJ271" s="280"/>
      <c r="AK271" s="281"/>
      <c r="AL271" s="237">
        <f>AL272+AL273+AL274+AL276+AL277</f>
        <v>0</v>
      </c>
      <c r="AM271" s="237">
        <f>AM272+AM273+AM274+AM276+AM277</f>
        <v>0</v>
      </c>
      <c r="AN271" s="293"/>
      <c r="AO271" s="237">
        <f>AO272+AO273+AO274+AO276+AO277</f>
        <v>1100</v>
      </c>
      <c r="AP271" s="237">
        <f>AP272+AP273+AP274+AP276+AP277</f>
        <v>1100</v>
      </c>
      <c r="AQ271" s="496">
        <v>1</v>
      </c>
      <c r="AR271" s="499" t="s">
        <v>528</v>
      </c>
    </row>
    <row r="272" spans="1:44" ht="96.75" customHeight="1">
      <c r="A272" s="691"/>
      <c r="B272" s="692"/>
      <c r="C272" s="692"/>
      <c r="D272" s="488" t="s">
        <v>37</v>
      </c>
      <c r="E272" s="237">
        <f>H272+K272+N272+Q272+T272+W272+Z272+AC272+AF272+AI272+AL272+AO272</f>
        <v>0</v>
      </c>
      <c r="F272" s="296">
        <f>I272+L272+O272+R272+U272+X272+AA272+AD272+AG272+AJ272+AM272+AP272</f>
        <v>0</v>
      </c>
      <c r="G272" s="294"/>
      <c r="H272" s="308"/>
      <c r="I272" s="308"/>
      <c r="J272" s="309"/>
      <c r="K272" s="308"/>
      <c r="L272" s="308"/>
      <c r="M272" s="309"/>
      <c r="N272" s="308"/>
      <c r="O272" s="308"/>
      <c r="P272" s="309"/>
      <c r="Q272" s="308"/>
      <c r="R272" s="308"/>
      <c r="S272" s="309"/>
      <c r="T272" s="308"/>
      <c r="U272" s="308"/>
      <c r="V272" s="309"/>
      <c r="W272" s="308"/>
      <c r="X272" s="308"/>
      <c r="Y272" s="309"/>
      <c r="Z272" s="308"/>
      <c r="AA272" s="308"/>
      <c r="AB272" s="309"/>
      <c r="AC272" s="308"/>
      <c r="AD272" s="308"/>
      <c r="AE272" s="298"/>
      <c r="AF272" s="308"/>
      <c r="AG272" s="308"/>
      <c r="AH272" s="309"/>
      <c r="AI272" s="308"/>
      <c r="AJ272" s="308"/>
      <c r="AK272" s="323"/>
      <c r="AL272" s="308"/>
      <c r="AM272" s="308"/>
      <c r="AN272" s="309"/>
      <c r="AO272" s="308"/>
      <c r="AP272" s="308"/>
      <c r="AQ272" s="324"/>
      <c r="AR272" s="500"/>
    </row>
    <row r="273" spans="1:44" ht="126.75" customHeight="1">
      <c r="A273" s="691"/>
      <c r="B273" s="692"/>
      <c r="C273" s="692"/>
      <c r="D273" s="486" t="s">
        <v>2</v>
      </c>
      <c r="E273" s="237">
        <f t="shared" ref="E273:E277" si="630">H273+K273+N273+Q273+T273+W273+Z273+AC273+AF273+AI273+AL273+AO273</f>
        <v>0</v>
      </c>
      <c r="F273" s="296">
        <f>I273+L273+O273+R273+U273+X273+AA273+AD273+AG273+AJ273+AM273+AP273</f>
        <v>0</v>
      </c>
      <c r="G273" s="294"/>
      <c r="H273" s="308"/>
      <c r="I273" s="308"/>
      <c r="J273" s="309"/>
      <c r="K273" s="308"/>
      <c r="L273" s="308"/>
      <c r="M273" s="309"/>
      <c r="N273" s="308"/>
      <c r="O273" s="308"/>
      <c r="P273" s="309"/>
      <c r="Q273" s="308"/>
      <c r="R273" s="308"/>
      <c r="S273" s="309"/>
      <c r="T273" s="308"/>
      <c r="U273" s="308"/>
      <c r="V273" s="309"/>
      <c r="W273" s="308"/>
      <c r="X273" s="308"/>
      <c r="Y273" s="309"/>
      <c r="Z273" s="308"/>
      <c r="AA273" s="308"/>
      <c r="AB273" s="309"/>
      <c r="AC273" s="308"/>
      <c r="AD273" s="308"/>
      <c r="AE273" s="298"/>
      <c r="AF273" s="308"/>
      <c r="AG273" s="308"/>
      <c r="AH273" s="309"/>
      <c r="AI273" s="308"/>
      <c r="AJ273" s="308"/>
      <c r="AK273" s="323"/>
      <c r="AL273" s="308"/>
      <c r="AM273" s="308"/>
      <c r="AN273" s="309"/>
      <c r="AO273" s="308"/>
      <c r="AP273" s="308"/>
      <c r="AQ273" s="324"/>
      <c r="AR273" s="500"/>
    </row>
    <row r="274" spans="1:44" ht="201.75" customHeight="1" thickBot="1">
      <c r="A274" s="691"/>
      <c r="B274" s="692"/>
      <c r="C274" s="692"/>
      <c r="D274" s="486" t="s">
        <v>284</v>
      </c>
      <c r="E274" s="237">
        <f t="shared" si="630"/>
        <v>1100</v>
      </c>
      <c r="F274" s="490">
        <f>I274+L274+O274+R274+U274+X274+AA274+AD274+AG274+AJ274+AM274+AP274</f>
        <v>1100</v>
      </c>
      <c r="G274" s="485">
        <v>1</v>
      </c>
      <c r="H274" s="308"/>
      <c r="I274" s="308"/>
      <c r="J274" s="309"/>
      <c r="K274" s="308"/>
      <c r="L274" s="308"/>
      <c r="M274" s="309"/>
      <c r="N274" s="308"/>
      <c r="O274" s="308"/>
      <c r="P274" s="309"/>
      <c r="Q274" s="308"/>
      <c r="R274" s="308"/>
      <c r="S274" s="309"/>
      <c r="T274" s="308"/>
      <c r="U274" s="308"/>
      <c r="V274" s="309"/>
      <c r="W274" s="308"/>
      <c r="X274" s="308"/>
      <c r="Y274" s="309"/>
      <c r="Z274" s="308"/>
      <c r="AA274" s="308"/>
      <c r="AB274" s="309"/>
      <c r="AC274" s="308"/>
      <c r="AD274" s="308"/>
      <c r="AE274" s="298"/>
      <c r="AF274" s="308"/>
      <c r="AG274" s="308"/>
      <c r="AH274" s="309"/>
      <c r="AI274" s="308"/>
      <c r="AJ274" s="308"/>
      <c r="AK274" s="323"/>
      <c r="AL274" s="308"/>
      <c r="AM274" s="308"/>
      <c r="AN274" s="309"/>
      <c r="AO274" s="483">
        <v>1100</v>
      </c>
      <c r="AP274" s="483">
        <v>1100</v>
      </c>
      <c r="AQ274" s="496">
        <v>1</v>
      </c>
      <c r="AR274" s="500" t="s">
        <v>527</v>
      </c>
    </row>
    <row r="275" spans="1:44" ht="362.25" customHeight="1">
      <c r="A275" s="691"/>
      <c r="B275" s="692"/>
      <c r="C275" s="692"/>
      <c r="D275" s="486" t="s">
        <v>292</v>
      </c>
      <c r="E275" s="230">
        <f t="shared" si="630"/>
        <v>0</v>
      </c>
      <c r="F275" s="301">
        <f t="shared" ref="F275:F277" si="631">I275+L275+O275+R275+U275+X275+AA275+AD275+AG275+AJ275+AM275+AP275</f>
        <v>0</v>
      </c>
      <c r="G275" s="294"/>
      <c r="H275" s="308"/>
      <c r="I275" s="308"/>
      <c r="J275" s="309"/>
      <c r="K275" s="308"/>
      <c r="L275" s="308"/>
      <c r="M275" s="309"/>
      <c r="N275" s="308"/>
      <c r="O275" s="308"/>
      <c r="P275" s="309"/>
      <c r="Q275" s="308"/>
      <c r="R275" s="308"/>
      <c r="S275" s="309"/>
      <c r="T275" s="308"/>
      <c r="U275" s="308"/>
      <c r="V275" s="309"/>
      <c r="W275" s="308"/>
      <c r="X275" s="308"/>
      <c r="Y275" s="309"/>
      <c r="Z275" s="308"/>
      <c r="AA275" s="308"/>
      <c r="AB275" s="309"/>
      <c r="AC275" s="308"/>
      <c r="AD275" s="308"/>
      <c r="AE275" s="298"/>
      <c r="AF275" s="308"/>
      <c r="AG275" s="308"/>
      <c r="AH275" s="309"/>
      <c r="AI275" s="308"/>
      <c r="AJ275" s="308"/>
      <c r="AK275" s="323"/>
      <c r="AL275" s="308"/>
      <c r="AM275" s="308"/>
      <c r="AN275" s="309"/>
      <c r="AO275" s="308"/>
      <c r="AP275" s="308"/>
      <c r="AQ275" s="324"/>
      <c r="AR275" s="449"/>
    </row>
    <row r="276" spans="1:44" ht="89.25" customHeight="1">
      <c r="A276" s="691"/>
      <c r="B276" s="692"/>
      <c r="C276" s="692"/>
      <c r="D276" s="486" t="s">
        <v>285</v>
      </c>
      <c r="E276" s="237">
        <f t="shared" si="630"/>
        <v>0</v>
      </c>
      <c r="F276" s="296">
        <f t="shared" si="631"/>
        <v>0</v>
      </c>
      <c r="G276" s="294"/>
      <c r="H276" s="308"/>
      <c r="I276" s="308"/>
      <c r="J276" s="309"/>
      <c r="K276" s="308"/>
      <c r="L276" s="308"/>
      <c r="M276" s="309"/>
      <c r="N276" s="308"/>
      <c r="O276" s="308"/>
      <c r="P276" s="309"/>
      <c r="Q276" s="308"/>
      <c r="R276" s="308"/>
      <c r="S276" s="309"/>
      <c r="T276" s="308"/>
      <c r="U276" s="308"/>
      <c r="V276" s="309"/>
      <c r="W276" s="308"/>
      <c r="X276" s="308"/>
      <c r="Y276" s="309"/>
      <c r="Z276" s="308"/>
      <c r="AA276" s="308"/>
      <c r="AB276" s="309"/>
      <c r="AC276" s="308"/>
      <c r="AD276" s="308"/>
      <c r="AE276" s="298"/>
      <c r="AF276" s="308"/>
      <c r="AG276" s="308"/>
      <c r="AH276" s="309"/>
      <c r="AI276" s="308"/>
      <c r="AJ276" s="308"/>
      <c r="AK276" s="323"/>
      <c r="AL276" s="308"/>
      <c r="AM276" s="308"/>
      <c r="AN276" s="309"/>
      <c r="AO276" s="308"/>
      <c r="AP276" s="308"/>
      <c r="AQ276" s="324"/>
      <c r="AR276" s="449"/>
    </row>
    <row r="277" spans="1:44" ht="136.5" customHeight="1" thickBot="1">
      <c r="A277" s="691"/>
      <c r="B277" s="694"/>
      <c r="C277" s="694"/>
      <c r="D277" s="489" t="s">
        <v>43</v>
      </c>
      <c r="E277" s="296">
        <f t="shared" si="630"/>
        <v>0</v>
      </c>
      <c r="F277" s="296">
        <f t="shared" si="631"/>
        <v>0</v>
      </c>
      <c r="G277" s="294"/>
      <c r="H277" s="308"/>
      <c r="I277" s="308"/>
      <c r="J277" s="309"/>
      <c r="K277" s="308"/>
      <c r="L277" s="308"/>
      <c r="M277" s="309"/>
      <c r="N277" s="308"/>
      <c r="O277" s="308"/>
      <c r="P277" s="309"/>
      <c r="Q277" s="308"/>
      <c r="R277" s="308"/>
      <c r="S277" s="309"/>
      <c r="T277" s="308"/>
      <c r="U277" s="308"/>
      <c r="V277" s="309"/>
      <c r="W277" s="308"/>
      <c r="X277" s="308"/>
      <c r="Y277" s="309"/>
      <c r="Z277" s="308"/>
      <c r="AA277" s="308"/>
      <c r="AB277" s="309"/>
      <c r="AC277" s="308"/>
      <c r="AD277" s="308"/>
      <c r="AE277" s="298"/>
      <c r="AF277" s="308"/>
      <c r="AG277" s="308"/>
      <c r="AH277" s="309"/>
      <c r="AI277" s="308"/>
      <c r="AJ277" s="308"/>
      <c r="AK277" s="323"/>
      <c r="AL277" s="308"/>
      <c r="AM277" s="308"/>
      <c r="AN277" s="309"/>
      <c r="AO277" s="308"/>
      <c r="AP277" s="308"/>
      <c r="AQ277" s="324"/>
      <c r="AR277" s="451"/>
    </row>
    <row r="278" spans="1:44" ht="79.5" customHeight="1">
      <c r="A278" s="691" t="s">
        <v>317</v>
      </c>
      <c r="B278" s="693" t="s">
        <v>504</v>
      </c>
      <c r="C278" s="597"/>
      <c r="D278" s="487" t="s">
        <v>41</v>
      </c>
      <c r="E278" s="230">
        <f t="shared" ref="E278:F281" si="632">H278+K278+N278+Q278+T278+W278+Z278+AC278+AF278+AI278+AL278+AO278</f>
        <v>79.099999999999994</v>
      </c>
      <c r="F278" s="230">
        <f t="shared" si="632"/>
        <v>0</v>
      </c>
      <c r="G278" s="282"/>
      <c r="H278" s="280"/>
      <c r="I278" s="280"/>
      <c r="J278" s="293"/>
      <c r="K278" s="280"/>
      <c r="L278" s="280"/>
      <c r="M278" s="293"/>
      <c r="N278" s="280"/>
      <c r="O278" s="280"/>
      <c r="P278" s="293"/>
      <c r="Q278" s="280"/>
      <c r="R278" s="280"/>
      <c r="S278" s="293"/>
      <c r="T278" s="280"/>
      <c r="U278" s="280"/>
      <c r="V278" s="293"/>
      <c r="W278" s="280"/>
      <c r="X278" s="280"/>
      <c r="Y278" s="293"/>
      <c r="Z278" s="280"/>
      <c r="AA278" s="280"/>
      <c r="AB278" s="293"/>
      <c r="AC278" s="280"/>
      <c r="AD278" s="280"/>
      <c r="AE278" s="238"/>
      <c r="AF278" s="280"/>
      <c r="AG278" s="280"/>
      <c r="AH278" s="293"/>
      <c r="AI278" s="280"/>
      <c r="AJ278" s="280"/>
      <c r="AK278" s="281"/>
      <c r="AL278" s="237">
        <f>AL279+AL280+AL281+AL283+AL284</f>
        <v>0</v>
      </c>
      <c r="AM278" s="237">
        <f>AM279+AM280+AM281+AM283+AM284</f>
        <v>0</v>
      </c>
      <c r="AN278" s="293"/>
      <c r="AO278" s="237">
        <f>AO280</f>
        <v>79.099999999999994</v>
      </c>
      <c r="AP278" s="237">
        <f>AP279+AP280+AP281+AP283+AP284</f>
        <v>0</v>
      </c>
      <c r="AQ278" s="322"/>
      <c r="AR278" s="448"/>
    </row>
    <row r="279" spans="1:44" ht="113.25" customHeight="1">
      <c r="A279" s="691"/>
      <c r="B279" s="692"/>
      <c r="C279" s="692"/>
      <c r="D279" s="488" t="s">
        <v>37</v>
      </c>
      <c r="E279" s="237">
        <f t="shared" si="632"/>
        <v>0</v>
      </c>
      <c r="F279" s="296">
        <f t="shared" si="632"/>
        <v>0</v>
      </c>
      <c r="G279" s="294"/>
      <c r="H279" s="308"/>
      <c r="I279" s="308"/>
      <c r="J279" s="309"/>
      <c r="K279" s="308"/>
      <c r="L279" s="308"/>
      <c r="M279" s="309"/>
      <c r="N279" s="308"/>
      <c r="O279" s="308"/>
      <c r="P279" s="309"/>
      <c r="Q279" s="308"/>
      <c r="R279" s="308"/>
      <c r="S279" s="309"/>
      <c r="T279" s="308"/>
      <c r="U279" s="308"/>
      <c r="V279" s="309"/>
      <c r="W279" s="308"/>
      <c r="X279" s="308"/>
      <c r="Y279" s="309"/>
      <c r="Z279" s="308"/>
      <c r="AA279" s="308"/>
      <c r="AB279" s="309"/>
      <c r="AC279" s="308"/>
      <c r="AD279" s="308"/>
      <c r="AE279" s="298"/>
      <c r="AF279" s="308"/>
      <c r="AG279" s="308"/>
      <c r="AH279" s="309"/>
      <c r="AI279" s="308"/>
      <c r="AJ279" s="308"/>
      <c r="AK279" s="323"/>
      <c r="AL279" s="308"/>
      <c r="AM279" s="308"/>
      <c r="AN279" s="309"/>
      <c r="AO279" s="308"/>
      <c r="AP279" s="308"/>
      <c r="AQ279" s="324"/>
      <c r="AR279" s="449"/>
    </row>
    <row r="280" spans="1:44" ht="115.5" customHeight="1">
      <c r="A280" s="691"/>
      <c r="B280" s="692"/>
      <c r="C280" s="692"/>
      <c r="D280" s="486" t="s">
        <v>2</v>
      </c>
      <c r="E280" s="237">
        <f t="shared" si="632"/>
        <v>79.099999999999994</v>
      </c>
      <c r="F280" s="296">
        <f t="shared" si="632"/>
        <v>0</v>
      </c>
      <c r="G280" s="294"/>
      <c r="H280" s="308"/>
      <c r="I280" s="308"/>
      <c r="J280" s="309"/>
      <c r="K280" s="308"/>
      <c r="L280" s="308"/>
      <c r="M280" s="309"/>
      <c r="N280" s="308"/>
      <c r="O280" s="308"/>
      <c r="P280" s="309"/>
      <c r="Q280" s="308"/>
      <c r="R280" s="308"/>
      <c r="S280" s="309"/>
      <c r="T280" s="308"/>
      <c r="U280" s="308"/>
      <c r="V280" s="309"/>
      <c r="W280" s="308"/>
      <c r="X280" s="308"/>
      <c r="Y280" s="309"/>
      <c r="Z280" s="308"/>
      <c r="AA280" s="308"/>
      <c r="AB280" s="309"/>
      <c r="AC280" s="308"/>
      <c r="AD280" s="308"/>
      <c r="AE280" s="298"/>
      <c r="AF280" s="308"/>
      <c r="AG280" s="308"/>
      <c r="AH280" s="309"/>
      <c r="AI280" s="308"/>
      <c r="AJ280" s="308"/>
      <c r="AK280" s="323"/>
      <c r="AL280" s="308"/>
      <c r="AM280" s="308"/>
      <c r="AN280" s="309"/>
      <c r="AO280" s="483">
        <v>79.099999999999994</v>
      </c>
      <c r="AP280" s="308"/>
      <c r="AQ280" s="324"/>
      <c r="AR280" s="449"/>
    </row>
    <row r="281" spans="1:44" ht="94.5" customHeight="1" thickBot="1">
      <c r="A281" s="691"/>
      <c r="B281" s="692"/>
      <c r="C281" s="692"/>
      <c r="D281" s="486" t="s">
        <v>284</v>
      </c>
      <c r="E281" s="237">
        <f t="shared" si="632"/>
        <v>0</v>
      </c>
      <c r="F281" s="296">
        <f t="shared" si="632"/>
        <v>0</v>
      </c>
      <c r="G281" s="294"/>
      <c r="H281" s="308"/>
      <c r="I281" s="308"/>
      <c r="J281" s="309"/>
      <c r="K281" s="308"/>
      <c r="L281" s="308"/>
      <c r="M281" s="309"/>
      <c r="N281" s="308"/>
      <c r="O281" s="308"/>
      <c r="P281" s="309"/>
      <c r="Q281" s="308"/>
      <c r="R281" s="308"/>
      <c r="S281" s="309"/>
      <c r="T281" s="308"/>
      <c r="U281" s="308"/>
      <c r="V281" s="309"/>
      <c r="W281" s="308"/>
      <c r="X281" s="308"/>
      <c r="Y281" s="309"/>
      <c r="Z281" s="308"/>
      <c r="AA281" s="308"/>
      <c r="AB281" s="309"/>
      <c r="AC281" s="308"/>
      <c r="AD281" s="308"/>
      <c r="AE281" s="298"/>
      <c r="AF281" s="308"/>
      <c r="AG281" s="308"/>
      <c r="AH281" s="309"/>
      <c r="AI281" s="308"/>
      <c r="AJ281" s="308"/>
      <c r="AK281" s="323"/>
      <c r="AL281" s="308"/>
      <c r="AM281" s="308"/>
      <c r="AN281" s="309"/>
      <c r="AO281" s="308">
        <v>0</v>
      </c>
      <c r="AP281" s="308">
        <v>0</v>
      </c>
      <c r="AQ281" s="324"/>
      <c r="AR281" s="449"/>
    </row>
    <row r="282" spans="1:44" ht="373.5" customHeight="1">
      <c r="A282" s="691"/>
      <c r="B282" s="692"/>
      <c r="C282" s="692"/>
      <c r="D282" s="486" t="s">
        <v>292</v>
      </c>
      <c r="E282" s="230">
        <f t="shared" ref="E282:E284" si="633">H282+K282+N282+Q282+T282+W282+Z282+AC282+AF282+AI282+AL282+AO282</f>
        <v>0</v>
      </c>
      <c r="F282" s="301">
        <f t="shared" ref="F282:F284" si="634">I282+L282+O282+R282+U282+X282+AA282+AD282+AG282+AJ282+AM282+AP282</f>
        <v>0</v>
      </c>
      <c r="G282" s="294"/>
      <c r="H282" s="308"/>
      <c r="I282" s="308"/>
      <c r="J282" s="309"/>
      <c r="K282" s="308"/>
      <c r="L282" s="308"/>
      <c r="M282" s="309"/>
      <c r="N282" s="308"/>
      <c r="O282" s="308"/>
      <c r="P282" s="309"/>
      <c r="Q282" s="308"/>
      <c r="R282" s="308"/>
      <c r="S282" s="309"/>
      <c r="T282" s="308"/>
      <c r="U282" s="308"/>
      <c r="V282" s="309"/>
      <c r="W282" s="308"/>
      <c r="X282" s="308"/>
      <c r="Y282" s="309"/>
      <c r="Z282" s="308"/>
      <c r="AA282" s="308"/>
      <c r="AB282" s="309"/>
      <c r="AC282" s="308"/>
      <c r="AD282" s="308"/>
      <c r="AE282" s="298"/>
      <c r="AF282" s="308"/>
      <c r="AG282" s="308"/>
      <c r="AH282" s="309"/>
      <c r="AI282" s="308"/>
      <c r="AJ282" s="308"/>
      <c r="AK282" s="323"/>
      <c r="AL282" s="308"/>
      <c r="AM282" s="308"/>
      <c r="AN282" s="309"/>
      <c r="AO282" s="308"/>
      <c r="AP282" s="308"/>
      <c r="AQ282" s="324"/>
      <c r="AR282" s="449"/>
    </row>
    <row r="283" spans="1:44" ht="89.25" customHeight="1">
      <c r="A283" s="691"/>
      <c r="B283" s="692"/>
      <c r="C283" s="692"/>
      <c r="D283" s="486" t="s">
        <v>285</v>
      </c>
      <c r="E283" s="237">
        <f t="shared" si="633"/>
        <v>0</v>
      </c>
      <c r="F283" s="296">
        <f t="shared" si="634"/>
        <v>0</v>
      </c>
      <c r="G283" s="294"/>
      <c r="H283" s="308"/>
      <c r="I283" s="308"/>
      <c r="J283" s="309"/>
      <c r="K283" s="308"/>
      <c r="L283" s="308"/>
      <c r="M283" s="309"/>
      <c r="N283" s="308"/>
      <c r="O283" s="308"/>
      <c r="P283" s="309"/>
      <c r="Q283" s="308"/>
      <c r="R283" s="308"/>
      <c r="S283" s="309"/>
      <c r="T283" s="308"/>
      <c r="U283" s="308"/>
      <c r="V283" s="309"/>
      <c r="W283" s="308"/>
      <c r="X283" s="308"/>
      <c r="Y283" s="309"/>
      <c r="Z283" s="308"/>
      <c r="AA283" s="308"/>
      <c r="AB283" s="309"/>
      <c r="AC283" s="308"/>
      <c r="AD283" s="308"/>
      <c r="AE283" s="298"/>
      <c r="AF283" s="308"/>
      <c r="AG283" s="308"/>
      <c r="AH283" s="309"/>
      <c r="AI283" s="308"/>
      <c r="AJ283" s="308"/>
      <c r="AK283" s="323"/>
      <c r="AL283" s="308"/>
      <c r="AM283" s="308"/>
      <c r="AN283" s="309"/>
      <c r="AO283" s="308"/>
      <c r="AP283" s="308"/>
      <c r="AQ283" s="324"/>
      <c r="AR283" s="449"/>
    </row>
    <row r="284" spans="1:44" ht="105.75" customHeight="1" thickBot="1">
      <c r="A284" s="691"/>
      <c r="B284" s="694"/>
      <c r="C284" s="694"/>
      <c r="D284" s="489" t="s">
        <v>43</v>
      </c>
      <c r="E284" s="296">
        <f t="shared" si="633"/>
        <v>0</v>
      </c>
      <c r="F284" s="296">
        <f t="shared" si="634"/>
        <v>0</v>
      </c>
      <c r="G284" s="294"/>
      <c r="H284" s="308"/>
      <c r="I284" s="308"/>
      <c r="J284" s="309"/>
      <c r="K284" s="308"/>
      <c r="L284" s="308"/>
      <c r="M284" s="309"/>
      <c r="N284" s="308"/>
      <c r="O284" s="308"/>
      <c r="P284" s="309"/>
      <c r="Q284" s="308"/>
      <c r="R284" s="308"/>
      <c r="S284" s="309"/>
      <c r="T284" s="308"/>
      <c r="U284" s="308"/>
      <c r="V284" s="309"/>
      <c r="W284" s="308"/>
      <c r="X284" s="308"/>
      <c r="Y284" s="309"/>
      <c r="Z284" s="308"/>
      <c r="AA284" s="308"/>
      <c r="AB284" s="309"/>
      <c r="AC284" s="308"/>
      <c r="AD284" s="308"/>
      <c r="AE284" s="298"/>
      <c r="AF284" s="308"/>
      <c r="AG284" s="308"/>
      <c r="AH284" s="309"/>
      <c r="AI284" s="308"/>
      <c r="AJ284" s="308"/>
      <c r="AK284" s="323"/>
      <c r="AL284" s="308"/>
      <c r="AM284" s="308"/>
      <c r="AN284" s="309"/>
      <c r="AO284" s="308"/>
      <c r="AP284" s="308"/>
      <c r="AQ284" s="324"/>
      <c r="AR284" s="451"/>
    </row>
    <row r="285" spans="1:44" ht="145.5" customHeight="1">
      <c r="A285" s="634" t="s">
        <v>4</v>
      </c>
      <c r="B285" s="583" t="s">
        <v>412</v>
      </c>
      <c r="C285" s="583"/>
      <c r="D285" s="254" t="s">
        <v>41</v>
      </c>
      <c r="E285" s="230">
        <f>H285+K285+N285+Q285+T285+W285+Z285+AC285+AF285+AI285+AL285+AO285</f>
        <v>1000</v>
      </c>
      <c r="F285" s="230">
        <f>I285+L285+O285+R285+U285+X285+AA285+AD285+AG285+AJ285+AM285+AP285</f>
        <v>1000</v>
      </c>
      <c r="G285" s="233">
        <f>F285/E285</f>
        <v>1</v>
      </c>
      <c r="H285" s="230">
        <f>H286+H287+H288+H289+H290+H291</f>
        <v>0</v>
      </c>
      <c r="I285" s="230">
        <f>I286+I287+I288+I289+I290+I291</f>
        <v>0</v>
      </c>
      <c r="J285" s="288"/>
      <c r="K285" s="230">
        <f>K286+K287+K288+K289+K290+K291</f>
        <v>0</v>
      </c>
      <c r="L285" s="230">
        <f>L286+L287+L288+L289+L290+L291</f>
        <v>0</v>
      </c>
      <c r="M285" s="288"/>
      <c r="N285" s="230">
        <f>N286+N287+N288+N289+N290+N291</f>
        <v>0</v>
      </c>
      <c r="O285" s="230">
        <f>O286+O287+O288+O289+O290+O291</f>
        <v>0</v>
      </c>
      <c r="P285" s="288"/>
      <c r="Q285" s="230">
        <f>Q286+Q287+Q288+Q289+Q290+Q291</f>
        <v>0</v>
      </c>
      <c r="R285" s="230">
        <f>R286+R287+R288+R289+R290+R291</f>
        <v>0</v>
      </c>
      <c r="S285" s="288"/>
      <c r="T285" s="230">
        <f>T286+T287+T288+T289+T290+T291</f>
        <v>0</v>
      </c>
      <c r="U285" s="230">
        <f>U286+U287+U288+U289+U290+U291</f>
        <v>0</v>
      </c>
      <c r="V285" s="288"/>
      <c r="W285" s="230">
        <f>W286+W287+W288+W289+W290+W291</f>
        <v>0</v>
      </c>
      <c r="X285" s="230">
        <f>X286+X287+X288+X289+X290+X291</f>
        <v>0</v>
      </c>
      <c r="Y285" s="288"/>
      <c r="Z285" s="230">
        <f t="shared" ref="Z285" si="635">Z286+Z287+Z288+Z289+Z290+Z291</f>
        <v>0</v>
      </c>
      <c r="AA285" s="230">
        <f t="shared" ref="AA285" si="636">AA286+AA287+AA288+AA289+AA290+AA291</f>
        <v>0</v>
      </c>
      <c r="AB285" s="288"/>
      <c r="AC285" s="230">
        <f t="shared" ref="AC285" si="637">AC286+AC287+AC288+AC289+AC290+AC291</f>
        <v>1000</v>
      </c>
      <c r="AD285" s="230">
        <f t="shared" ref="AD285" si="638">AD286+AD287+AD288+AD289+AD290+AD291</f>
        <v>1000</v>
      </c>
      <c r="AE285" s="231">
        <f t="shared" ref="AE285" si="639">AD285/AC285</f>
        <v>1</v>
      </c>
      <c r="AF285" s="230">
        <f t="shared" ref="AF285" si="640">AF286+AF287+AF288+AF289+AF290+AF291</f>
        <v>0</v>
      </c>
      <c r="AG285" s="230">
        <f t="shared" ref="AG285" si="641">AG286+AG287+AG288+AG289+AG290+AG291</f>
        <v>0</v>
      </c>
      <c r="AH285" s="288"/>
      <c r="AI285" s="230">
        <f t="shared" ref="AI285" si="642">AI286+AI287+AI288+AI289+AI290+AI291</f>
        <v>0</v>
      </c>
      <c r="AJ285" s="230">
        <f t="shared" ref="AJ285" si="643">AJ286+AJ287+AJ288+AJ289+AJ290+AJ291</f>
        <v>0</v>
      </c>
      <c r="AK285" s="233"/>
      <c r="AL285" s="230">
        <f t="shared" ref="AL285" si="644">AL286+AL287+AL288+AL289+AL290+AL291</f>
        <v>0</v>
      </c>
      <c r="AM285" s="230">
        <f t="shared" ref="AM285" si="645">AM286+AM287+AM288+AM289+AM290+AM291</f>
        <v>0</v>
      </c>
      <c r="AN285" s="288"/>
      <c r="AO285" s="230">
        <f>AO286+AO287+AO288+AO289+AO290+AO291</f>
        <v>0</v>
      </c>
      <c r="AP285" s="230">
        <f>AP286+AP287+AP288+AP289+AP290+AP291</f>
        <v>0</v>
      </c>
      <c r="AQ285" s="288"/>
      <c r="AR285" s="434" t="s">
        <v>477</v>
      </c>
    </row>
    <row r="286" spans="1:44" ht="103.5" customHeight="1">
      <c r="A286" s="635"/>
      <c r="B286" s="584"/>
      <c r="C286" s="584"/>
      <c r="D286" s="258" t="s">
        <v>37</v>
      </c>
      <c r="E286" s="237">
        <f>H286+K286+N286+Q286+T286+W286+Z286+AC286+AF286+AI286+AL286+AO286</f>
        <v>0</v>
      </c>
      <c r="F286" s="237">
        <f>I286+L286+O286+R286+U286+X286+AA286+AD286+AG286+AJ286+AM286+AP286</f>
        <v>0</v>
      </c>
      <c r="G286" s="238"/>
      <c r="H286" s="237">
        <f>H293</f>
        <v>0</v>
      </c>
      <c r="I286" s="237">
        <f>I293</f>
        <v>0</v>
      </c>
      <c r="J286" s="238"/>
      <c r="K286" s="237">
        <f>K293</f>
        <v>0</v>
      </c>
      <c r="L286" s="237">
        <f>L293</f>
        <v>0</v>
      </c>
      <c r="M286" s="238"/>
      <c r="N286" s="237">
        <f>N293</f>
        <v>0</v>
      </c>
      <c r="O286" s="237">
        <f>O293</f>
        <v>0</v>
      </c>
      <c r="P286" s="238"/>
      <c r="Q286" s="237"/>
      <c r="R286" s="237">
        <f>R293</f>
        <v>0</v>
      </c>
      <c r="S286" s="238"/>
      <c r="T286" s="237">
        <f>T293</f>
        <v>0</v>
      </c>
      <c r="U286" s="237">
        <f>U293</f>
        <v>0</v>
      </c>
      <c r="V286" s="238"/>
      <c r="W286" s="237">
        <f>W293</f>
        <v>0</v>
      </c>
      <c r="X286" s="237">
        <f>X293</f>
        <v>0</v>
      </c>
      <c r="Y286" s="238"/>
      <c r="Z286" s="237">
        <f>Z293</f>
        <v>0</v>
      </c>
      <c r="AA286" s="237">
        <f>AA293</f>
        <v>0</v>
      </c>
      <c r="AB286" s="238"/>
      <c r="AC286" s="237">
        <f>AC293</f>
        <v>0</v>
      </c>
      <c r="AD286" s="237">
        <f>AD293</f>
        <v>0</v>
      </c>
      <c r="AE286" s="238"/>
      <c r="AF286" s="237">
        <f>AF293</f>
        <v>0</v>
      </c>
      <c r="AG286" s="237">
        <f>AG293</f>
        <v>0</v>
      </c>
      <c r="AH286" s="238"/>
      <c r="AI286" s="237">
        <f>AI293</f>
        <v>0</v>
      </c>
      <c r="AJ286" s="237">
        <f>AJ293</f>
        <v>0</v>
      </c>
      <c r="AK286" s="240"/>
      <c r="AL286" s="237">
        <f>AL293</f>
        <v>0</v>
      </c>
      <c r="AM286" s="237">
        <f>AM293</f>
        <v>0</v>
      </c>
      <c r="AN286" s="238"/>
      <c r="AO286" s="237">
        <f>AO293</f>
        <v>0</v>
      </c>
      <c r="AP286" s="237">
        <f>AP293</f>
        <v>0</v>
      </c>
      <c r="AQ286" s="238"/>
      <c r="AR286" s="430"/>
    </row>
    <row r="287" spans="1:44" ht="114.75" customHeight="1">
      <c r="A287" s="635"/>
      <c r="B287" s="584"/>
      <c r="C287" s="584"/>
      <c r="D287" s="236" t="s">
        <v>2</v>
      </c>
      <c r="E287" s="237">
        <f t="shared" ref="E287:E291" si="646">H287+K287+N287+Q287+T287+W287+Z287+AC287+AF287+AI287+AL287+AO287</f>
        <v>0</v>
      </c>
      <c r="F287" s="237">
        <f t="shared" ref="F287:F291" si="647">I287+L287+O287+R287+U287+X287+AA287+AD287+AG287+AJ287+AM287+AP287</f>
        <v>0</v>
      </c>
      <c r="G287" s="238"/>
      <c r="H287" s="237">
        <f t="shared" ref="H287:I291" si="648">H294</f>
        <v>0</v>
      </c>
      <c r="I287" s="237">
        <f t="shared" si="648"/>
        <v>0</v>
      </c>
      <c r="J287" s="238"/>
      <c r="K287" s="237">
        <f t="shared" ref="K287:L287" si="649">K294</f>
        <v>0</v>
      </c>
      <c r="L287" s="237">
        <f t="shared" si="649"/>
        <v>0</v>
      </c>
      <c r="M287" s="238"/>
      <c r="N287" s="237">
        <f t="shared" ref="N287:O287" si="650">N294</f>
        <v>0</v>
      </c>
      <c r="O287" s="237">
        <f t="shared" si="650"/>
        <v>0</v>
      </c>
      <c r="P287" s="238"/>
      <c r="Q287" s="237"/>
      <c r="R287" s="237">
        <f t="shared" ref="R287" si="651">R294</f>
        <v>0</v>
      </c>
      <c r="S287" s="238"/>
      <c r="T287" s="237">
        <f t="shared" ref="T287:U287" si="652">T294</f>
        <v>0</v>
      </c>
      <c r="U287" s="237">
        <f t="shared" si="652"/>
        <v>0</v>
      </c>
      <c r="V287" s="238"/>
      <c r="W287" s="237">
        <f t="shared" ref="W287:X287" si="653">W294</f>
        <v>0</v>
      </c>
      <c r="X287" s="237">
        <f t="shared" si="653"/>
        <v>0</v>
      </c>
      <c r="Y287" s="238"/>
      <c r="Z287" s="237">
        <f t="shared" ref="Z287:AA287" si="654">Z294</f>
        <v>0</v>
      </c>
      <c r="AA287" s="237">
        <f t="shared" si="654"/>
        <v>0</v>
      </c>
      <c r="AB287" s="238"/>
      <c r="AC287" s="237">
        <f t="shared" ref="AC287:AD287" si="655">AC294</f>
        <v>0</v>
      </c>
      <c r="AD287" s="237">
        <f t="shared" si="655"/>
        <v>0</v>
      </c>
      <c r="AE287" s="238"/>
      <c r="AF287" s="237">
        <f t="shared" ref="AF287:AG287" si="656">AF294</f>
        <v>0</v>
      </c>
      <c r="AG287" s="237">
        <f t="shared" si="656"/>
        <v>0</v>
      </c>
      <c r="AH287" s="238"/>
      <c r="AI287" s="237">
        <f t="shared" ref="AI287:AJ287" si="657">AI294</f>
        <v>0</v>
      </c>
      <c r="AJ287" s="237">
        <f t="shared" si="657"/>
        <v>0</v>
      </c>
      <c r="AK287" s="240"/>
      <c r="AL287" s="237">
        <f t="shared" ref="AL287:AM287" si="658">AL294</f>
        <v>0</v>
      </c>
      <c r="AM287" s="237">
        <f t="shared" si="658"/>
        <v>0</v>
      </c>
      <c r="AN287" s="238"/>
      <c r="AO287" s="237">
        <f t="shared" ref="AO287:AP287" si="659">AO294</f>
        <v>0</v>
      </c>
      <c r="AP287" s="237">
        <f t="shared" si="659"/>
        <v>0</v>
      </c>
      <c r="AQ287" s="238"/>
      <c r="AR287" s="430"/>
    </row>
    <row r="288" spans="1:44" ht="246" customHeight="1" thickBot="1">
      <c r="A288" s="635"/>
      <c r="B288" s="584"/>
      <c r="C288" s="584"/>
      <c r="D288" s="236" t="s">
        <v>284</v>
      </c>
      <c r="E288" s="237">
        <f t="shared" si="646"/>
        <v>1000</v>
      </c>
      <c r="F288" s="237">
        <f t="shared" si="647"/>
        <v>1000</v>
      </c>
      <c r="G288" s="231">
        <f t="shared" ref="G288:G302" si="660">F288/E288</f>
        <v>1</v>
      </c>
      <c r="H288" s="237">
        <f t="shared" si="648"/>
        <v>0</v>
      </c>
      <c r="I288" s="237">
        <f t="shared" si="648"/>
        <v>0</v>
      </c>
      <c r="J288" s="238"/>
      <c r="K288" s="237">
        <f t="shared" ref="K288:L288" si="661">K295</f>
        <v>0</v>
      </c>
      <c r="L288" s="237">
        <f t="shared" si="661"/>
        <v>0</v>
      </c>
      <c r="M288" s="238"/>
      <c r="N288" s="237">
        <f t="shared" ref="N288:O288" si="662">N295</f>
        <v>0</v>
      </c>
      <c r="O288" s="237">
        <f t="shared" si="662"/>
        <v>0</v>
      </c>
      <c r="P288" s="238"/>
      <c r="Q288" s="237"/>
      <c r="R288" s="237">
        <f t="shared" ref="R288" si="663">R295</f>
        <v>0</v>
      </c>
      <c r="S288" s="238"/>
      <c r="T288" s="237">
        <f t="shared" ref="T288:U288" si="664">T295</f>
        <v>0</v>
      </c>
      <c r="U288" s="237">
        <f t="shared" si="664"/>
        <v>0</v>
      </c>
      <c r="V288" s="238"/>
      <c r="W288" s="237">
        <f t="shared" ref="W288:X288" si="665">W295</f>
        <v>0</v>
      </c>
      <c r="X288" s="237">
        <f t="shared" si="665"/>
        <v>0</v>
      </c>
      <c r="Y288" s="238"/>
      <c r="Z288" s="237">
        <f t="shared" ref="Z288:AA288" si="666">Z295</f>
        <v>0</v>
      </c>
      <c r="AA288" s="237">
        <f t="shared" si="666"/>
        <v>0</v>
      </c>
      <c r="AB288" s="238"/>
      <c r="AC288" s="237">
        <f t="shared" ref="AC288:AD288" si="667">AC295</f>
        <v>1000</v>
      </c>
      <c r="AD288" s="237">
        <f t="shared" si="667"/>
        <v>1000</v>
      </c>
      <c r="AE288" s="231">
        <f t="shared" ref="AE288" si="668">AD288/AC288</f>
        <v>1</v>
      </c>
      <c r="AF288" s="237">
        <f t="shared" ref="AF288:AG288" si="669">AF295</f>
        <v>0</v>
      </c>
      <c r="AG288" s="237">
        <f t="shared" si="669"/>
        <v>0</v>
      </c>
      <c r="AH288" s="238"/>
      <c r="AI288" s="237">
        <f t="shared" ref="AI288:AJ288" si="670">AI295</f>
        <v>0</v>
      </c>
      <c r="AJ288" s="237">
        <f t="shared" si="670"/>
        <v>0</v>
      </c>
      <c r="AK288" s="231"/>
      <c r="AL288" s="237">
        <f t="shared" ref="AL288:AM288" si="671">AL295</f>
        <v>0</v>
      </c>
      <c r="AM288" s="237">
        <f t="shared" si="671"/>
        <v>0</v>
      </c>
      <c r="AN288" s="238"/>
      <c r="AO288" s="237">
        <f t="shared" ref="AO288:AP288" si="672">AO295</f>
        <v>0</v>
      </c>
      <c r="AP288" s="237">
        <f t="shared" si="672"/>
        <v>0</v>
      </c>
      <c r="AQ288" s="238"/>
      <c r="AR288" s="430" t="s">
        <v>565</v>
      </c>
    </row>
    <row r="289" spans="1:44" ht="354" customHeight="1">
      <c r="A289" s="635"/>
      <c r="B289" s="584"/>
      <c r="C289" s="584"/>
      <c r="D289" s="236" t="s">
        <v>292</v>
      </c>
      <c r="E289" s="230">
        <f t="shared" si="646"/>
        <v>0</v>
      </c>
      <c r="F289" s="230">
        <f t="shared" si="647"/>
        <v>0</v>
      </c>
      <c r="G289" s="238"/>
      <c r="H289" s="237">
        <f t="shared" si="648"/>
        <v>0</v>
      </c>
      <c r="I289" s="237">
        <f t="shared" si="648"/>
        <v>0</v>
      </c>
      <c r="J289" s="238"/>
      <c r="K289" s="237">
        <f t="shared" ref="K289:L289" si="673">K296</f>
        <v>0</v>
      </c>
      <c r="L289" s="237">
        <f t="shared" si="673"/>
        <v>0</v>
      </c>
      <c r="M289" s="238"/>
      <c r="N289" s="237">
        <f t="shared" ref="N289:O289" si="674">N296</f>
        <v>0</v>
      </c>
      <c r="O289" s="237">
        <f t="shared" si="674"/>
        <v>0</v>
      </c>
      <c r="P289" s="238"/>
      <c r="Q289" s="237"/>
      <c r="R289" s="237">
        <f t="shared" ref="R289" si="675">R296</f>
        <v>0</v>
      </c>
      <c r="S289" s="238"/>
      <c r="T289" s="237">
        <f t="shared" ref="T289:U289" si="676">T296</f>
        <v>0</v>
      </c>
      <c r="U289" s="237">
        <f t="shared" si="676"/>
        <v>0</v>
      </c>
      <c r="V289" s="238"/>
      <c r="W289" s="237">
        <f t="shared" ref="W289:X289" si="677">W296</f>
        <v>0</v>
      </c>
      <c r="X289" s="237">
        <f t="shared" si="677"/>
        <v>0</v>
      </c>
      <c r="Y289" s="238"/>
      <c r="Z289" s="237">
        <f t="shared" ref="Z289:AA289" si="678">Z296</f>
        <v>0</v>
      </c>
      <c r="AA289" s="237">
        <f t="shared" si="678"/>
        <v>0</v>
      </c>
      <c r="AB289" s="238"/>
      <c r="AC289" s="237">
        <f t="shared" ref="AC289:AD289" si="679">AC296</f>
        <v>0</v>
      </c>
      <c r="AD289" s="237">
        <f t="shared" si="679"/>
        <v>0</v>
      </c>
      <c r="AE289" s="238"/>
      <c r="AF289" s="237">
        <f t="shared" ref="AF289:AG289" si="680">AF296</f>
        <v>0</v>
      </c>
      <c r="AG289" s="237">
        <f t="shared" si="680"/>
        <v>0</v>
      </c>
      <c r="AH289" s="238"/>
      <c r="AI289" s="237">
        <f t="shared" ref="AI289:AJ289" si="681">AI296</f>
        <v>0</v>
      </c>
      <c r="AJ289" s="237">
        <f t="shared" si="681"/>
        <v>0</v>
      </c>
      <c r="AK289" s="240"/>
      <c r="AL289" s="237">
        <f t="shared" ref="AL289:AM289" si="682">AL296</f>
        <v>0</v>
      </c>
      <c r="AM289" s="237">
        <f t="shared" si="682"/>
        <v>0</v>
      </c>
      <c r="AN289" s="238"/>
      <c r="AO289" s="237">
        <f t="shared" ref="AO289:AP289" si="683">AO296</f>
        <v>0</v>
      </c>
      <c r="AP289" s="237">
        <f t="shared" si="683"/>
        <v>0</v>
      </c>
      <c r="AQ289" s="238"/>
      <c r="AR289" s="430"/>
    </row>
    <row r="290" spans="1:44" ht="79.5" customHeight="1">
      <c r="A290" s="635"/>
      <c r="B290" s="584"/>
      <c r="C290" s="584"/>
      <c r="D290" s="236" t="s">
        <v>285</v>
      </c>
      <c r="E290" s="237">
        <f t="shared" si="646"/>
        <v>0</v>
      </c>
      <c r="F290" s="237">
        <f t="shared" si="647"/>
        <v>0</v>
      </c>
      <c r="G290" s="238"/>
      <c r="H290" s="237">
        <f t="shared" si="648"/>
        <v>0</v>
      </c>
      <c r="I290" s="237">
        <f t="shared" si="648"/>
        <v>0</v>
      </c>
      <c r="J290" s="238"/>
      <c r="K290" s="237">
        <f t="shared" ref="K290:L290" si="684">K297</f>
        <v>0</v>
      </c>
      <c r="L290" s="237">
        <f t="shared" si="684"/>
        <v>0</v>
      </c>
      <c r="M290" s="238"/>
      <c r="N290" s="237">
        <f t="shared" ref="N290:O290" si="685">N297</f>
        <v>0</v>
      </c>
      <c r="O290" s="237">
        <f t="shared" si="685"/>
        <v>0</v>
      </c>
      <c r="P290" s="238"/>
      <c r="Q290" s="237"/>
      <c r="R290" s="237">
        <f t="shared" ref="R290" si="686">R297</f>
        <v>0</v>
      </c>
      <c r="S290" s="238"/>
      <c r="T290" s="237">
        <f t="shared" ref="T290:U290" si="687">T297</f>
        <v>0</v>
      </c>
      <c r="U290" s="237">
        <f t="shared" si="687"/>
        <v>0</v>
      </c>
      <c r="V290" s="238"/>
      <c r="W290" s="237">
        <f t="shared" ref="W290:X290" si="688">W297</f>
        <v>0</v>
      </c>
      <c r="X290" s="237">
        <f t="shared" si="688"/>
        <v>0</v>
      </c>
      <c r="Y290" s="238"/>
      <c r="Z290" s="237">
        <f t="shared" ref="Z290:AA290" si="689">Z297</f>
        <v>0</v>
      </c>
      <c r="AA290" s="237">
        <f t="shared" si="689"/>
        <v>0</v>
      </c>
      <c r="AB290" s="238"/>
      <c r="AC290" s="237">
        <f t="shared" ref="AC290:AD290" si="690">AC297</f>
        <v>0</v>
      </c>
      <c r="AD290" s="237">
        <f t="shared" si="690"/>
        <v>0</v>
      </c>
      <c r="AE290" s="238"/>
      <c r="AF290" s="237">
        <f t="shared" ref="AF290:AG290" si="691">AF297</f>
        <v>0</v>
      </c>
      <c r="AG290" s="237">
        <f t="shared" si="691"/>
        <v>0</v>
      </c>
      <c r="AH290" s="238"/>
      <c r="AI290" s="237">
        <f t="shared" ref="AI290:AJ290" si="692">AI297</f>
        <v>0</v>
      </c>
      <c r="AJ290" s="237">
        <f t="shared" si="692"/>
        <v>0</v>
      </c>
      <c r="AK290" s="240"/>
      <c r="AL290" s="237">
        <f t="shared" ref="AL290:AM290" si="693">AL297</f>
        <v>0</v>
      </c>
      <c r="AM290" s="237">
        <f t="shared" si="693"/>
        <v>0</v>
      </c>
      <c r="AN290" s="238"/>
      <c r="AO290" s="237">
        <f t="shared" ref="AO290:AP290" si="694">AO297</f>
        <v>0</v>
      </c>
      <c r="AP290" s="237">
        <f t="shared" si="694"/>
        <v>0</v>
      </c>
      <c r="AQ290" s="238"/>
      <c r="AR290" s="430"/>
    </row>
    <row r="291" spans="1:44" ht="102" customHeight="1" thickBot="1">
      <c r="A291" s="636"/>
      <c r="B291" s="585"/>
      <c r="C291" s="585"/>
      <c r="D291" s="261" t="s">
        <v>43</v>
      </c>
      <c r="E291" s="250">
        <f t="shared" si="646"/>
        <v>0</v>
      </c>
      <c r="F291" s="250">
        <f t="shared" si="647"/>
        <v>0</v>
      </c>
      <c r="G291" s="275"/>
      <c r="H291" s="250">
        <f t="shared" si="648"/>
        <v>0</v>
      </c>
      <c r="I291" s="250">
        <f t="shared" si="648"/>
        <v>0</v>
      </c>
      <c r="J291" s="275"/>
      <c r="K291" s="250">
        <f t="shared" ref="K291:L291" si="695">K298</f>
        <v>0</v>
      </c>
      <c r="L291" s="250">
        <f t="shared" si="695"/>
        <v>0</v>
      </c>
      <c r="M291" s="275"/>
      <c r="N291" s="250">
        <f t="shared" ref="N291:O291" si="696">N298</f>
        <v>0</v>
      </c>
      <c r="O291" s="250">
        <f t="shared" si="696"/>
        <v>0</v>
      </c>
      <c r="P291" s="275"/>
      <c r="Q291" s="250"/>
      <c r="R291" s="250">
        <f t="shared" ref="R291" si="697">R298</f>
        <v>0</v>
      </c>
      <c r="S291" s="275"/>
      <c r="T291" s="250">
        <f t="shared" ref="T291:U291" si="698">T298</f>
        <v>0</v>
      </c>
      <c r="U291" s="250">
        <f t="shared" si="698"/>
        <v>0</v>
      </c>
      <c r="V291" s="275"/>
      <c r="W291" s="250">
        <f t="shared" ref="W291:X291" si="699">W298</f>
        <v>0</v>
      </c>
      <c r="X291" s="250">
        <f t="shared" si="699"/>
        <v>0</v>
      </c>
      <c r="Y291" s="275"/>
      <c r="Z291" s="250">
        <f t="shared" ref="Z291:AA291" si="700">Z298</f>
        <v>0</v>
      </c>
      <c r="AA291" s="250">
        <f t="shared" si="700"/>
        <v>0</v>
      </c>
      <c r="AB291" s="275"/>
      <c r="AC291" s="250">
        <f t="shared" ref="AC291:AD291" si="701">AC298</f>
        <v>0</v>
      </c>
      <c r="AD291" s="250">
        <f t="shared" si="701"/>
        <v>0</v>
      </c>
      <c r="AE291" s="275"/>
      <c r="AF291" s="250">
        <f t="shared" ref="AF291:AG291" si="702">AF298</f>
        <v>0</v>
      </c>
      <c r="AG291" s="250">
        <f t="shared" si="702"/>
        <v>0</v>
      </c>
      <c r="AH291" s="275"/>
      <c r="AI291" s="250">
        <f t="shared" ref="AI291:AJ291" si="703">AI298</f>
        <v>0</v>
      </c>
      <c r="AJ291" s="250">
        <f t="shared" si="703"/>
        <v>0</v>
      </c>
      <c r="AK291" s="277"/>
      <c r="AL291" s="250">
        <f t="shared" ref="AL291:AM291" si="704">AL298</f>
        <v>0</v>
      </c>
      <c r="AM291" s="250">
        <f t="shared" si="704"/>
        <v>0</v>
      </c>
      <c r="AN291" s="275"/>
      <c r="AO291" s="250">
        <f t="shared" ref="AO291:AP291" si="705">AO298</f>
        <v>0</v>
      </c>
      <c r="AP291" s="250">
        <f t="shared" si="705"/>
        <v>0</v>
      </c>
      <c r="AQ291" s="275"/>
      <c r="AR291" s="431"/>
    </row>
    <row r="292" spans="1:44" ht="139.5" customHeight="1">
      <c r="A292" s="586" t="s">
        <v>321</v>
      </c>
      <c r="B292" s="583" t="s">
        <v>436</v>
      </c>
      <c r="C292" s="583"/>
      <c r="D292" s="254" t="s">
        <v>41</v>
      </c>
      <c r="E292" s="230">
        <f>H292+K292+N292+Q292+T292+W292+Z292+AC292+AF292+AI292+AL292+AO292</f>
        <v>1000</v>
      </c>
      <c r="F292" s="230">
        <f>I292+L292+O292+R292+U292+X292+AA292+AD292+AG292+AJ292+AM292+AP292</f>
        <v>1000</v>
      </c>
      <c r="G292" s="233">
        <f>F292/E292</f>
        <v>1</v>
      </c>
      <c r="H292" s="230">
        <f>H293+H294+H295+H296+H297+H298</f>
        <v>0</v>
      </c>
      <c r="I292" s="230">
        <f>I293+I294+I295+I296+I297+I298</f>
        <v>0</v>
      </c>
      <c r="J292" s="288"/>
      <c r="K292" s="230">
        <f>K293+K294+K295+K296+K297+K298</f>
        <v>0</v>
      </c>
      <c r="L292" s="230">
        <f>L293+L294+L295+L296+L297+L298</f>
        <v>0</v>
      </c>
      <c r="M292" s="288"/>
      <c r="N292" s="230">
        <f>N293+N294+N295+N296+N297+N298</f>
        <v>0</v>
      </c>
      <c r="O292" s="230">
        <f>O293+O294+O295+O296+O297+O298</f>
        <v>0</v>
      </c>
      <c r="P292" s="288"/>
      <c r="Q292" s="230"/>
      <c r="R292" s="230">
        <f>R293+R294+R295+R296+R297+R298</f>
        <v>0</v>
      </c>
      <c r="S292" s="288"/>
      <c r="T292" s="230">
        <f>T293+T294+T295+T296+T297+T298</f>
        <v>0</v>
      </c>
      <c r="U292" s="230">
        <f>U293+U294+U295+U296+U297+U298</f>
        <v>0</v>
      </c>
      <c r="V292" s="288"/>
      <c r="W292" s="230">
        <f>W293+W294+W295+W296+W297+W298</f>
        <v>0</v>
      </c>
      <c r="X292" s="230">
        <f>X293+X294+X295+X296+X297+X298</f>
        <v>0</v>
      </c>
      <c r="Y292" s="288"/>
      <c r="Z292" s="230">
        <f t="shared" ref="Z292" si="706">Z293+Z294+Z295+Z296+Z297+Z298</f>
        <v>0</v>
      </c>
      <c r="AA292" s="230">
        <f t="shared" ref="AA292" si="707">AA293+AA294+AA295+AA296+AA297+AA298</f>
        <v>0</v>
      </c>
      <c r="AB292" s="288"/>
      <c r="AC292" s="230">
        <f t="shared" ref="AC292" si="708">AC293+AC294+AC295+AC296+AC297+AC298</f>
        <v>1000</v>
      </c>
      <c r="AD292" s="230">
        <f t="shared" ref="AD292" si="709">AD293+AD294+AD295+AD296+AD297+AD298</f>
        <v>1000</v>
      </c>
      <c r="AE292" s="231">
        <f>AD292/AC292</f>
        <v>1</v>
      </c>
      <c r="AF292" s="230">
        <f t="shared" ref="AF292" si="710">AF293+AF294+AF295+AF296+AF297+AF298</f>
        <v>0</v>
      </c>
      <c r="AG292" s="230">
        <f t="shared" ref="AG292" si="711">AG293+AG294+AG295+AG296+AG297+AG298</f>
        <v>0</v>
      </c>
      <c r="AH292" s="288"/>
      <c r="AI292" s="230">
        <f t="shared" ref="AI292" si="712">AI293+AI294+AI295+AI296+AI297+AI298</f>
        <v>0</v>
      </c>
      <c r="AJ292" s="230">
        <f t="shared" ref="AJ292" si="713">AJ293+AJ294+AJ295+AJ296+AJ297+AJ298</f>
        <v>0</v>
      </c>
      <c r="AK292" s="233"/>
      <c r="AL292" s="230">
        <f t="shared" ref="AL292" si="714">AL293+AL294+AL295+AL296+AL297+AL298</f>
        <v>0</v>
      </c>
      <c r="AM292" s="230">
        <f t="shared" ref="AM292" si="715">AM293+AM294+AM295+AM296+AM297+AM298</f>
        <v>0</v>
      </c>
      <c r="AN292" s="288"/>
      <c r="AO292" s="230">
        <f>AO293+AO294+AO295+AO296+AO297+AO298</f>
        <v>0</v>
      </c>
      <c r="AP292" s="230">
        <f>AP293+AP294+AP295+AP296+AP297+AP298</f>
        <v>0</v>
      </c>
      <c r="AQ292" s="288"/>
      <c r="AR292" s="436" t="s">
        <v>461</v>
      </c>
    </row>
    <row r="293" spans="1:44" ht="121.5" customHeight="1">
      <c r="A293" s="587"/>
      <c r="B293" s="584"/>
      <c r="C293" s="584"/>
      <c r="D293" s="258" t="s">
        <v>37</v>
      </c>
      <c r="E293" s="237">
        <f>H293+K293+N293+Q293+T293+W293+Z293+AC293+AF293+AI293+AL293+AO293</f>
        <v>0</v>
      </c>
      <c r="F293" s="237">
        <f>I293+L293+O293+R293+U293+X293+AA293+AD293+AG293+AJ293+AM293+AP293</f>
        <v>0</v>
      </c>
      <c r="G293" s="238"/>
      <c r="H293" s="237"/>
      <c r="I293" s="237"/>
      <c r="J293" s="238"/>
      <c r="K293" s="237"/>
      <c r="L293" s="237"/>
      <c r="M293" s="238"/>
      <c r="N293" s="237"/>
      <c r="O293" s="237"/>
      <c r="P293" s="238"/>
      <c r="Q293" s="237"/>
      <c r="R293" s="237"/>
      <c r="S293" s="238"/>
      <c r="T293" s="237"/>
      <c r="U293" s="237"/>
      <c r="V293" s="238"/>
      <c r="W293" s="237"/>
      <c r="X293" s="237"/>
      <c r="Y293" s="238"/>
      <c r="Z293" s="237"/>
      <c r="AA293" s="237"/>
      <c r="AB293" s="238"/>
      <c r="AC293" s="237"/>
      <c r="AD293" s="237"/>
      <c r="AE293" s="238"/>
      <c r="AF293" s="237"/>
      <c r="AG293" s="237"/>
      <c r="AH293" s="238"/>
      <c r="AI293" s="237"/>
      <c r="AJ293" s="237"/>
      <c r="AK293" s="240"/>
      <c r="AL293" s="237"/>
      <c r="AM293" s="237"/>
      <c r="AN293" s="238"/>
      <c r="AO293" s="237"/>
      <c r="AP293" s="237"/>
      <c r="AQ293" s="238"/>
      <c r="AR293" s="430"/>
    </row>
    <row r="294" spans="1:44" ht="110.25" customHeight="1">
      <c r="A294" s="587"/>
      <c r="B294" s="584"/>
      <c r="C294" s="584"/>
      <c r="D294" s="236" t="s">
        <v>2</v>
      </c>
      <c r="E294" s="237">
        <f t="shared" ref="E294:E298" si="716">H294+K294+N294+Q294+T294+W294+Z294+AC294+AF294+AI294+AL294+AO294</f>
        <v>0</v>
      </c>
      <c r="F294" s="237">
        <f t="shared" ref="F294:F298" si="717">I294+L294+O294+R294+U294+X294+AA294+AD294+AG294+AJ294+AM294+AP294</f>
        <v>0</v>
      </c>
      <c r="G294" s="238"/>
      <c r="H294" s="237"/>
      <c r="I294" s="237"/>
      <c r="J294" s="238"/>
      <c r="K294" s="237"/>
      <c r="L294" s="237"/>
      <c r="M294" s="238"/>
      <c r="N294" s="237"/>
      <c r="O294" s="237"/>
      <c r="P294" s="238"/>
      <c r="Q294" s="237"/>
      <c r="R294" s="237"/>
      <c r="S294" s="238"/>
      <c r="T294" s="237"/>
      <c r="U294" s="237"/>
      <c r="V294" s="238"/>
      <c r="W294" s="237"/>
      <c r="X294" s="237"/>
      <c r="Y294" s="238"/>
      <c r="Z294" s="237"/>
      <c r="AA294" s="237"/>
      <c r="AB294" s="238"/>
      <c r="AC294" s="237"/>
      <c r="AD294" s="237"/>
      <c r="AE294" s="238"/>
      <c r="AF294" s="237"/>
      <c r="AG294" s="237"/>
      <c r="AH294" s="238"/>
      <c r="AI294" s="237"/>
      <c r="AJ294" s="237"/>
      <c r="AK294" s="240"/>
      <c r="AL294" s="237"/>
      <c r="AM294" s="237"/>
      <c r="AN294" s="238"/>
      <c r="AO294" s="237"/>
      <c r="AP294" s="237"/>
      <c r="AQ294" s="238"/>
      <c r="AR294" s="430"/>
    </row>
    <row r="295" spans="1:44" ht="273.75" customHeight="1" thickBot="1">
      <c r="A295" s="587"/>
      <c r="B295" s="584"/>
      <c r="C295" s="584"/>
      <c r="D295" s="236" t="s">
        <v>284</v>
      </c>
      <c r="E295" s="237">
        <f t="shared" si="716"/>
        <v>1000</v>
      </c>
      <c r="F295" s="237">
        <f t="shared" si="717"/>
        <v>1000</v>
      </c>
      <c r="G295" s="231">
        <f t="shared" si="660"/>
        <v>1</v>
      </c>
      <c r="H295" s="237"/>
      <c r="I295" s="237"/>
      <c r="J295" s="238"/>
      <c r="K295" s="237"/>
      <c r="L295" s="237"/>
      <c r="M295" s="238"/>
      <c r="N295" s="237"/>
      <c r="O295" s="237"/>
      <c r="P295" s="238"/>
      <c r="Q295" s="237"/>
      <c r="R295" s="237"/>
      <c r="S295" s="238"/>
      <c r="T295" s="237"/>
      <c r="U295" s="237"/>
      <c r="V295" s="238"/>
      <c r="W295" s="237"/>
      <c r="X295" s="237"/>
      <c r="Y295" s="238"/>
      <c r="Z295" s="237"/>
      <c r="AA295" s="237"/>
      <c r="AB295" s="238"/>
      <c r="AC295" s="237">
        <v>1000</v>
      </c>
      <c r="AD295" s="237">
        <v>1000</v>
      </c>
      <c r="AE295" s="231">
        <f t="shared" ref="AE295" si="718">AD295/AC295</f>
        <v>1</v>
      </c>
      <c r="AF295" s="237"/>
      <c r="AG295" s="237"/>
      <c r="AH295" s="238"/>
      <c r="AI295" s="237">
        <v>0</v>
      </c>
      <c r="AJ295" s="237">
        <v>0</v>
      </c>
      <c r="AK295" s="231"/>
      <c r="AL295" s="237"/>
      <c r="AM295" s="237"/>
      <c r="AN295" s="238"/>
      <c r="AO295" s="237"/>
      <c r="AP295" s="237"/>
      <c r="AQ295" s="238"/>
      <c r="AR295" s="430" t="s">
        <v>566</v>
      </c>
    </row>
    <row r="296" spans="1:44" ht="387" customHeight="1">
      <c r="A296" s="587"/>
      <c r="B296" s="584"/>
      <c r="C296" s="584"/>
      <c r="D296" s="236" t="s">
        <v>292</v>
      </c>
      <c r="E296" s="230">
        <f t="shared" si="716"/>
        <v>0</v>
      </c>
      <c r="F296" s="230">
        <f t="shared" si="717"/>
        <v>0</v>
      </c>
      <c r="G296" s="238"/>
      <c r="H296" s="237"/>
      <c r="I296" s="237"/>
      <c r="J296" s="238"/>
      <c r="K296" s="237"/>
      <c r="L296" s="237"/>
      <c r="M296" s="238"/>
      <c r="N296" s="237"/>
      <c r="O296" s="237"/>
      <c r="P296" s="238"/>
      <c r="Q296" s="237"/>
      <c r="R296" s="237"/>
      <c r="S296" s="238"/>
      <c r="T296" s="237"/>
      <c r="U296" s="237"/>
      <c r="V296" s="238"/>
      <c r="W296" s="237"/>
      <c r="X296" s="237"/>
      <c r="Y296" s="238"/>
      <c r="Z296" s="237"/>
      <c r="AA296" s="237"/>
      <c r="AB296" s="238"/>
      <c r="AC296" s="237"/>
      <c r="AD296" s="237"/>
      <c r="AE296" s="238"/>
      <c r="AF296" s="237"/>
      <c r="AG296" s="237"/>
      <c r="AH296" s="238"/>
      <c r="AI296" s="237"/>
      <c r="AJ296" s="237"/>
      <c r="AK296" s="240"/>
      <c r="AL296" s="237"/>
      <c r="AM296" s="237"/>
      <c r="AN296" s="238"/>
      <c r="AO296" s="237"/>
      <c r="AP296" s="237"/>
      <c r="AQ296" s="238"/>
      <c r="AR296" s="430"/>
    </row>
    <row r="297" spans="1:44" ht="84.75" customHeight="1">
      <c r="A297" s="587"/>
      <c r="B297" s="584"/>
      <c r="C297" s="584"/>
      <c r="D297" s="236" t="s">
        <v>285</v>
      </c>
      <c r="E297" s="237">
        <f t="shared" si="716"/>
        <v>0</v>
      </c>
      <c r="F297" s="237">
        <f t="shared" si="717"/>
        <v>0</v>
      </c>
      <c r="G297" s="238"/>
      <c r="H297" s="237"/>
      <c r="I297" s="237"/>
      <c r="J297" s="238"/>
      <c r="K297" s="237"/>
      <c r="L297" s="237"/>
      <c r="M297" s="238"/>
      <c r="N297" s="237"/>
      <c r="O297" s="237"/>
      <c r="P297" s="238"/>
      <c r="Q297" s="237"/>
      <c r="R297" s="237"/>
      <c r="S297" s="238"/>
      <c r="T297" s="237"/>
      <c r="U297" s="237"/>
      <c r="V297" s="238"/>
      <c r="W297" s="237"/>
      <c r="X297" s="237"/>
      <c r="Y297" s="238"/>
      <c r="Z297" s="237"/>
      <c r="AA297" s="237"/>
      <c r="AB297" s="238"/>
      <c r="AC297" s="237"/>
      <c r="AD297" s="237"/>
      <c r="AE297" s="238"/>
      <c r="AF297" s="237"/>
      <c r="AG297" s="237"/>
      <c r="AH297" s="238"/>
      <c r="AI297" s="237"/>
      <c r="AJ297" s="237"/>
      <c r="AK297" s="240"/>
      <c r="AL297" s="237"/>
      <c r="AM297" s="237"/>
      <c r="AN297" s="238"/>
      <c r="AO297" s="237"/>
      <c r="AP297" s="237"/>
      <c r="AQ297" s="238"/>
      <c r="AR297" s="430"/>
    </row>
    <row r="298" spans="1:44" ht="118.5" customHeight="1" thickBot="1">
      <c r="A298" s="588"/>
      <c r="B298" s="585"/>
      <c r="C298" s="585"/>
      <c r="D298" s="261" t="s">
        <v>43</v>
      </c>
      <c r="E298" s="250">
        <f t="shared" si="716"/>
        <v>0</v>
      </c>
      <c r="F298" s="250">
        <f t="shared" si="717"/>
        <v>0</v>
      </c>
      <c r="G298" s="275"/>
      <c r="H298" s="250"/>
      <c r="I298" s="250"/>
      <c r="J298" s="275"/>
      <c r="K298" s="250"/>
      <c r="L298" s="250"/>
      <c r="M298" s="275"/>
      <c r="N298" s="250"/>
      <c r="O298" s="250"/>
      <c r="P298" s="275"/>
      <c r="Q298" s="250"/>
      <c r="R298" s="250"/>
      <c r="S298" s="275"/>
      <c r="T298" s="250"/>
      <c r="U298" s="250"/>
      <c r="V298" s="275"/>
      <c r="W298" s="250"/>
      <c r="X298" s="250"/>
      <c r="Y298" s="275"/>
      <c r="Z298" s="250"/>
      <c r="AA298" s="250"/>
      <c r="AB298" s="275"/>
      <c r="AC298" s="250"/>
      <c r="AD298" s="250"/>
      <c r="AE298" s="275"/>
      <c r="AF298" s="250"/>
      <c r="AG298" s="250"/>
      <c r="AH298" s="275"/>
      <c r="AI298" s="250"/>
      <c r="AJ298" s="250"/>
      <c r="AK298" s="277"/>
      <c r="AL298" s="250"/>
      <c r="AM298" s="250"/>
      <c r="AN298" s="275"/>
      <c r="AO298" s="250"/>
      <c r="AP298" s="250"/>
      <c r="AQ298" s="275"/>
      <c r="AR298" s="452"/>
    </row>
    <row r="299" spans="1:44" ht="116.25" customHeight="1">
      <c r="A299" s="637"/>
      <c r="B299" s="590" t="s">
        <v>260</v>
      </c>
      <c r="C299" s="590"/>
      <c r="D299" s="279" t="s">
        <v>41</v>
      </c>
      <c r="E299" s="237">
        <f t="shared" ref="E299:F301" si="719">H299+K299+N299+Q299+T299+W299+Z299+AC299+AF299+AI299+AL299+AO299</f>
        <v>896409.10000000009</v>
      </c>
      <c r="F299" s="237">
        <f t="shared" si="719"/>
        <v>759092.90000000014</v>
      </c>
      <c r="G299" s="281">
        <f>F299/E299</f>
        <v>0.84681525432974747</v>
      </c>
      <c r="H299" s="280">
        <f t="shared" ref="H299:I301" si="720">H285+H49+H35</f>
        <v>25480.5</v>
      </c>
      <c r="I299" s="280">
        <f t="shared" si="720"/>
        <v>25480.5</v>
      </c>
      <c r="J299" s="282">
        <f>I299/H299</f>
        <v>1</v>
      </c>
      <c r="K299" s="280">
        <f>K285+K49+K35</f>
        <v>34223.700000000004</v>
      </c>
      <c r="L299" s="280">
        <f>L285+L49+L35</f>
        <v>34223.700000000004</v>
      </c>
      <c r="M299" s="282">
        <f>L299/K299</f>
        <v>1</v>
      </c>
      <c r="N299" s="280">
        <f t="shared" ref="N299:O301" si="721">N285+N49+N35</f>
        <v>128002.5</v>
      </c>
      <c r="O299" s="280">
        <f t="shared" si="721"/>
        <v>128002.5</v>
      </c>
      <c r="P299" s="282">
        <f>O299/N299</f>
        <v>1</v>
      </c>
      <c r="Q299" s="280">
        <f t="shared" ref="Q299:R301" si="722">Q285+Q49+Q35</f>
        <v>34317.300000000003</v>
      </c>
      <c r="R299" s="280">
        <f t="shared" si="722"/>
        <v>34317.300000000003</v>
      </c>
      <c r="S299" s="239">
        <v>100</v>
      </c>
      <c r="T299" s="280">
        <f t="shared" ref="T299:U301" si="723">T285+T49+T35</f>
        <v>32686.000000000004</v>
      </c>
      <c r="U299" s="280">
        <f t="shared" si="723"/>
        <v>32686.000000000004</v>
      </c>
      <c r="V299" s="231">
        <v>1</v>
      </c>
      <c r="W299" s="280">
        <f t="shared" ref="W299:X301" si="724">W285+W49+W35</f>
        <v>75906.799999999988</v>
      </c>
      <c r="X299" s="280">
        <f t="shared" si="724"/>
        <v>75906.799999999988</v>
      </c>
      <c r="Y299" s="239">
        <v>100</v>
      </c>
      <c r="Z299" s="280">
        <f>Z285+Z49+Z35</f>
        <v>31771.100000000002</v>
      </c>
      <c r="AA299" s="280">
        <f>AA285+AA49+AA35</f>
        <v>31771.100000000002</v>
      </c>
      <c r="AB299" s="239">
        <v>100</v>
      </c>
      <c r="AC299" s="280">
        <f t="shared" ref="AC299:AD301" si="725">AC285+AC49+AC35</f>
        <v>31003.399999999998</v>
      </c>
      <c r="AD299" s="280">
        <f t="shared" si="725"/>
        <v>31003.399999999998</v>
      </c>
      <c r="AE299" s="239">
        <v>100</v>
      </c>
      <c r="AF299" s="280">
        <f t="shared" ref="AF299:AG301" si="726">AF285+AF49+AF35</f>
        <v>155115.1</v>
      </c>
      <c r="AG299" s="280">
        <f t="shared" si="726"/>
        <v>155115.1</v>
      </c>
      <c r="AH299" s="231">
        <f t="shared" ref="AH299:AH302" si="727">AG299/AF299</f>
        <v>1</v>
      </c>
      <c r="AI299" s="280">
        <f t="shared" ref="AI299:AJ301" si="728">AI285+AI49+AI35</f>
        <v>32521.8</v>
      </c>
      <c r="AJ299" s="280">
        <f t="shared" si="728"/>
        <v>32521.8</v>
      </c>
      <c r="AK299" s="282">
        <f>AJ299/AI299</f>
        <v>1</v>
      </c>
      <c r="AL299" s="280">
        <f>AL285+AL49+AL35</f>
        <v>26899.8</v>
      </c>
      <c r="AM299" s="280">
        <f>AM285+AM49+AM35</f>
        <v>26895.3</v>
      </c>
      <c r="AN299" s="282">
        <f t="shared" ref="AN299" si="729">AM299/AL299</f>
        <v>0.99983271251087369</v>
      </c>
      <c r="AO299" s="280">
        <f>AO285+AO49+AO35</f>
        <v>288481.10000000003</v>
      </c>
      <c r="AP299" s="280">
        <f>AP285+AP49+AP35</f>
        <v>151169.4</v>
      </c>
      <c r="AQ299" s="231">
        <f t="shared" ref="AQ299" si="730">AP299/AO299</f>
        <v>0.52401838456661454</v>
      </c>
      <c r="AR299" s="428" t="s">
        <v>484</v>
      </c>
    </row>
    <row r="300" spans="1:44" ht="333.75" customHeight="1">
      <c r="A300" s="635"/>
      <c r="B300" s="584"/>
      <c r="C300" s="584"/>
      <c r="D300" s="258" t="s">
        <v>37</v>
      </c>
      <c r="E300" s="237">
        <f t="shared" si="719"/>
        <v>4113.5</v>
      </c>
      <c r="F300" s="237">
        <f t="shared" si="719"/>
        <v>4113.5</v>
      </c>
      <c r="G300" s="231">
        <f t="shared" si="660"/>
        <v>1</v>
      </c>
      <c r="H300" s="237">
        <f t="shared" si="720"/>
        <v>0</v>
      </c>
      <c r="I300" s="237">
        <f t="shared" si="720"/>
        <v>0</v>
      </c>
      <c r="J300" s="238" t="e">
        <f>I300/H300</f>
        <v>#DIV/0!</v>
      </c>
      <c r="K300" s="237">
        <f>K286+K50+K36</f>
        <v>3304.8</v>
      </c>
      <c r="L300" s="237">
        <f>L286+L50</f>
        <v>3304.8</v>
      </c>
      <c r="M300" s="231">
        <f>L300/K300</f>
        <v>1</v>
      </c>
      <c r="N300" s="237">
        <f t="shared" si="721"/>
        <v>0</v>
      </c>
      <c r="O300" s="237">
        <f t="shared" si="721"/>
        <v>0</v>
      </c>
      <c r="P300" s="238"/>
      <c r="Q300" s="237">
        <f t="shared" si="722"/>
        <v>0</v>
      </c>
      <c r="R300" s="237">
        <f t="shared" si="722"/>
        <v>0</v>
      </c>
      <c r="S300" s="238"/>
      <c r="T300" s="237">
        <f t="shared" si="723"/>
        <v>0</v>
      </c>
      <c r="U300" s="237">
        <f t="shared" si="723"/>
        <v>0</v>
      </c>
      <c r="V300" s="238"/>
      <c r="W300" s="237">
        <f t="shared" si="724"/>
        <v>0</v>
      </c>
      <c r="X300" s="237">
        <f t="shared" si="724"/>
        <v>0</v>
      </c>
      <c r="Y300" s="238"/>
      <c r="Z300" s="237">
        <f>Z286+Z50</f>
        <v>291.60000000000002</v>
      </c>
      <c r="AA300" s="237">
        <f>AA286+AA50+AA36</f>
        <v>291.60000000000002</v>
      </c>
      <c r="AB300" s="239">
        <v>100</v>
      </c>
      <c r="AC300" s="237">
        <f t="shared" si="725"/>
        <v>0</v>
      </c>
      <c r="AD300" s="237">
        <f t="shared" si="725"/>
        <v>0</v>
      </c>
      <c r="AE300" s="238" t="e">
        <f t="shared" ref="AE300" si="731">AD300/AC300*100</f>
        <v>#DIV/0!</v>
      </c>
      <c r="AF300" s="237">
        <f t="shared" si="726"/>
        <v>0</v>
      </c>
      <c r="AG300" s="237">
        <f t="shared" si="726"/>
        <v>0</v>
      </c>
      <c r="AH300" s="238"/>
      <c r="AI300" s="237">
        <f t="shared" si="728"/>
        <v>268.2</v>
      </c>
      <c r="AJ300" s="237">
        <f t="shared" si="728"/>
        <v>268.2</v>
      </c>
      <c r="AK300" s="231">
        <f t="shared" ref="AK300:AK302" si="732">AJ300/AI300</f>
        <v>1</v>
      </c>
      <c r="AL300" s="237">
        <f>AL286+AL36+AL50</f>
        <v>0</v>
      </c>
      <c r="AM300" s="237">
        <f>AM286+AM36+AM50</f>
        <v>-4.5</v>
      </c>
      <c r="AN300" s="238"/>
      <c r="AO300" s="237">
        <f>AO286+AO36+AO50</f>
        <v>248.9</v>
      </c>
      <c r="AP300" s="237">
        <f>AP286+AP36+AP50</f>
        <v>253.4</v>
      </c>
      <c r="AQ300" s="240">
        <f>AP300/AO300*1</f>
        <v>1.0180795500200883</v>
      </c>
      <c r="AR300" s="429" t="s">
        <v>485</v>
      </c>
    </row>
    <row r="301" spans="1:44" ht="409.5" customHeight="1">
      <c r="A301" s="635"/>
      <c r="B301" s="584"/>
      <c r="C301" s="584"/>
      <c r="D301" s="236" t="s">
        <v>2</v>
      </c>
      <c r="E301" s="237">
        <f t="shared" si="719"/>
        <v>163838.39999999999</v>
      </c>
      <c r="F301" s="237">
        <f t="shared" si="719"/>
        <v>163759.29999999999</v>
      </c>
      <c r="G301" s="231">
        <f t="shared" si="660"/>
        <v>0.99951720719928905</v>
      </c>
      <c r="H301" s="237">
        <f t="shared" si="720"/>
        <v>11076.399999999998</v>
      </c>
      <c r="I301" s="237">
        <f t="shared" si="720"/>
        <v>11076.4</v>
      </c>
      <c r="J301" s="231">
        <f>I301/H301</f>
        <v>1.0000000000000002</v>
      </c>
      <c r="K301" s="237">
        <f>K287+K51+K37</f>
        <v>8357.4</v>
      </c>
      <c r="L301" s="237">
        <f>L287+L51+L37</f>
        <v>8357.4</v>
      </c>
      <c r="M301" s="231">
        <f>L301/K301</f>
        <v>1</v>
      </c>
      <c r="N301" s="237">
        <f t="shared" si="721"/>
        <v>7517</v>
      </c>
      <c r="O301" s="237">
        <f t="shared" si="721"/>
        <v>7517</v>
      </c>
      <c r="P301" s="231">
        <f>O301/N301</f>
        <v>1</v>
      </c>
      <c r="Q301" s="237">
        <f t="shared" si="722"/>
        <v>18085.599999999999</v>
      </c>
      <c r="R301" s="237">
        <f t="shared" si="722"/>
        <v>18085.599999999999</v>
      </c>
      <c r="S301" s="231">
        <f>R301/Q301</f>
        <v>1</v>
      </c>
      <c r="T301" s="237">
        <f t="shared" si="723"/>
        <v>13604.4</v>
      </c>
      <c r="U301" s="237">
        <f t="shared" si="723"/>
        <v>13604.4</v>
      </c>
      <c r="V301" s="231">
        <f>U301/T301</f>
        <v>1</v>
      </c>
      <c r="W301" s="237">
        <f t="shared" si="724"/>
        <v>11181.1</v>
      </c>
      <c r="X301" s="237">
        <f t="shared" si="724"/>
        <v>11181.1</v>
      </c>
      <c r="Y301" s="231">
        <f>X301/W301*1</f>
        <v>1</v>
      </c>
      <c r="Z301" s="237">
        <f>Z287+Z51+Z37</f>
        <v>12093.300000000001</v>
      </c>
      <c r="AA301" s="237">
        <f>AA287+AA51+AA37</f>
        <v>12093.300000000001</v>
      </c>
      <c r="AB301" s="240">
        <f t="shared" ref="AB301:AB302" si="733">AA301/Z301</f>
        <v>1</v>
      </c>
      <c r="AC301" s="237">
        <f t="shared" si="725"/>
        <v>11292.6</v>
      </c>
      <c r="AD301" s="237">
        <f t="shared" si="725"/>
        <v>11292.6</v>
      </c>
      <c r="AE301" s="231">
        <f t="shared" ref="AE301:AE302" si="734">AD301/AC301</f>
        <v>1</v>
      </c>
      <c r="AF301" s="237">
        <f t="shared" si="726"/>
        <v>21258.6</v>
      </c>
      <c r="AG301" s="237">
        <f t="shared" si="726"/>
        <v>21258.6</v>
      </c>
      <c r="AH301" s="231">
        <f t="shared" si="727"/>
        <v>1</v>
      </c>
      <c r="AI301" s="237">
        <f t="shared" si="728"/>
        <v>16031.7</v>
      </c>
      <c r="AJ301" s="237">
        <f t="shared" si="728"/>
        <v>16031.7</v>
      </c>
      <c r="AK301" s="231">
        <f t="shared" si="732"/>
        <v>1</v>
      </c>
      <c r="AL301" s="237">
        <f>AL287+AL51+AL37</f>
        <v>15583.8</v>
      </c>
      <c r="AM301" s="237">
        <f>AM287+AM51+AM37</f>
        <v>15583.8</v>
      </c>
      <c r="AN301" s="231">
        <f t="shared" ref="AN301:AN302" si="735">AM301/AL301</f>
        <v>1</v>
      </c>
      <c r="AO301" s="237">
        <f>AO287+AO51+AO37</f>
        <v>17756.5</v>
      </c>
      <c r="AP301" s="237">
        <f>AP287+AP51+AP37</f>
        <v>17677.400000000001</v>
      </c>
      <c r="AQ301" s="231">
        <f t="shared" ref="AQ301" si="736">AP301/AO301</f>
        <v>0.9955452932728861</v>
      </c>
      <c r="AR301" s="432" t="s">
        <v>486</v>
      </c>
    </row>
    <row r="302" spans="1:44" ht="409.5" customHeight="1">
      <c r="A302" s="635"/>
      <c r="B302" s="584"/>
      <c r="C302" s="584"/>
      <c r="D302" s="267" t="s">
        <v>284</v>
      </c>
      <c r="E302" s="237">
        <f t="shared" ref="E302:E305" si="737">H302+K302+N302+Q302+T302+W302+Z302+AC302+AF302+AI302+AL302+AO302</f>
        <v>728457.2</v>
      </c>
      <c r="F302" s="237">
        <f t="shared" ref="F302:F305" si="738">I302+L302+O302+R302+U302+X302+AA302+AD302+AG302+AJ302+AM302+AP302</f>
        <v>591220.10000000009</v>
      </c>
      <c r="G302" s="290">
        <f t="shared" si="660"/>
        <v>0.8116058156882795</v>
      </c>
      <c r="H302" s="237">
        <f>H288+H53+H38</f>
        <v>14404.1</v>
      </c>
      <c r="I302" s="237">
        <f>I288+I53+I38</f>
        <v>14404.1</v>
      </c>
      <c r="J302" s="231">
        <f>I302/H302</f>
        <v>1</v>
      </c>
      <c r="K302" s="237">
        <f>K288+K53+K38</f>
        <v>22561.5</v>
      </c>
      <c r="L302" s="237">
        <f>L288+L53+L38</f>
        <v>22561.5</v>
      </c>
      <c r="M302" s="231">
        <f>L302/K302</f>
        <v>1</v>
      </c>
      <c r="N302" s="237">
        <f>N288+N53+N38</f>
        <v>120485.5</v>
      </c>
      <c r="O302" s="237">
        <f>O288+O53+O38</f>
        <v>120485.5</v>
      </c>
      <c r="P302" s="282">
        <f>O302/N302</f>
        <v>1</v>
      </c>
      <c r="Q302" s="237">
        <f>Q288+Q53+Q38</f>
        <v>16231.699999999999</v>
      </c>
      <c r="R302" s="237">
        <f>R288+R53+R38</f>
        <v>16231.699999999999</v>
      </c>
      <c r="S302" s="231">
        <f>R302/Q302</f>
        <v>1</v>
      </c>
      <c r="T302" s="237">
        <f>T288+T53+T38</f>
        <v>19081.600000000002</v>
      </c>
      <c r="U302" s="237">
        <f>U288+U53+U38</f>
        <v>19081.600000000002</v>
      </c>
      <c r="V302" s="231">
        <f>U302/T302</f>
        <v>1</v>
      </c>
      <c r="W302" s="237">
        <f>W288+W53+W38</f>
        <v>64725.7</v>
      </c>
      <c r="X302" s="237">
        <f>X288+X53+X38</f>
        <v>64725.7</v>
      </c>
      <c r="Y302" s="231">
        <f>X302/W302*1</f>
        <v>1</v>
      </c>
      <c r="Z302" s="237">
        <f>Z288+Z53+Z38</f>
        <v>19386.2</v>
      </c>
      <c r="AA302" s="237">
        <f>AA288+AA53+AA38</f>
        <v>19386.2</v>
      </c>
      <c r="AB302" s="240">
        <f t="shared" si="733"/>
        <v>1</v>
      </c>
      <c r="AC302" s="237">
        <f>AC288+AC53+AC38</f>
        <v>19710.8</v>
      </c>
      <c r="AD302" s="237">
        <f>AD288+AD53+AD38</f>
        <v>19710.8</v>
      </c>
      <c r="AE302" s="231">
        <f t="shared" si="734"/>
        <v>1</v>
      </c>
      <c r="AF302" s="237">
        <f>AF288+AF53+AF38</f>
        <v>133856.5</v>
      </c>
      <c r="AG302" s="237">
        <f>AG288+AG53+AG38</f>
        <v>133856.5</v>
      </c>
      <c r="AH302" s="231">
        <f t="shared" si="727"/>
        <v>1</v>
      </c>
      <c r="AI302" s="237">
        <f>AI288+AI53+AI38</f>
        <v>16221.9</v>
      </c>
      <c r="AJ302" s="237">
        <f>AJ288+AJ53+AJ38</f>
        <v>16221.9</v>
      </c>
      <c r="AK302" s="484">
        <f t="shared" si="732"/>
        <v>1</v>
      </c>
      <c r="AL302" s="237">
        <f>AL288+AL53+AL38</f>
        <v>11316</v>
      </c>
      <c r="AM302" s="237">
        <f>AM288+AM53+AM38</f>
        <v>11316</v>
      </c>
      <c r="AN302" s="231">
        <f t="shared" si="735"/>
        <v>1</v>
      </c>
      <c r="AO302" s="237">
        <f>AO288+AO53+AO38</f>
        <v>270475.69999999995</v>
      </c>
      <c r="AP302" s="237">
        <f>AP288+AP53+AP38</f>
        <v>133238.6</v>
      </c>
      <c r="AQ302" s="284">
        <f t="shared" ref="AQ302" si="739">AP302/AO302*100</f>
        <v>49.260839328634709</v>
      </c>
      <c r="AR302" s="453" t="s">
        <v>487</v>
      </c>
    </row>
    <row r="303" spans="1:44" ht="349.5" customHeight="1">
      <c r="A303" s="635"/>
      <c r="B303" s="584"/>
      <c r="C303" s="584"/>
      <c r="D303" s="236" t="s">
        <v>292</v>
      </c>
      <c r="E303" s="280">
        <f t="shared" si="737"/>
        <v>0</v>
      </c>
      <c r="F303" s="280">
        <f t="shared" si="738"/>
        <v>0</v>
      </c>
      <c r="G303" s="231"/>
      <c r="H303" s="237">
        <f t="shared" ref="H303:I305" si="740">H289+H55+H39</f>
        <v>0</v>
      </c>
      <c r="I303" s="237">
        <f t="shared" si="740"/>
        <v>0</v>
      </c>
      <c r="J303" s="238"/>
      <c r="K303" s="237">
        <f t="shared" ref="K303:L305" si="741">K289+K55+K39</f>
        <v>0</v>
      </c>
      <c r="L303" s="237">
        <f t="shared" si="741"/>
        <v>0</v>
      </c>
      <c r="M303" s="238"/>
      <c r="N303" s="237">
        <f t="shared" ref="N303:O305" si="742">N289+N55+N39</f>
        <v>0</v>
      </c>
      <c r="O303" s="237">
        <f t="shared" si="742"/>
        <v>0</v>
      </c>
      <c r="P303" s="238"/>
      <c r="Q303" s="237">
        <f t="shared" ref="Q303:R305" si="743">Q289+Q55+Q39</f>
        <v>0</v>
      </c>
      <c r="R303" s="237">
        <f t="shared" si="743"/>
        <v>0</v>
      </c>
      <c r="S303" s="238"/>
      <c r="T303" s="237">
        <f t="shared" ref="T303:U305" si="744">T289+T55+T39</f>
        <v>0</v>
      </c>
      <c r="U303" s="237">
        <f t="shared" si="744"/>
        <v>0</v>
      </c>
      <c r="V303" s="238"/>
      <c r="W303" s="237">
        <f t="shared" ref="W303:X305" si="745">W289+W55+W39</f>
        <v>0</v>
      </c>
      <c r="X303" s="237">
        <f t="shared" si="745"/>
        <v>0</v>
      </c>
      <c r="Y303" s="238"/>
      <c r="Z303" s="237">
        <f t="shared" ref="Z303:AA305" si="746">Z289+Z55+Z39</f>
        <v>0</v>
      </c>
      <c r="AA303" s="237">
        <f t="shared" si="746"/>
        <v>0</v>
      </c>
      <c r="AB303" s="238"/>
      <c r="AC303" s="237">
        <f t="shared" ref="AC303:AD305" si="747">AC289+AC55+AC39</f>
        <v>0</v>
      </c>
      <c r="AD303" s="237">
        <f t="shared" si="747"/>
        <v>0</v>
      </c>
      <c r="AE303" s="238"/>
      <c r="AF303" s="237">
        <f t="shared" ref="AF303:AG305" si="748">AF289+AF55+AF39</f>
        <v>0</v>
      </c>
      <c r="AG303" s="237">
        <f t="shared" si="748"/>
        <v>0</v>
      </c>
      <c r="AH303" s="238"/>
      <c r="AI303" s="237">
        <f>AI243</f>
        <v>0</v>
      </c>
      <c r="AJ303" s="237">
        <f>AJ243</f>
        <v>0</v>
      </c>
      <c r="AK303" s="240"/>
      <c r="AL303" s="237">
        <f t="shared" ref="AL303:AM305" si="749">AL289+AL55+AL39</f>
        <v>0</v>
      </c>
      <c r="AM303" s="237">
        <f t="shared" si="749"/>
        <v>0</v>
      </c>
      <c r="AN303" s="238"/>
      <c r="AO303" s="237">
        <f t="shared" ref="AO303:AP305" si="750">AO289+AO55+AO39</f>
        <v>0</v>
      </c>
      <c r="AP303" s="237">
        <f t="shared" si="750"/>
        <v>0</v>
      </c>
      <c r="AQ303" s="238"/>
      <c r="AR303" s="423"/>
    </row>
    <row r="304" spans="1:44" ht="75.75" customHeight="1">
      <c r="A304" s="635"/>
      <c r="B304" s="584"/>
      <c r="C304" s="584"/>
      <c r="D304" s="236" t="s">
        <v>285</v>
      </c>
      <c r="E304" s="237">
        <f t="shared" si="737"/>
        <v>0</v>
      </c>
      <c r="F304" s="237">
        <f t="shared" si="738"/>
        <v>0</v>
      </c>
      <c r="G304" s="238"/>
      <c r="H304" s="237">
        <f t="shared" si="740"/>
        <v>0</v>
      </c>
      <c r="I304" s="237">
        <f t="shared" si="740"/>
        <v>0</v>
      </c>
      <c r="J304" s="238"/>
      <c r="K304" s="237">
        <f t="shared" si="741"/>
        <v>0</v>
      </c>
      <c r="L304" s="237">
        <f t="shared" si="741"/>
        <v>0</v>
      </c>
      <c r="M304" s="238"/>
      <c r="N304" s="237">
        <f t="shared" si="742"/>
        <v>0</v>
      </c>
      <c r="O304" s="237">
        <f t="shared" si="742"/>
        <v>0</v>
      </c>
      <c r="P304" s="238"/>
      <c r="Q304" s="237">
        <f t="shared" si="743"/>
        <v>0</v>
      </c>
      <c r="R304" s="237">
        <f t="shared" si="743"/>
        <v>0</v>
      </c>
      <c r="S304" s="238"/>
      <c r="T304" s="237">
        <f t="shared" si="744"/>
        <v>0</v>
      </c>
      <c r="U304" s="237">
        <f t="shared" si="744"/>
        <v>0</v>
      </c>
      <c r="V304" s="238"/>
      <c r="W304" s="237">
        <f t="shared" si="745"/>
        <v>0</v>
      </c>
      <c r="X304" s="237">
        <f t="shared" si="745"/>
        <v>0</v>
      </c>
      <c r="Y304" s="238"/>
      <c r="Z304" s="237">
        <f t="shared" si="746"/>
        <v>0</v>
      </c>
      <c r="AA304" s="237">
        <f t="shared" si="746"/>
        <v>0</v>
      </c>
      <c r="AB304" s="238"/>
      <c r="AC304" s="237">
        <f t="shared" si="747"/>
        <v>0</v>
      </c>
      <c r="AD304" s="237">
        <f t="shared" si="747"/>
        <v>0</v>
      </c>
      <c r="AE304" s="238"/>
      <c r="AF304" s="237">
        <f t="shared" si="748"/>
        <v>0</v>
      </c>
      <c r="AG304" s="237">
        <f t="shared" si="748"/>
        <v>0</v>
      </c>
      <c r="AH304" s="238"/>
      <c r="AI304" s="237">
        <f>AI290+AI56+AI40</f>
        <v>0</v>
      </c>
      <c r="AJ304" s="237">
        <f>AJ290+AJ56+AJ40</f>
        <v>0</v>
      </c>
      <c r="AK304" s="240"/>
      <c r="AL304" s="237">
        <f t="shared" si="749"/>
        <v>0</v>
      </c>
      <c r="AM304" s="237">
        <f t="shared" si="749"/>
        <v>0</v>
      </c>
      <c r="AN304" s="238"/>
      <c r="AO304" s="237">
        <f t="shared" si="750"/>
        <v>0</v>
      </c>
      <c r="AP304" s="237">
        <f t="shared" si="750"/>
        <v>0</v>
      </c>
      <c r="AQ304" s="238"/>
      <c r="AR304" s="423"/>
    </row>
    <row r="305" spans="1:44" ht="114.75" customHeight="1" thickBot="1">
      <c r="A305" s="636"/>
      <c r="B305" s="585"/>
      <c r="C305" s="585"/>
      <c r="D305" s="261" t="s">
        <v>43</v>
      </c>
      <c r="E305" s="250">
        <f t="shared" si="737"/>
        <v>0</v>
      </c>
      <c r="F305" s="250">
        <f t="shared" si="738"/>
        <v>0</v>
      </c>
      <c r="G305" s="275"/>
      <c r="H305" s="250">
        <f t="shared" si="740"/>
        <v>0</v>
      </c>
      <c r="I305" s="250">
        <f t="shared" si="740"/>
        <v>0</v>
      </c>
      <c r="J305" s="275"/>
      <c r="K305" s="250">
        <f t="shared" si="741"/>
        <v>0</v>
      </c>
      <c r="L305" s="250">
        <f t="shared" si="741"/>
        <v>0</v>
      </c>
      <c r="M305" s="275"/>
      <c r="N305" s="250">
        <f t="shared" si="742"/>
        <v>0</v>
      </c>
      <c r="O305" s="250">
        <f t="shared" si="742"/>
        <v>0</v>
      </c>
      <c r="P305" s="275"/>
      <c r="Q305" s="250">
        <f t="shared" si="743"/>
        <v>0</v>
      </c>
      <c r="R305" s="250">
        <f t="shared" si="743"/>
        <v>0</v>
      </c>
      <c r="S305" s="275"/>
      <c r="T305" s="250">
        <f t="shared" si="744"/>
        <v>0</v>
      </c>
      <c r="U305" s="250">
        <f t="shared" si="744"/>
        <v>0</v>
      </c>
      <c r="V305" s="275"/>
      <c r="W305" s="250">
        <f t="shared" si="745"/>
        <v>0</v>
      </c>
      <c r="X305" s="250">
        <f t="shared" si="745"/>
        <v>0</v>
      </c>
      <c r="Y305" s="275"/>
      <c r="Z305" s="250">
        <f t="shared" si="746"/>
        <v>0</v>
      </c>
      <c r="AA305" s="250">
        <f t="shared" si="746"/>
        <v>0</v>
      </c>
      <c r="AB305" s="275"/>
      <c r="AC305" s="250">
        <f t="shared" si="747"/>
        <v>0</v>
      </c>
      <c r="AD305" s="250">
        <f t="shared" si="747"/>
        <v>0</v>
      </c>
      <c r="AE305" s="275"/>
      <c r="AF305" s="250">
        <f t="shared" si="748"/>
        <v>0</v>
      </c>
      <c r="AG305" s="250">
        <f t="shared" si="748"/>
        <v>0</v>
      </c>
      <c r="AH305" s="275"/>
      <c r="AI305" s="250">
        <f>AI291+AI57+AI41</f>
        <v>0</v>
      </c>
      <c r="AJ305" s="250">
        <f>AJ291+AJ57+AJ41</f>
        <v>0</v>
      </c>
      <c r="AK305" s="277"/>
      <c r="AL305" s="250">
        <f t="shared" si="749"/>
        <v>0</v>
      </c>
      <c r="AM305" s="250">
        <f t="shared" si="749"/>
        <v>0</v>
      </c>
      <c r="AN305" s="275"/>
      <c r="AO305" s="250">
        <f t="shared" si="750"/>
        <v>0</v>
      </c>
      <c r="AP305" s="250">
        <f t="shared" si="750"/>
        <v>0</v>
      </c>
      <c r="AQ305" s="275"/>
      <c r="AR305" s="424"/>
    </row>
    <row r="306" spans="1:44" ht="58.5" customHeight="1">
      <c r="A306" s="632" t="s">
        <v>322</v>
      </c>
      <c r="B306" s="632"/>
      <c r="C306" s="632"/>
      <c r="D306" s="632"/>
      <c r="E306" s="632"/>
      <c r="F306" s="632"/>
      <c r="G306" s="632"/>
      <c r="H306" s="632"/>
      <c r="I306" s="632"/>
      <c r="J306" s="632"/>
      <c r="K306" s="632"/>
      <c r="L306" s="632"/>
      <c r="M306" s="632"/>
      <c r="N306" s="632"/>
      <c r="O306" s="632"/>
      <c r="P306" s="632"/>
      <c r="Q306" s="632"/>
      <c r="R306" s="632"/>
      <c r="S306" s="632"/>
      <c r="T306" s="632"/>
      <c r="U306" s="632"/>
      <c r="V306" s="632"/>
      <c r="W306" s="632"/>
      <c r="X306" s="632"/>
      <c r="Y306" s="632"/>
      <c r="Z306" s="632"/>
      <c r="AA306" s="632"/>
      <c r="AB306" s="632"/>
      <c r="AC306" s="632"/>
      <c r="AD306" s="632"/>
      <c r="AE306" s="632"/>
      <c r="AF306" s="632"/>
      <c r="AG306" s="632"/>
      <c r="AH306" s="632"/>
      <c r="AI306" s="632"/>
      <c r="AJ306" s="632"/>
      <c r="AK306" s="632"/>
      <c r="AL306" s="632"/>
      <c r="AM306" s="632"/>
      <c r="AN306" s="632"/>
      <c r="AO306" s="632"/>
      <c r="AP306" s="632"/>
      <c r="AQ306" s="632"/>
      <c r="AR306" s="632"/>
    </row>
    <row r="307" spans="1:44" ht="69.75" customHeight="1">
      <c r="A307" s="633" t="s">
        <v>324</v>
      </c>
      <c r="B307" s="633"/>
      <c r="C307" s="633"/>
      <c r="D307" s="633"/>
      <c r="E307" s="633"/>
      <c r="F307" s="633"/>
      <c r="G307" s="633"/>
      <c r="H307" s="633"/>
      <c r="I307" s="633"/>
      <c r="J307" s="633"/>
      <c r="K307" s="633"/>
      <c r="L307" s="633"/>
      <c r="M307" s="633"/>
      <c r="N307" s="633"/>
      <c r="O307" s="633"/>
      <c r="P307" s="633"/>
      <c r="Q307" s="633"/>
      <c r="R307" s="633"/>
      <c r="S307" s="633"/>
      <c r="T307" s="633"/>
      <c r="U307" s="633"/>
      <c r="V307" s="633"/>
      <c r="W307" s="633"/>
      <c r="X307" s="633"/>
      <c r="Y307" s="633"/>
      <c r="Z307" s="633"/>
      <c r="AA307" s="633"/>
      <c r="AB307" s="633"/>
      <c r="AC307" s="633"/>
      <c r="AD307" s="633"/>
      <c r="AE307" s="633"/>
      <c r="AF307" s="633"/>
      <c r="AG307" s="633"/>
      <c r="AH307" s="633"/>
      <c r="AI307" s="633"/>
      <c r="AJ307" s="633"/>
      <c r="AK307" s="633"/>
      <c r="AL307" s="633"/>
      <c r="AM307" s="633"/>
      <c r="AN307" s="633"/>
      <c r="AO307" s="633"/>
      <c r="AP307" s="633"/>
      <c r="AQ307" s="633"/>
      <c r="AR307" s="633"/>
    </row>
    <row r="308" spans="1:44" ht="64.5" customHeight="1">
      <c r="A308" s="325" t="s">
        <v>323</v>
      </c>
      <c r="B308" s="325"/>
      <c r="C308" s="325"/>
      <c r="D308" s="325"/>
      <c r="E308" s="325"/>
      <c r="F308" s="325"/>
      <c r="G308" s="325"/>
      <c r="H308" s="325"/>
      <c r="I308" s="325"/>
      <c r="J308" s="325"/>
      <c r="K308" s="325"/>
      <c r="L308" s="325"/>
      <c r="M308" s="325"/>
      <c r="N308" s="325"/>
      <c r="O308" s="325"/>
      <c r="P308" s="325"/>
      <c r="Q308" s="325"/>
      <c r="R308" s="325"/>
      <c r="S308" s="325"/>
      <c r="T308" s="325"/>
      <c r="U308" s="325"/>
      <c r="V308" s="325"/>
      <c r="W308" s="325"/>
      <c r="X308" s="325"/>
      <c r="Y308" s="325"/>
      <c r="Z308" s="325"/>
      <c r="AA308" s="325"/>
      <c r="AB308" s="325"/>
      <c r="AC308" s="325"/>
      <c r="AD308" s="325"/>
      <c r="AE308" s="325"/>
      <c r="AF308" s="325"/>
      <c r="AG308" s="325"/>
      <c r="AH308" s="325"/>
      <c r="AI308" s="325"/>
      <c r="AJ308" s="325"/>
      <c r="AK308" s="325"/>
      <c r="AL308" s="325"/>
      <c r="AM308" s="325"/>
      <c r="AN308" s="325"/>
      <c r="AO308" s="325"/>
      <c r="AP308" s="325"/>
      <c r="AQ308" s="325"/>
      <c r="AR308" s="325"/>
    </row>
    <row r="309" spans="1:44" ht="30" customHeight="1">
      <c r="A309" s="667" t="s">
        <v>6</v>
      </c>
      <c r="B309" s="578" t="s">
        <v>325</v>
      </c>
      <c r="C309" s="690" t="s">
        <v>326</v>
      </c>
      <c r="D309" s="258" t="s">
        <v>41</v>
      </c>
      <c r="E309" s="246"/>
      <c r="F309" s="246"/>
      <c r="G309" s="247"/>
      <c r="H309" s="246"/>
      <c r="I309" s="246"/>
      <c r="J309" s="247"/>
      <c r="K309" s="246"/>
      <c r="L309" s="246"/>
      <c r="M309" s="247"/>
      <c r="N309" s="246"/>
      <c r="O309" s="246"/>
      <c r="P309" s="247"/>
      <c r="Q309" s="246"/>
      <c r="R309" s="246"/>
      <c r="S309" s="247"/>
      <c r="T309" s="246"/>
      <c r="U309" s="246"/>
      <c r="V309" s="247"/>
      <c r="W309" s="246"/>
      <c r="X309" s="246"/>
      <c r="Y309" s="247"/>
      <c r="Z309" s="246"/>
      <c r="AA309" s="247"/>
      <c r="AB309" s="247"/>
      <c r="AC309" s="246"/>
      <c r="AD309" s="247"/>
      <c r="AE309" s="247"/>
      <c r="AF309" s="246"/>
      <c r="AG309" s="247"/>
      <c r="AH309" s="247"/>
      <c r="AI309" s="246"/>
      <c r="AJ309" s="247"/>
      <c r="AK309" s="247"/>
      <c r="AL309" s="246"/>
      <c r="AM309" s="247"/>
      <c r="AN309" s="247"/>
      <c r="AO309" s="247"/>
      <c r="AP309" s="247"/>
      <c r="AQ309" s="247"/>
      <c r="AR309" s="654"/>
    </row>
    <row r="310" spans="1:44" ht="71.25" customHeight="1">
      <c r="A310" s="667"/>
      <c r="B310" s="578"/>
      <c r="C310" s="690"/>
      <c r="D310" s="258" t="s">
        <v>37</v>
      </c>
      <c r="E310" s="246"/>
      <c r="F310" s="246"/>
      <c r="G310" s="247"/>
      <c r="H310" s="246"/>
      <c r="I310" s="246"/>
      <c r="J310" s="247"/>
      <c r="K310" s="246"/>
      <c r="L310" s="246"/>
      <c r="M310" s="247"/>
      <c r="N310" s="246"/>
      <c r="O310" s="246"/>
      <c r="P310" s="247"/>
      <c r="Q310" s="246"/>
      <c r="R310" s="246"/>
      <c r="S310" s="247"/>
      <c r="T310" s="246"/>
      <c r="U310" s="246"/>
      <c r="V310" s="247"/>
      <c r="W310" s="246"/>
      <c r="X310" s="246"/>
      <c r="Y310" s="247"/>
      <c r="Z310" s="246"/>
      <c r="AA310" s="247"/>
      <c r="AB310" s="247"/>
      <c r="AC310" s="246"/>
      <c r="AD310" s="247"/>
      <c r="AE310" s="247"/>
      <c r="AF310" s="246"/>
      <c r="AG310" s="247"/>
      <c r="AH310" s="247"/>
      <c r="AI310" s="246"/>
      <c r="AJ310" s="247"/>
      <c r="AK310" s="247"/>
      <c r="AL310" s="246"/>
      <c r="AM310" s="247"/>
      <c r="AN310" s="247"/>
      <c r="AO310" s="247"/>
      <c r="AP310" s="247"/>
      <c r="AQ310" s="247"/>
      <c r="AR310" s="654"/>
    </row>
    <row r="311" spans="1:44" ht="114.75" customHeight="1">
      <c r="A311" s="667"/>
      <c r="B311" s="578"/>
      <c r="C311" s="690"/>
      <c r="D311" s="236" t="s">
        <v>2</v>
      </c>
      <c r="E311" s="246"/>
      <c r="F311" s="246"/>
      <c r="G311" s="247"/>
      <c r="H311" s="680" t="s">
        <v>328</v>
      </c>
      <c r="I311" s="680"/>
      <c r="J311" s="680"/>
      <c r="K311" s="680"/>
      <c r="L311" s="680"/>
      <c r="M311" s="680"/>
      <c r="N311" s="680"/>
      <c r="O311" s="680"/>
      <c r="P311" s="680"/>
      <c r="Q311" s="680"/>
      <c r="R311" s="680"/>
      <c r="S311" s="680"/>
      <c r="T311" s="680"/>
      <c r="U311" s="680"/>
      <c r="V311" s="680"/>
      <c r="W311" s="680"/>
      <c r="X311" s="680"/>
      <c r="Y311" s="680"/>
      <c r="Z311" s="680"/>
      <c r="AA311" s="680"/>
      <c r="AB311" s="680"/>
      <c r="AC311" s="246"/>
      <c r="AD311" s="247"/>
      <c r="AE311" s="247"/>
      <c r="AF311" s="246"/>
      <c r="AG311" s="247"/>
      <c r="AH311" s="247"/>
      <c r="AI311" s="246"/>
      <c r="AJ311" s="247"/>
      <c r="AK311" s="247"/>
      <c r="AL311" s="246"/>
      <c r="AM311" s="247"/>
      <c r="AN311" s="247"/>
      <c r="AO311" s="247"/>
      <c r="AP311" s="247"/>
      <c r="AQ311" s="247"/>
      <c r="AR311" s="654"/>
    </row>
    <row r="312" spans="1:44" ht="99" customHeight="1">
      <c r="A312" s="667"/>
      <c r="B312" s="578"/>
      <c r="C312" s="690"/>
      <c r="D312" s="236" t="s">
        <v>284</v>
      </c>
      <c r="E312" s="246"/>
      <c r="F312" s="246"/>
      <c r="G312" s="247"/>
      <c r="H312" s="246"/>
      <c r="I312" s="246"/>
      <c r="J312" s="247"/>
      <c r="K312" s="246"/>
      <c r="L312" s="246"/>
      <c r="M312" s="247"/>
      <c r="N312" s="246"/>
      <c r="O312" s="246"/>
      <c r="P312" s="247"/>
      <c r="Q312" s="246"/>
      <c r="R312" s="246"/>
      <c r="S312" s="247"/>
      <c r="T312" s="246"/>
      <c r="U312" s="246"/>
      <c r="V312" s="247"/>
      <c r="W312" s="246"/>
      <c r="X312" s="246"/>
      <c r="Y312" s="247"/>
      <c r="Z312" s="246"/>
      <c r="AA312" s="247"/>
      <c r="AB312" s="247"/>
      <c r="AC312" s="246"/>
      <c r="AD312" s="247"/>
      <c r="AE312" s="247"/>
      <c r="AF312" s="246"/>
      <c r="AG312" s="247"/>
      <c r="AH312" s="247"/>
      <c r="AI312" s="246"/>
      <c r="AJ312" s="247"/>
      <c r="AK312" s="247"/>
      <c r="AL312" s="246"/>
      <c r="AM312" s="247"/>
      <c r="AN312" s="247"/>
      <c r="AO312" s="247"/>
      <c r="AP312" s="247"/>
      <c r="AQ312" s="247"/>
      <c r="AR312" s="654"/>
    </row>
    <row r="313" spans="1:44" ht="366.75" customHeight="1">
      <c r="A313" s="667"/>
      <c r="B313" s="578"/>
      <c r="C313" s="690"/>
      <c r="D313" s="236" t="s">
        <v>292</v>
      </c>
      <c r="E313" s="246"/>
      <c r="F313" s="246"/>
      <c r="G313" s="247"/>
      <c r="H313" s="246"/>
      <c r="I313" s="246"/>
      <c r="J313" s="247"/>
      <c r="K313" s="246"/>
      <c r="L313" s="246"/>
      <c r="M313" s="247"/>
      <c r="N313" s="246"/>
      <c r="O313" s="246"/>
      <c r="P313" s="247"/>
      <c r="Q313" s="246"/>
      <c r="R313" s="246"/>
      <c r="S313" s="247"/>
      <c r="T313" s="246"/>
      <c r="U313" s="246"/>
      <c r="V313" s="247"/>
      <c r="W313" s="246"/>
      <c r="X313" s="246"/>
      <c r="Y313" s="247"/>
      <c r="Z313" s="246"/>
      <c r="AA313" s="247"/>
      <c r="AB313" s="247"/>
      <c r="AC313" s="246"/>
      <c r="AD313" s="247"/>
      <c r="AE313" s="247"/>
      <c r="AF313" s="246"/>
      <c r="AG313" s="247"/>
      <c r="AH313" s="247"/>
      <c r="AI313" s="246"/>
      <c r="AJ313" s="247"/>
      <c r="AK313" s="247"/>
      <c r="AL313" s="246"/>
      <c r="AM313" s="247"/>
      <c r="AN313" s="247"/>
      <c r="AO313" s="247"/>
      <c r="AP313" s="247"/>
      <c r="AQ313" s="247"/>
      <c r="AR313" s="654"/>
    </row>
    <row r="314" spans="1:44" ht="71.25" customHeight="1">
      <c r="A314" s="667"/>
      <c r="B314" s="578"/>
      <c r="C314" s="690"/>
      <c r="D314" s="236" t="s">
        <v>285</v>
      </c>
      <c r="E314" s="246"/>
      <c r="F314" s="246"/>
      <c r="G314" s="247"/>
      <c r="H314" s="246"/>
      <c r="I314" s="246"/>
      <c r="J314" s="247"/>
      <c r="K314" s="246"/>
      <c r="L314" s="246"/>
      <c r="M314" s="247"/>
      <c r="N314" s="246"/>
      <c r="O314" s="246"/>
      <c r="P314" s="247"/>
      <c r="Q314" s="246"/>
      <c r="R314" s="246"/>
      <c r="S314" s="247"/>
      <c r="T314" s="246"/>
      <c r="U314" s="246"/>
      <c r="V314" s="247"/>
      <c r="W314" s="246"/>
      <c r="X314" s="246"/>
      <c r="Y314" s="247"/>
      <c r="Z314" s="246"/>
      <c r="AA314" s="247"/>
      <c r="AB314" s="247"/>
      <c r="AC314" s="246"/>
      <c r="AD314" s="247"/>
      <c r="AE314" s="247"/>
      <c r="AF314" s="246"/>
      <c r="AG314" s="247"/>
      <c r="AH314" s="247"/>
      <c r="AI314" s="246"/>
      <c r="AJ314" s="247"/>
      <c r="AK314" s="247"/>
      <c r="AL314" s="246"/>
      <c r="AM314" s="247"/>
      <c r="AN314" s="247"/>
      <c r="AO314" s="247"/>
      <c r="AP314" s="247"/>
      <c r="AQ314" s="247"/>
      <c r="AR314" s="654"/>
    </row>
    <row r="315" spans="1:44" ht="114.75" customHeight="1">
      <c r="A315" s="667"/>
      <c r="B315" s="578"/>
      <c r="C315" s="690"/>
      <c r="D315" s="258" t="s">
        <v>43</v>
      </c>
      <c r="E315" s="246"/>
      <c r="F315" s="246"/>
      <c r="G315" s="247"/>
      <c r="H315" s="246"/>
      <c r="I315" s="246"/>
      <c r="J315" s="247"/>
      <c r="K315" s="246"/>
      <c r="L315" s="246"/>
      <c r="M315" s="247"/>
      <c r="N315" s="246"/>
      <c r="O315" s="246"/>
      <c r="P315" s="247"/>
      <c r="Q315" s="246"/>
      <c r="R315" s="246"/>
      <c r="S315" s="247"/>
      <c r="T315" s="246"/>
      <c r="U315" s="246"/>
      <c r="V315" s="247"/>
      <c r="W315" s="246"/>
      <c r="X315" s="246"/>
      <c r="Y315" s="247"/>
      <c r="Z315" s="246"/>
      <c r="AA315" s="247"/>
      <c r="AB315" s="247"/>
      <c r="AC315" s="246"/>
      <c r="AD315" s="247"/>
      <c r="AE315" s="247"/>
      <c r="AF315" s="246"/>
      <c r="AG315" s="247"/>
      <c r="AH315" s="247"/>
      <c r="AI315" s="246"/>
      <c r="AJ315" s="247"/>
      <c r="AK315" s="247"/>
      <c r="AL315" s="246"/>
      <c r="AM315" s="247"/>
      <c r="AN315" s="247"/>
      <c r="AO315" s="247"/>
      <c r="AP315" s="247"/>
      <c r="AQ315" s="247"/>
      <c r="AR315" s="654"/>
    </row>
    <row r="316" spans="1:44" s="136" customFormat="1" ht="295.5" customHeight="1">
      <c r="A316" s="326" t="s">
        <v>331</v>
      </c>
      <c r="B316" s="327" t="s">
        <v>332</v>
      </c>
      <c r="C316" s="690"/>
      <c r="D316" s="328" t="s">
        <v>333</v>
      </c>
      <c r="E316" s="328"/>
      <c r="F316" s="328"/>
      <c r="G316" s="328"/>
      <c r="H316" s="328"/>
      <c r="I316" s="328"/>
      <c r="J316" s="328"/>
      <c r="K316" s="328"/>
      <c r="L316" s="328"/>
      <c r="M316" s="329"/>
      <c r="N316" s="329"/>
      <c r="O316" s="329"/>
      <c r="P316" s="329"/>
      <c r="Q316" s="329"/>
      <c r="R316" s="329"/>
      <c r="S316" s="329"/>
      <c r="T316" s="329"/>
      <c r="U316" s="329"/>
      <c r="V316" s="329"/>
      <c r="W316" s="329"/>
      <c r="X316" s="329"/>
      <c r="Y316" s="329"/>
      <c r="Z316" s="329"/>
      <c r="AA316" s="329"/>
      <c r="AB316" s="329"/>
      <c r="AC316" s="329"/>
      <c r="AD316" s="329"/>
      <c r="AE316" s="329"/>
      <c r="AF316" s="329"/>
      <c r="AG316" s="329"/>
      <c r="AH316" s="329"/>
      <c r="AI316" s="329"/>
      <c r="AJ316" s="329"/>
      <c r="AK316" s="329"/>
      <c r="AL316" s="329"/>
      <c r="AM316" s="329"/>
      <c r="AN316" s="329"/>
      <c r="AO316" s="329"/>
      <c r="AP316" s="329"/>
      <c r="AQ316" s="329"/>
      <c r="AR316" s="329"/>
    </row>
    <row r="317" spans="1:44" s="136" customFormat="1" ht="185.25" customHeight="1">
      <c r="A317" s="328" t="s">
        <v>334</v>
      </c>
      <c r="B317" s="330" t="s">
        <v>335</v>
      </c>
      <c r="C317" s="690"/>
      <c r="D317" s="328" t="s">
        <v>333</v>
      </c>
      <c r="E317" s="328"/>
      <c r="F317" s="328"/>
      <c r="G317" s="328"/>
      <c r="H317" s="328"/>
      <c r="I317" s="328"/>
      <c r="J317" s="328"/>
      <c r="K317" s="328"/>
      <c r="L317" s="328"/>
      <c r="M317" s="329"/>
      <c r="N317" s="329"/>
      <c r="O317" s="329"/>
      <c r="P317" s="329"/>
      <c r="Q317" s="329"/>
      <c r="R317" s="329"/>
      <c r="S317" s="329"/>
      <c r="T317" s="329"/>
      <c r="U317" s="329"/>
      <c r="V317" s="329"/>
      <c r="W317" s="329"/>
      <c r="X317" s="329"/>
      <c r="Y317" s="329"/>
      <c r="Z317" s="329"/>
      <c r="AA317" s="329"/>
      <c r="AB317" s="329"/>
      <c r="AC317" s="329"/>
      <c r="AD317" s="329"/>
      <c r="AE317" s="329"/>
      <c r="AF317" s="329"/>
      <c r="AG317" s="329"/>
      <c r="AH317" s="329"/>
      <c r="AI317" s="329"/>
      <c r="AJ317" s="329"/>
      <c r="AK317" s="329"/>
      <c r="AL317" s="329"/>
      <c r="AM317" s="329"/>
      <c r="AN317" s="329"/>
      <c r="AO317" s="329"/>
      <c r="AP317" s="329"/>
      <c r="AQ317" s="329"/>
      <c r="AR317" s="329"/>
    </row>
    <row r="318" spans="1:44" s="136" customFormat="1" ht="307.5" customHeight="1" thickBot="1">
      <c r="A318" s="331" t="s">
        <v>336</v>
      </c>
      <c r="B318" s="332" t="s">
        <v>337</v>
      </c>
      <c r="C318" s="553"/>
      <c r="D318" s="331" t="s">
        <v>333</v>
      </c>
      <c r="E318" s="331"/>
      <c r="F318" s="331"/>
      <c r="G318" s="331"/>
      <c r="H318" s="331"/>
      <c r="I318" s="331"/>
      <c r="J318" s="331"/>
      <c r="K318" s="331"/>
      <c r="L318" s="331"/>
      <c r="M318" s="333"/>
      <c r="N318" s="333"/>
      <c r="O318" s="333"/>
      <c r="P318" s="333"/>
      <c r="Q318" s="333"/>
      <c r="R318" s="333"/>
      <c r="S318" s="333"/>
      <c r="T318" s="333"/>
      <c r="U318" s="333"/>
      <c r="V318" s="333"/>
      <c r="W318" s="333"/>
      <c r="X318" s="333"/>
      <c r="Y318" s="333"/>
      <c r="Z318" s="333"/>
      <c r="AA318" s="333"/>
      <c r="AB318" s="333"/>
      <c r="AC318" s="333"/>
      <c r="AD318" s="333"/>
      <c r="AE318" s="333"/>
      <c r="AF318" s="333"/>
      <c r="AG318" s="333"/>
      <c r="AH318" s="333"/>
      <c r="AI318" s="333"/>
      <c r="AJ318" s="333"/>
      <c r="AK318" s="333"/>
      <c r="AL318" s="333"/>
      <c r="AM318" s="333"/>
      <c r="AN318" s="333"/>
      <c r="AO318" s="333"/>
      <c r="AP318" s="333"/>
      <c r="AQ318" s="333"/>
      <c r="AR318" s="333"/>
    </row>
    <row r="319" spans="1:44" s="153" customFormat="1" ht="99" customHeight="1">
      <c r="A319" s="628" t="s">
        <v>8</v>
      </c>
      <c r="B319" s="577" t="s">
        <v>339</v>
      </c>
      <c r="C319" s="664" t="s">
        <v>338</v>
      </c>
      <c r="D319" s="254" t="s">
        <v>41</v>
      </c>
      <c r="E319" s="230">
        <f>H319+K319+N319+Q319+T319+W319+Z319+AC319+AF319+AI319+AL319+AO319</f>
        <v>78781.899999999994</v>
      </c>
      <c r="F319" s="230">
        <f>I319+L319+O319+R319+U319+X319+AA319+AD319+AG319+AJ319+AM319+AP319</f>
        <v>0</v>
      </c>
      <c r="G319" s="230">
        <f>F319/E319</f>
        <v>0</v>
      </c>
      <c r="H319" s="230">
        <f>H320+H321+H322+H324+H325</f>
        <v>0</v>
      </c>
      <c r="I319" s="230">
        <f t="shared" ref="I319:AP319" si="751">I320+I321+I322+I324+I325</f>
        <v>0</v>
      </c>
      <c r="J319" s="230"/>
      <c r="K319" s="230">
        <f t="shared" si="751"/>
        <v>0</v>
      </c>
      <c r="L319" s="230">
        <f t="shared" si="751"/>
        <v>0</v>
      </c>
      <c r="M319" s="230"/>
      <c r="N319" s="230">
        <f t="shared" si="751"/>
        <v>0</v>
      </c>
      <c r="O319" s="230">
        <f t="shared" si="751"/>
        <v>0</v>
      </c>
      <c r="P319" s="230"/>
      <c r="Q319" s="230">
        <f t="shared" si="751"/>
        <v>0</v>
      </c>
      <c r="R319" s="230">
        <f t="shared" si="751"/>
        <v>0</v>
      </c>
      <c r="S319" s="230"/>
      <c r="T319" s="230">
        <f t="shared" si="751"/>
        <v>0</v>
      </c>
      <c r="U319" s="230">
        <f t="shared" si="751"/>
        <v>0</v>
      </c>
      <c r="V319" s="230"/>
      <c r="W319" s="230">
        <f t="shared" si="751"/>
        <v>0</v>
      </c>
      <c r="X319" s="230">
        <f t="shared" si="751"/>
        <v>0</v>
      </c>
      <c r="Y319" s="230"/>
      <c r="Z319" s="230">
        <f t="shared" si="751"/>
        <v>0</v>
      </c>
      <c r="AA319" s="230">
        <f t="shared" si="751"/>
        <v>0</v>
      </c>
      <c r="AB319" s="230"/>
      <c r="AC319" s="230">
        <f t="shared" si="751"/>
        <v>0</v>
      </c>
      <c r="AD319" s="230">
        <f t="shared" si="751"/>
        <v>0</v>
      </c>
      <c r="AE319" s="230"/>
      <c r="AF319" s="230">
        <f t="shared" si="751"/>
        <v>0</v>
      </c>
      <c r="AG319" s="230">
        <f t="shared" si="751"/>
        <v>0</v>
      </c>
      <c r="AH319" s="230"/>
      <c r="AI319" s="230">
        <f t="shared" si="751"/>
        <v>0</v>
      </c>
      <c r="AJ319" s="230">
        <f t="shared" si="751"/>
        <v>0</v>
      </c>
      <c r="AK319" s="230"/>
      <c r="AL319" s="230">
        <f t="shared" si="751"/>
        <v>0</v>
      </c>
      <c r="AM319" s="230">
        <f t="shared" si="751"/>
        <v>0</v>
      </c>
      <c r="AN319" s="230"/>
      <c r="AO319" s="230">
        <f t="shared" si="751"/>
        <v>78781.899999999994</v>
      </c>
      <c r="AP319" s="230">
        <f t="shared" si="751"/>
        <v>0</v>
      </c>
      <c r="AQ319" s="230">
        <f>AP319/AO319</f>
        <v>0</v>
      </c>
      <c r="AR319" s="289"/>
    </row>
    <row r="320" spans="1:44" s="153" customFormat="1" ht="153.75" customHeight="1">
      <c r="A320" s="629"/>
      <c r="B320" s="578"/>
      <c r="C320" s="665"/>
      <c r="D320" s="258" t="s">
        <v>37</v>
      </c>
      <c r="E320" s="237">
        <f t="shared" ref="E320:F367" si="752">H320+K320+N320+Q320+T320+W320+Z320+AC320+AF320+AI320+AL320+AO320</f>
        <v>0</v>
      </c>
      <c r="F320" s="237">
        <f t="shared" si="752"/>
        <v>0</v>
      </c>
      <c r="G320" s="237"/>
      <c r="H320" s="237">
        <f>H327+H334+H341+H348</f>
        <v>0</v>
      </c>
      <c r="I320" s="237">
        <f t="shared" ref="I320:AO320" si="753">I327+I334+I341+I348</f>
        <v>0</v>
      </c>
      <c r="J320" s="237"/>
      <c r="K320" s="237">
        <f t="shared" si="753"/>
        <v>0</v>
      </c>
      <c r="L320" s="237">
        <f t="shared" si="753"/>
        <v>0</v>
      </c>
      <c r="M320" s="237"/>
      <c r="N320" s="237">
        <f>N327+N334+N341+N348</f>
        <v>0</v>
      </c>
      <c r="O320" s="237">
        <f t="shared" si="753"/>
        <v>0</v>
      </c>
      <c r="P320" s="237"/>
      <c r="Q320" s="237">
        <f t="shared" si="753"/>
        <v>0</v>
      </c>
      <c r="R320" s="237">
        <f t="shared" si="753"/>
        <v>0</v>
      </c>
      <c r="S320" s="237"/>
      <c r="T320" s="237">
        <f t="shared" si="753"/>
        <v>0</v>
      </c>
      <c r="U320" s="237">
        <f t="shared" si="753"/>
        <v>0</v>
      </c>
      <c r="V320" s="237"/>
      <c r="W320" s="237">
        <f t="shared" si="753"/>
        <v>0</v>
      </c>
      <c r="X320" s="237">
        <f t="shared" si="753"/>
        <v>0</v>
      </c>
      <c r="Y320" s="237"/>
      <c r="Z320" s="237">
        <f t="shared" si="753"/>
        <v>0</v>
      </c>
      <c r="AA320" s="237">
        <f t="shared" si="753"/>
        <v>0</v>
      </c>
      <c r="AB320" s="237"/>
      <c r="AC320" s="237">
        <f t="shared" si="753"/>
        <v>0</v>
      </c>
      <c r="AD320" s="237">
        <f t="shared" si="753"/>
        <v>0</v>
      </c>
      <c r="AE320" s="237"/>
      <c r="AF320" s="237">
        <f t="shared" si="753"/>
        <v>0</v>
      </c>
      <c r="AG320" s="237">
        <f t="shared" si="753"/>
        <v>0</v>
      </c>
      <c r="AH320" s="237"/>
      <c r="AI320" s="237">
        <f t="shared" si="753"/>
        <v>0</v>
      </c>
      <c r="AJ320" s="237">
        <f t="shared" si="753"/>
        <v>0</v>
      </c>
      <c r="AK320" s="237"/>
      <c r="AL320" s="237">
        <f t="shared" si="753"/>
        <v>0</v>
      </c>
      <c r="AM320" s="237">
        <f t="shared" si="753"/>
        <v>0</v>
      </c>
      <c r="AN320" s="237"/>
      <c r="AO320" s="237">
        <f t="shared" si="753"/>
        <v>0</v>
      </c>
      <c r="AP320" s="237">
        <f t="shared" ref="AP320" si="754">AP327+AP334+AP341+AP348</f>
        <v>0</v>
      </c>
      <c r="AQ320" s="237"/>
      <c r="AR320" s="248"/>
    </row>
    <row r="321" spans="1:44" s="153" customFormat="1" ht="147" customHeight="1">
      <c r="A321" s="629"/>
      <c r="B321" s="578"/>
      <c r="C321" s="665"/>
      <c r="D321" s="236" t="s">
        <v>2</v>
      </c>
      <c r="E321" s="237">
        <f t="shared" si="752"/>
        <v>0</v>
      </c>
      <c r="F321" s="237">
        <f t="shared" si="752"/>
        <v>0</v>
      </c>
      <c r="G321" s="237"/>
      <c r="H321" s="237">
        <f>H328+H335+H342+H349</f>
        <v>0</v>
      </c>
      <c r="I321" s="237">
        <f t="shared" ref="I321:AO321" si="755">I328+I335+I342+I349</f>
        <v>0</v>
      </c>
      <c r="J321" s="237"/>
      <c r="K321" s="237">
        <f t="shared" si="755"/>
        <v>0</v>
      </c>
      <c r="L321" s="237">
        <f t="shared" si="755"/>
        <v>0</v>
      </c>
      <c r="M321" s="237"/>
      <c r="N321" s="237">
        <f t="shared" si="755"/>
        <v>0</v>
      </c>
      <c r="O321" s="237">
        <f t="shared" si="755"/>
        <v>0</v>
      </c>
      <c r="P321" s="237"/>
      <c r="Q321" s="237">
        <f t="shared" si="755"/>
        <v>0</v>
      </c>
      <c r="R321" s="237">
        <f t="shared" si="755"/>
        <v>0</v>
      </c>
      <c r="S321" s="237"/>
      <c r="T321" s="237">
        <f t="shared" si="755"/>
        <v>0</v>
      </c>
      <c r="U321" s="237">
        <f t="shared" si="755"/>
        <v>0</v>
      </c>
      <c r="V321" s="237"/>
      <c r="W321" s="237">
        <f t="shared" si="755"/>
        <v>0</v>
      </c>
      <c r="X321" s="237">
        <f t="shared" si="755"/>
        <v>0</v>
      </c>
      <c r="Y321" s="237"/>
      <c r="Z321" s="237">
        <f t="shared" si="755"/>
        <v>0</v>
      </c>
      <c r="AA321" s="237">
        <f t="shared" si="755"/>
        <v>0</v>
      </c>
      <c r="AB321" s="237"/>
      <c r="AC321" s="237">
        <f t="shared" si="755"/>
        <v>0</v>
      </c>
      <c r="AD321" s="237">
        <f t="shared" si="755"/>
        <v>0</v>
      </c>
      <c r="AE321" s="237"/>
      <c r="AF321" s="237">
        <f t="shared" si="755"/>
        <v>0</v>
      </c>
      <c r="AG321" s="237">
        <f t="shared" si="755"/>
        <v>0</v>
      </c>
      <c r="AH321" s="237"/>
      <c r="AI321" s="237">
        <f t="shared" si="755"/>
        <v>0</v>
      </c>
      <c r="AJ321" s="237">
        <f t="shared" si="755"/>
        <v>0</v>
      </c>
      <c r="AK321" s="237"/>
      <c r="AL321" s="237">
        <f t="shared" si="755"/>
        <v>0</v>
      </c>
      <c r="AM321" s="237">
        <f t="shared" si="755"/>
        <v>0</v>
      </c>
      <c r="AN321" s="237"/>
      <c r="AO321" s="237">
        <f t="shared" si="755"/>
        <v>0</v>
      </c>
      <c r="AP321" s="237">
        <f t="shared" ref="AP321" si="756">AP328+AP335+AP342+AP349</f>
        <v>0</v>
      </c>
      <c r="AQ321" s="237"/>
      <c r="AR321" s="248"/>
    </row>
    <row r="322" spans="1:44" s="153" customFormat="1" ht="114.75" customHeight="1" thickBot="1">
      <c r="A322" s="629"/>
      <c r="B322" s="578"/>
      <c r="C322" s="665"/>
      <c r="D322" s="236" t="s">
        <v>284</v>
      </c>
      <c r="E322" s="237">
        <f t="shared" si="752"/>
        <v>78781.899999999994</v>
      </c>
      <c r="F322" s="237">
        <f t="shared" si="752"/>
        <v>0</v>
      </c>
      <c r="G322" s="237">
        <f t="shared" ref="G322:G350" si="757">F322/E322</f>
        <v>0</v>
      </c>
      <c r="H322" s="237">
        <f>H329+H336+H343+H350</f>
        <v>0</v>
      </c>
      <c r="I322" s="237">
        <f t="shared" ref="I322:AO322" si="758">I329+I336+I343+I350</f>
        <v>0</v>
      </c>
      <c r="J322" s="237"/>
      <c r="K322" s="237">
        <f t="shared" si="758"/>
        <v>0</v>
      </c>
      <c r="L322" s="237">
        <f t="shared" si="758"/>
        <v>0</v>
      </c>
      <c r="M322" s="237"/>
      <c r="N322" s="237">
        <f t="shared" si="758"/>
        <v>0</v>
      </c>
      <c r="O322" s="237">
        <f t="shared" si="758"/>
        <v>0</v>
      </c>
      <c r="P322" s="237"/>
      <c r="Q322" s="237">
        <f t="shared" si="758"/>
        <v>0</v>
      </c>
      <c r="R322" s="237">
        <f t="shared" si="758"/>
        <v>0</v>
      </c>
      <c r="S322" s="237"/>
      <c r="T322" s="237"/>
      <c r="U322" s="237">
        <f t="shared" si="758"/>
        <v>0</v>
      </c>
      <c r="V322" s="237"/>
      <c r="W322" s="237">
        <v>0</v>
      </c>
      <c r="X322" s="237">
        <f t="shared" si="758"/>
        <v>0</v>
      </c>
      <c r="Y322" s="237"/>
      <c r="Z322" s="237">
        <f>Z329+Z343+Z350</f>
        <v>0</v>
      </c>
      <c r="AA322" s="237">
        <f t="shared" si="758"/>
        <v>0</v>
      </c>
      <c r="AB322" s="237"/>
      <c r="AC322" s="237">
        <f t="shared" si="758"/>
        <v>0</v>
      </c>
      <c r="AD322" s="237">
        <f t="shared" si="758"/>
        <v>0</v>
      </c>
      <c r="AE322" s="237"/>
      <c r="AF322" s="237">
        <f>AF329+AF336+AF343+AF350</f>
        <v>0</v>
      </c>
      <c r="AG322" s="237">
        <f t="shared" si="758"/>
        <v>0</v>
      </c>
      <c r="AH322" s="237"/>
      <c r="AI322" s="237">
        <f t="shared" si="758"/>
        <v>0</v>
      </c>
      <c r="AJ322" s="237">
        <f t="shared" si="758"/>
        <v>0</v>
      </c>
      <c r="AK322" s="237"/>
      <c r="AL322" s="237">
        <f t="shared" si="758"/>
        <v>0</v>
      </c>
      <c r="AM322" s="237">
        <f t="shared" si="758"/>
        <v>0</v>
      </c>
      <c r="AN322" s="237"/>
      <c r="AO322" s="237">
        <f t="shared" si="758"/>
        <v>78781.899999999994</v>
      </c>
      <c r="AP322" s="237">
        <f t="shared" ref="AP322" si="759">AP329+AP336+AP343+AP350</f>
        <v>0</v>
      </c>
      <c r="AQ322" s="237">
        <f t="shared" ref="AQ322" si="760">AP322/AO322</f>
        <v>0</v>
      </c>
      <c r="AR322" s="248"/>
    </row>
    <row r="323" spans="1:44" s="153" customFormat="1" ht="369.75" customHeight="1">
      <c r="A323" s="629"/>
      <c r="B323" s="578"/>
      <c r="C323" s="665"/>
      <c r="D323" s="236" t="s">
        <v>292</v>
      </c>
      <c r="E323" s="230">
        <f t="shared" si="752"/>
        <v>0</v>
      </c>
      <c r="F323" s="230">
        <f t="shared" si="752"/>
        <v>0</v>
      </c>
      <c r="G323" s="237"/>
      <c r="H323" s="237">
        <f t="shared" ref="H323" si="761">H331+H337+H344+H351</f>
        <v>0</v>
      </c>
      <c r="I323" s="237">
        <f t="shared" ref="I323:AG323" si="762">I331+I337+I344+I351</f>
        <v>0</v>
      </c>
      <c r="J323" s="237"/>
      <c r="K323" s="237">
        <f t="shared" si="762"/>
        <v>0</v>
      </c>
      <c r="L323" s="237">
        <f t="shared" si="762"/>
        <v>0</v>
      </c>
      <c r="M323" s="237"/>
      <c r="N323" s="237">
        <f t="shared" si="762"/>
        <v>0</v>
      </c>
      <c r="O323" s="237">
        <f t="shared" si="762"/>
        <v>0</v>
      </c>
      <c r="P323" s="237"/>
      <c r="Q323" s="237">
        <f t="shared" si="762"/>
        <v>0</v>
      </c>
      <c r="R323" s="237">
        <f t="shared" si="762"/>
        <v>0</v>
      </c>
      <c r="S323" s="237"/>
      <c r="T323" s="237">
        <f t="shared" si="762"/>
        <v>0</v>
      </c>
      <c r="U323" s="237">
        <f t="shared" si="762"/>
        <v>0</v>
      </c>
      <c r="V323" s="237"/>
      <c r="W323" s="237">
        <f t="shared" si="762"/>
        <v>0</v>
      </c>
      <c r="X323" s="237">
        <f t="shared" si="762"/>
        <v>0</v>
      </c>
      <c r="Y323" s="237"/>
      <c r="Z323" s="237">
        <f t="shared" si="762"/>
        <v>0</v>
      </c>
      <c r="AA323" s="237">
        <f t="shared" si="762"/>
        <v>0</v>
      </c>
      <c r="AB323" s="237"/>
      <c r="AC323" s="237">
        <f t="shared" si="762"/>
        <v>0</v>
      </c>
      <c r="AD323" s="237">
        <f t="shared" si="762"/>
        <v>0</v>
      </c>
      <c r="AE323" s="237"/>
      <c r="AF323" s="237">
        <f t="shared" si="762"/>
        <v>0</v>
      </c>
      <c r="AG323" s="237">
        <f t="shared" si="762"/>
        <v>0</v>
      </c>
      <c r="AH323" s="237"/>
      <c r="AI323" s="237">
        <f t="shared" ref="AI323:AJ323" si="763">AI331+AI337+AI344+AI351</f>
        <v>0</v>
      </c>
      <c r="AJ323" s="237">
        <f t="shared" si="763"/>
        <v>0</v>
      </c>
      <c r="AK323" s="237"/>
      <c r="AL323" s="237">
        <f t="shared" ref="AL323:AM323" si="764">AL331+AL337+AL344+AL351</f>
        <v>0</v>
      </c>
      <c r="AM323" s="237">
        <f t="shared" si="764"/>
        <v>0</v>
      </c>
      <c r="AN323" s="237"/>
      <c r="AO323" s="237">
        <f t="shared" ref="AO323" si="765">AO331+AO337+AO344+AO351</f>
        <v>0</v>
      </c>
      <c r="AP323" s="237">
        <f t="shared" ref="AP323" si="766">AP331+AP337+AP344+AP351</f>
        <v>0</v>
      </c>
      <c r="AQ323" s="237"/>
      <c r="AR323" s="248"/>
    </row>
    <row r="324" spans="1:44" s="153" customFormat="1" ht="84.75" customHeight="1">
      <c r="A324" s="629"/>
      <c r="B324" s="578"/>
      <c r="C324" s="665"/>
      <c r="D324" s="236" t="s">
        <v>285</v>
      </c>
      <c r="E324" s="237">
        <f t="shared" si="752"/>
        <v>0</v>
      </c>
      <c r="F324" s="237">
        <f t="shared" si="752"/>
        <v>0</v>
      </c>
      <c r="G324" s="237"/>
      <c r="H324" s="237">
        <v>0</v>
      </c>
      <c r="I324" s="237">
        <v>0</v>
      </c>
      <c r="J324" s="237"/>
      <c r="K324" s="237">
        <v>0</v>
      </c>
      <c r="L324" s="237">
        <v>0</v>
      </c>
      <c r="M324" s="237"/>
      <c r="N324" s="237">
        <v>0</v>
      </c>
      <c r="O324" s="237">
        <v>0</v>
      </c>
      <c r="P324" s="237"/>
      <c r="Q324" s="237">
        <v>0</v>
      </c>
      <c r="R324" s="237">
        <v>0</v>
      </c>
      <c r="S324" s="237"/>
      <c r="T324" s="237">
        <v>0</v>
      </c>
      <c r="U324" s="237">
        <v>0</v>
      </c>
      <c r="V324" s="237"/>
      <c r="W324" s="237">
        <v>0</v>
      </c>
      <c r="X324" s="237">
        <v>0</v>
      </c>
      <c r="Y324" s="237"/>
      <c r="Z324" s="237">
        <v>0</v>
      </c>
      <c r="AA324" s="237">
        <v>0</v>
      </c>
      <c r="AB324" s="237"/>
      <c r="AC324" s="237">
        <v>0</v>
      </c>
      <c r="AD324" s="237">
        <v>0</v>
      </c>
      <c r="AE324" s="237"/>
      <c r="AF324" s="237">
        <v>0</v>
      </c>
      <c r="AG324" s="237">
        <v>0</v>
      </c>
      <c r="AH324" s="237"/>
      <c r="AI324" s="237">
        <v>0</v>
      </c>
      <c r="AJ324" s="237">
        <v>0</v>
      </c>
      <c r="AK324" s="237"/>
      <c r="AL324" s="237">
        <f t="shared" ref="AL324:AM324" si="767">AL332+AL338+AL345+AL352</f>
        <v>0</v>
      </c>
      <c r="AM324" s="237">
        <f t="shared" si="767"/>
        <v>0</v>
      </c>
      <c r="AN324" s="237"/>
      <c r="AO324" s="237">
        <v>0</v>
      </c>
      <c r="AP324" s="237">
        <v>0</v>
      </c>
      <c r="AQ324" s="237"/>
      <c r="AR324" s="248"/>
    </row>
    <row r="325" spans="1:44" s="153" customFormat="1" ht="114.75" customHeight="1" thickBot="1">
      <c r="A325" s="679"/>
      <c r="B325" s="579"/>
      <c r="C325" s="666"/>
      <c r="D325" s="261" t="s">
        <v>43</v>
      </c>
      <c r="E325" s="237">
        <f t="shared" si="752"/>
        <v>0</v>
      </c>
      <c r="F325" s="237">
        <f t="shared" si="752"/>
        <v>0</v>
      </c>
      <c r="G325" s="237"/>
      <c r="H325" s="250">
        <v>0</v>
      </c>
      <c r="I325" s="250">
        <v>0</v>
      </c>
      <c r="J325" s="237"/>
      <c r="K325" s="250">
        <v>0</v>
      </c>
      <c r="L325" s="250">
        <v>0</v>
      </c>
      <c r="M325" s="237"/>
      <c r="N325" s="250">
        <v>0</v>
      </c>
      <c r="O325" s="250">
        <v>0</v>
      </c>
      <c r="P325" s="237"/>
      <c r="Q325" s="250">
        <v>0</v>
      </c>
      <c r="R325" s="250">
        <v>0</v>
      </c>
      <c r="S325" s="237"/>
      <c r="T325" s="250">
        <v>0</v>
      </c>
      <c r="U325" s="250">
        <v>0</v>
      </c>
      <c r="V325" s="237"/>
      <c r="W325" s="250">
        <v>0</v>
      </c>
      <c r="X325" s="250">
        <v>0</v>
      </c>
      <c r="Y325" s="237"/>
      <c r="Z325" s="250">
        <v>0</v>
      </c>
      <c r="AA325" s="250">
        <v>0</v>
      </c>
      <c r="AB325" s="237"/>
      <c r="AC325" s="250">
        <v>0</v>
      </c>
      <c r="AD325" s="250">
        <v>0</v>
      </c>
      <c r="AE325" s="237"/>
      <c r="AF325" s="250">
        <v>0</v>
      </c>
      <c r="AG325" s="250">
        <v>0</v>
      </c>
      <c r="AH325" s="237"/>
      <c r="AI325" s="250">
        <v>0</v>
      </c>
      <c r="AJ325" s="250">
        <v>0</v>
      </c>
      <c r="AK325" s="237"/>
      <c r="AL325" s="250">
        <f t="shared" ref="AL325:AM325" si="768">AL333+AL339+AL346+AL353</f>
        <v>0</v>
      </c>
      <c r="AM325" s="250">
        <f t="shared" si="768"/>
        <v>0</v>
      </c>
      <c r="AN325" s="237"/>
      <c r="AO325" s="250">
        <v>0</v>
      </c>
      <c r="AP325" s="250">
        <v>0</v>
      </c>
      <c r="AQ325" s="237"/>
      <c r="AR325" s="253"/>
    </row>
    <row r="326" spans="1:44" s="153" customFormat="1" ht="114.75" customHeight="1">
      <c r="A326" s="628" t="s">
        <v>340</v>
      </c>
      <c r="B326" s="577" t="s">
        <v>341</v>
      </c>
      <c r="C326" s="577" t="s">
        <v>338</v>
      </c>
      <c r="D326" s="254" t="s">
        <v>41</v>
      </c>
      <c r="E326" s="230">
        <f t="shared" si="752"/>
        <v>40000</v>
      </c>
      <c r="F326" s="230">
        <f t="shared" si="752"/>
        <v>0</v>
      </c>
      <c r="G326" s="230">
        <f>F326/E326</f>
        <v>0</v>
      </c>
      <c r="H326" s="230">
        <f t="shared" ref="H326:AG326" si="769">H327+H328+H329+H331+H332</f>
        <v>0</v>
      </c>
      <c r="I326" s="230">
        <f t="shared" si="769"/>
        <v>0</v>
      </c>
      <c r="J326" s="230"/>
      <c r="K326" s="230">
        <f t="shared" si="769"/>
        <v>0</v>
      </c>
      <c r="L326" s="230">
        <f t="shared" si="769"/>
        <v>0</v>
      </c>
      <c r="M326" s="230"/>
      <c r="N326" s="230">
        <f t="shared" si="769"/>
        <v>0</v>
      </c>
      <c r="O326" s="230">
        <f t="shared" si="769"/>
        <v>0</v>
      </c>
      <c r="P326" s="230"/>
      <c r="Q326" s="230">
        <f t="shared" si="769"/>
        <v>0</v>
      </c>
      <c r="R326" s="230">
        <f t="shared" si="769"/>
        <v>0</v>
      </c>
      <c r="S326" s="230"/>
      <c r="T326" s="230">
        <f t="shared" si="769"/>
        <v>0</v>
      </c>
      <c r="U326" s="230">
        <f t="shared" si="769"/>
        <v>0</v>
      </c>
      <c r="V326" s="230"/>
      <c r="W326" s="230">
        <f t="shared" si="769"/>
        <v>0</v>
      </c>
      <c r="X326" s="230">
        <f t="shared" si="769"/>
        <v>0</v>
      </c>
      <c r="Y326" s="230"/>
      <c r="Z326" s="230">
        <f t="shared" si="769"/>
        <v>0</v>
      </c>
      <c r="AA326" s="230">
        <f t="shared" si="769"/>
        <v>0</v>
      </c>
      <c r="AB326" s="230"/>
      <c r="AC326" s="230">
        <f t="shared" si="769"/>
        <v>0</v>
      </c>
      <c r="AD326" s="230">
        <f t="shared" si="769"/>
        <v>0</v>
      </c>
      <c r="AE326" s="230"/>
      <c r="AF326" s="230">
        <f t="shared" si="769"/>
        <v>0</v>
      </c>
      <c r="AG326" s="230">
        <f t="shared" si="769"/>
        <v>0</v>
      </c>
      <c r="AH326" s="230"/>
      <c r="AI326" s="230">
        <f>AI327+AI328+AI329+AI331+AI332</f>
        <v>0</v>
      </c>
      <c r="AJ326" s="230">
        <f>AJ327+AJ328+AJ329+AJ331+AJ332</f>
        <v>0</v>
      </c>
      <c r="AK326" s="230"/>
      <c r="AL326" s="230">
        <f>AL327+AL328+AL329+AL331+AL332</f>
        <v>0</v>
      </c>
      <c r="AM326" s="230">
        <f>AM327+AM328+AM329+AM331+AM332</f>
        <v>0</v>
      </c>
      <c r="AN326" s="230"/>
      <c r="AO326" s="230">
        <f>AO327+AO328+AO329+AO331+AO332</f>
        <v>40000</v>
      </c>
      <c r="AP326" s="230">
        <f>AP327+AP328+AP329+AP331+AP332</f>
        <v>0</v>
      </c>
      <c r="AQ326" s="230"/>
      <c r="AR326" s="289"/>
    </row>
    <row r="327" spans="1:44" s="153" customFormat="1" ht="114.75" customHeight="1">
      <c r="A327" s="629"/>
      <c r="B327" s="578"/>
      <c r="C327" s="578"/>
      <c r="D327" s="258" t="s">
        <v>37</v>
      </c>
      <c r="E327" s="237">
        <f t="shared" si="752"/>
        <v>0</v>
      </c>
      <c r="F327" s="237">
        <f t="shared" si="752"/>
        <v>0</v>
      </c>
      <c r="G327" s="237"/>
      <c r="H327" s="237"/>
      <c r="I327" s="237"/>
      <c r="J327" s="237"/>
      <c r="K327" s="237"/>
      <c r="L327" s="237"/>
      <c r="M327" s="237"/>
      <c r="N327" s="237"/>
      <c r="O327" s="237"/>
      <c r="P327" s="237"/>
      <c r="Q327" s="237"/>
      <c r="R327" s="237"/>
      <c r="S327" s="237"/>
      <c r="T327" s="237"/>
      <c r="U327" s="237"/>
      <c r="V327" s="237"/>
      <c r="W327" s="237"/>
      <c r="X327" s="237"/>
      <c r="Y327" s="237"/>
      <c r="Z327" s="237"/>
      <c r="AA327" s="237"/>
      <c r="AB327" s="237"/>
      <c r="AC327" s="237"/>
      <c r="AD327" s="237"/>
      <c r="AE327" s="237"/>
      <c r="AF327" s="237"/>
      <c r="AG327" s="237"/>
      <c r="AH327" s="237"/>
      <c r="AI327" s="237"/>
      <c r="AJ327" s="237"/>
      <c r="AK327" s="237"/>
      <c r="AL327" s="237"/>
      <c r="AM327" s="237"/>
      <c r="AN327" s="237"/>
      <c r="AO327" s="237"/>
      <c r="AP327" s="237"/>
      <c r="AQ327" s="237"/>
      <c r="AR327" s="237"/>
    </row>
    <row r="328" spans="1:44" s="153" customFormat="1" ht="114.75" customHeight="1" thickBot="1">
      <c r="A328" s="629"/>
      <c r="B328" s="578"/>
      <c r="C328" s="578"/>
      <c r="D328" s="236" t="s">
        <v>2</v>
      </c>
      <c r="E328" s="237">
        <f t="shared" si="752"/>
        <v>0</v>
      </c>
      <c r="F328" s="237">
        <f t="shared" si="752"/>
        <v>0</v>
      </c>
      <c r="G328" s="237"/>
      <c r="H328" s="237"/>
      <c r="I328" s="237"/>
      <c r="J328" s="237"/>
      <c r="K328" s="237"/>
      <c r="L328" s="237"/>
      <c r="M328" s="237"/>
      <c r="N328" s="237"/>
      <c r="O328" s="237"/>
      <c r="P328" s="237"/>
      <c r="Q328" s="237"/>
      <c r="R328" s="237"/>
      <c r="S328" s="237"/>
      <c r="T328" s="237"/>
      <c r="U328" s="237"/>
      <c r="V328" s="237"/>
      <c r="W328" s="237"/>
      <c r="X328" s="237"/>
      <c r="Y328" s="237"/>
      <c r="Z328" s="237"/>
      <c r="AA328" s="237"/>
      <c r="AB328" s="237"/>
      <c r="AC328" s="237"/>
      <c r="AD328" s="237"/>
      <c r="AE328" s="237"/>
      <c r="AF328" s="237"/>
      <c r="AG328" s="237"/>
      <c r="AH328" s="237"/>
      <c r="AI328" s="237"/>
      <c r="AJ328" s="237"/>
      <c r="AK328" s="237"/>
      <c r="AL328" s="237"/>
      <c r="AM328" s="237"/>
      <c r="AN328" s="237"/>
      <c r="AO328" s="237"/>
      <c r="AP328" s="237"/>
      <c r="AQ328" s="237"/>
      <c r="AR328" s="237"/>
    </row>
    <row r="329" spans="1:44" s="153" customFormat="1" ht="114.75" customHeight="1" thickBot="1">
      <c r="A329" s="629"/>
      <c r="B329" s="578"/>
      <c r="C329" s="578"/>
      <c r="D329" s="236" t="s">
        <v>284</v>
      </c>
      <c r="E329" s="230">
        <f t="shared" si="752"/>
        <v>40000</v>
      </c>
      <c r="F329" s="237">
        <f>I329+L329+O329+R329+U329+X329+AA329+AD329+AG329+AJ329+AM329+AP329</f>
        <v>0</v>
      </c>
      <c r="G329" s="237">
        <f t="shared" si="757"/>
        <v>0</v>
      </c>
      <c r="H329" s="237">
        <v>0</v>
      </c>
      <c r="I329" s="237">
        <v>0</v>
      </c>
      <c r="J329" s="237"/>
      <c r="K329" s="237">
        <v>0</v>
      </c>
      <c r="L329" s="237">
        <v>0</v>
      </c>
      <c r="M329" s="237"/>
      <c r="N329" s="237"/>
      <c r="O329" s="237">
        <v>0</v>
      </c>
      <c r="P329" s="237"/>
      <c r="Q329" s="237">
        <v>0</v>
      </c>
      <c r="R329" s="237">
        <v>0</v>
      </c>
      <c r="S329" s="237"/>
      <c r="T329" s="237">
        <v>0</v>
      </c>
      <c r="U329" s="237">
        <v>0</v>
      </c>
      <c r="V329" s="237"/>
      <c r="W329" s="237"/>
      <c r="X329" s="237">
        <v>0</v>
      </c>
      <c r="Y329" s="237"/>
      <c r="Z329" s="237"/>
      <c r="AA329" s="237">
        <v>0</v>
      </c>
      <c r="AB329" s="237"/>
      <c r="AC329" s="237">
        <v>0</v>
      </c>
      <c r="AD329" s="237">
        <v>0</v>
      </c>
      <c r="AE329" s="237"/>
      <c r="AF329" s="237"/>
      <c r="AG329" s="237">
        <v>0</v>
      </c>
      <c r="AH329" s="237"/>
      <c r="AI329" s="237">
        <v>0</v>
      </c>
      <c r="AJ329" s="237">
        <v>0</v>
      </c>
      <c r="AK329" s="237"/>
      <c r="AL329" s="237">
        <v>0</v>
      </c>
      <c r="AM329" s="237">
        <v>0</v>
      </c>
      <c r="AN329" s="237"/>
      <c r="AO329" s="237">
        <v>40000</v>
      </c>
      <c r="AP329" s="237">
        <v>0</v>
      </c>
      <c r="AQ329" s="237"/>
      <c r="AR329" s="248"/>
    </row>
    <row r="330" spans="1:44" s="153" customFormat="1" ht="354.75" customHeight="1">
      <c r="A330" s="629"/>
      <c r="B330" s="578"/>
      <c r="C330" s="578"/>
      <c r="D330" s="236" t="s">
        <v>292</v>
      </c>
      <c r="E330" s="230">
        <f t="shared" si="752"/>
        <v>0</v>
      </c>
      <c r="F330" s="230">
        <f t="shared" si="752"/>
        <v>0</v>
      </c>
      <c r="G330" s="237"/>
      <c r="H330" s="237">
        <v>0</v>
      </c>
      <c r="I330" s="237">
        <v>0</v>
      </c>
      <c r="J330" s="237"/>
      <c r="K330" s="237">
        <v>0</v>
      </c>
      <c r="L330" s="237">
        <f t="shared" ref="L330" si="770">L338+L344+L351+L358</f>
        <v>0</v>
      </c>
      <c r="M330" s="237"/>
      <c r="N330" s="237">
        <f t="shared" ref="N330" si="771">N338+N344+N351+N358</f>
        <v>0</v>
      </c>
      <c r="O330" s="237">
        <v>0</v>
      </c>
      <c r="P330" s="237"/>
      <c r="Q330" s="237">
        <v>0</v>
      </c>
      <c r="R330" s="237">
        <f t="shared" ref="R330" si="772">R338+R344+R351+R358</f>
        <v>0</v>
      </c>
      <c r="S330" s="237"/>
      <c r="T330" s="237">
        <f t="shared" ref="T330" si="773">T338+T344+T351+T358</f>
        <v>0</v>
      </c>
      <c r="U330" s="237">
        <v>0</v>
      </c>
      <c r="V330" s="237"/>
      <c r="W330" s="237">
        <v>0</v>
      </c>
      <c r="X330" s="237">
        <f t="shared" ref="X330" si="774">X338+X344+X351+X358</f>
        <v>0</v>
      </c>
      <c r="Y330" s="237"/>
      <c r="Z330" s="237">
        <f t="shared" ref="Z330" si="775">Z338+Z344+Z351+Z358</f>
        <v>0</v>
      </c>
      <c r="AA330" s="237">
        <v>0</v>
      </c>
      <c r="AB330" s="237"/>
      <c r="AC330" s="237">
        <v>0</v>
      </c>
      <c r="AD330" s="237">
        <f t="shared" ref="AD330" si="776">AD338+AD344+AD351+AD358</f>
        <v>0</v>
      </c>
      <c r="AE330" s="237"/>
      <c r="AF330" s="237">
        <f t="shared" ref="AF330" si="777">AF338+AF344+AF351+AF358</f>
        <v>0</v>
      </c>
      <c r="AG330" s="237">
        <v>0</v>
      </c>
      <c r="AH330" s="237"/>
      <c r="AI330" s="237">
        <v>0</v>
      </c>
      <c r="AJ330" s="237">
        <f>AJ338+AJ344+AJ351+AJ358</f>
        <v>0</v>
      </c>
      <c r="AK330" s="237"/>
      <c r="AL330" s="237">
        <v>0</v>
      </c>
      <c r="AM330" s="237">
        <v>0</v>
      </c>
      <c r="AN330" s="237"/>
      <c r="AO330" s="237">
        <v>0</v>
      </c>
      <c r="AP330" s="237">
        <v>0</v>
      </c>
      <c r="AQ330" s="237"/>
      <c r="AR330" s="248"/>
    </row>
    <row r="331" spans="1:44" s="153" customFormat="1" ht="114.75" customHeight="1">
      <c r="A331" s="629"/>
      <c r="B331" s="578"/>
      <c r="C331" s="578"/>
      <c r="D331" s="236" t="s">
        <v>285</v>
      </c>
      <c r="E331" s="237">
        <f t="shared" si="752"/>
        <v>0</v>
      </c>
      <c r="F331" s="237">
        <f t="shared" si="752"/>
        <v>0</v>
      </c>
      <c r="G331" s="237"/>
      <c r="H331" s="237">
        <v>0</v>
      </c>
      <c r="I331" s="237">
        <v>0</v>
      </c>
      <c r="J331" s="237"/>
      <c r="K331" s="237">
        <v>0</v>
      </c>
      <c r="L331" s="237">
        <v>0</v>
      </c>
      <c r="M331" s="237"/>
      <c r="N331" s="237">
        <v>0</v>
      </c>
      <c r="O331" s="237">
        <v>0</v>
      </c>
      <c r="P331" s="237"/>
      <c r="Q331" s="237">
        <v>0</v>
      </c>
      <c r="R331" s="237">
        <v>0</v>
      </c>
      <c r="S331" s="237"/>
      <c r="T331" s="237">
        <v>0</v>
      </c>
      <c r="U331" s="237">
        <v>0</v>
      </c>
      <c r="V331" s="237"/>
      <c r="W331" s="237">
        <v>0</v>
      </c>
      <c r="X331" s="237">
        <v>0</v>
      </c>
      <c r="Y331" s="237"/>
      <c r="Z331" s="237">
        <v>0</v>
      </c>
      <c r="AA331" s="237">
        <v>0</v>
      </c>
      <c r="AB331" s="237"/>
      <c r="AC331" s="237">
        <v>0</v>
      </c>
      <c r="AD331" s="237">
        <v>0</v>
      </c>
      <c r="AE331" s="237"/>
      <c r="AF331" s="237">
        <v>0</v>
      </c>
      <c r="AG331" s="237">
        <v>0</v>
      </c>
      <c r="AH331" s="237"/>
      <c r="AI331" s="237">
        <v>0</v>
      </c>
      <c r="AJ331" s="237">
        <v>0</v>
      </c>
      <c r="AK331" s="237"/>
      <c r="AL331" s="237">
        <v>0</v>
      </c>
      <c r="AM331" s="237">
        <v>0</v>
      </c>
      <c r="AN331" s="237"/>
      <c r="AO331" s="237">
        <v>0</v>
      </c>
      <c r="AP331" s="237">
        <v>0</v>
      </c>
      <c r="AQ331" s="237"/>
      <c r="AR331" s="248"/>
    </row>
    <row r="332" spans="1:44" s="153" customFormat="1" ht="114.75" customHeight="1" thickBot="1">
      <c r="A332" s="679"/>
      <c r="B332" s="579"/>
      <c r="C332" s="579"/>
      <c r="D332" s="261" t="s">
        <v>43</v>
      </c>
      <c r="E332" s="237">
        <f t="shared" si="752"/>
        <v>0</v>
      </c>
      <c r="F332" s="237">
        <f t="shared" si="752"/>
        <v>0</v>
      </c>
      <c r="G332" s="237"/>
      <c r="H332" s="250">
        <v>0</v>
      </c>
      <c r="I332" s="250">
        <v>0</v>
      </c>
      <c r="J332" s="237"/>
      <c r="K332" s="250">
        <v>0</v>
      </c>
      <c r="L332" s="250">
        <v>0</v>
      </c>
      <c r="M332" s="237"/>
      <c r="N332" s="250">
        <v>0</v>
      </c>
      <c r="O332" s="250">
        <v>0</v>
      </c>
      <c r="P332" s="237"/>
      <c r="Q332" s="250">
        <v>0</v>
      </c>
      <c r="R332" s="250">
        <v>0</v>
      </c>
      <c r="S332" s="237"/>
      <c r="T332" s="250">
        <v>0</v>
      </c>
      <c r="U332" s="250">
        <v>0</v>
      </c>
      <c r="V332" s="237"/>
      <c r="W332" s="250">
        <v>0</v>
      </c>
      <c r="X332" s="250">
        <v>0</v>
      </c>
      <c r="Y332" s="237"/>
      <c r="Z332" s="250">
        <v>0</v>
      </c>
      <c r="AA332" s="250">
        <v>0</v>
      </c>
      <c r="AB332" s="237"/>
      <c r="AC332" s="250">
        <v>0</v>
      </c>
      <c r="AD332" s="250">
        <v>0</v>
      </c>
      <c r="AE332" s="237"/>
      <c r="AF332" s="250">
        <v>0</v>
      </c>
      <c r="AG332" s="250">
        <v>0</v>
      </c>
      <c r="AH332" s="237"/>
      <c r="AI332" s="250">
        <v>0</v>
      </c>
      <c r="AJ332" s="250">
        <v>0</v>
      </c>
      <c r="AK332" s="237"/>
      <c r="AL332" s="250">
        <v>0</v>
      </c>
      <c r="AM332" s="250">
        <v>0</v>
      </c>
      <c r="AN332" s="237"/>
      <c r="AO332" s="250">
        <v>0</v>
      </c>
      <c r="AP332" s="250">
        <v>0</v>
      </c>
      <c r="AQ332" s="237"/>
      <c r="AR332" s="253"/>
    </row>
    <row r="333" spans="1:44" s="153" customFormat="1" ht="114.75" customHeight="1">
      <c r="A333" s="628" t="s">
        <v>342</v>
      </c>
      <c r="B333" s="577" t="s">
        <v>343</v>
      </c>
      <c r="C333" s="577" t="s">
        <v>338</v>
      </c>
      <c r="D333" s="254" t="s">
        <v>41</v>
      </c>
      <c r="E333" s="230">
        <f t="shared" si="752"/>
        <v>0</v>
      </c>
      <c r="F333" s="230">
        <f t="shared" si="752"/>
        <v>0</v>
      </c>
      <c r="G333" s="256"/>
      <c r="H333" s="255">
        <f t="shared" ref="H333:AG333" si="778">H334+H335+H336+H338+H339</f>
        <v>0</v>
      </c>
      <c r="I333" s="255">
        <f t="shared" si="778"/>
        <v>0</v>
      </c>
      <c r="J333" s="255"/>
      <c r="K333" s="255">
        <f t="shared" si="778"/>
        <v>0</v>
      </c>
      <c r="L333" s="255">
        <f t="shared" si="778"/>
        <v>0</v>
      </c>
      <c r="M333" s="230"/>
      <c r="N333" s="255">
        <f t="shared" si="778"/>
        <v>0</v>
      </c>
      <c r="O333" s="255">
        <f t="shared" si="778"/>
        <v>0</v>
      </c>
      <c r="P333" s="230"/>
      <c r="Q333" s="255">
        <f t="shared" si="778"/>
        <v>0</v>
      </c>
      <c r="R333" s="255">
        <f t="shared" si="778"/>
        <v>0</v>
      </c>
      <c r="S333" s="230"/>
      <c r="T333" s="255">
        <f t="shared" si="778"/>
        <v>0</v>
      </c>
      <c r="U333" s="255">
        <f t="shared" si="778"/>
        <v>0</v>
      </c>
      <c r="V333" s="230"/>
      <c r="W333" s="255">
        <f t="shared" si="778"/>
        <v>0</v>
      </c>
      <c r="X333" s="255">
        <f t="shared" si="778"/>
        <v>0</v>
      </c>
      <c r="Y333" s="230"/>
      <c r="Z333" s="255">
        <f t="shared" si="778"/>
        <v>0</v>
      </c>
      <c r="AA333" s="255">
        <f t="shared" si="778"/>
        <v>0</v>
      </c>
      <c r="AB333" s="230"/>
      <c r="AC333" s="255">
        <f t="shared" si="778"/>
        <v>0</v>
      </c>
      <c r="AD333" s="255">
        <f t="shared" si="778"/>
        <v>0</v>
      </c>
      <c r="AE333" s="230"/>
      <c r="AF333" s="255">
        <f t="shared" si="778"/>
        <v>0</v>
      </c>
      <c r="AG333" s="255">
        <f t="shared" si="778"/>
        <v>0</v>
      </c>
      <c r="AH333" s="230"/>
      <c r="AI333" s="255">
        <f>AI334+AI335+AI336+AI338+AI339</f>
        <v>0</v>
      </c>
      <c r="AJ333" s="255">
        <f>AJ334+AJ335+AJ336+AJ338+AJ339</f>
        <v>0</v>
      </c>
      <c r="AK333" s="230"/>
      <c r="AL333" s="255">
        <f>AL334+AL335+AL336+AL338+AL339</f>
        <v>0</v>
      </c>
      <c r="AM333" s="255">
        <f>AM334+AM335+AM336+AM338+AM339</f>
        <v>0</v>
      </c>
      <c r="AN333" s="230"/>
      <c r="AO333" s="255">
        <f>AO334+AO335+AO336+AO338+AO339</f>
        <v>0</v>
      </c>
      <c r="AP333" s="255">
        <f>AP334+AP335+AP336+AP338+AP339</f>
        <v>0</v>
      </c>
      <c r="AQ333" s="230"/>
      <c r="AR333" s="334"/>
    </row>
    <row r="334" spans="1:44" s="153" customFormat="1" ht="114.75" customHeight="1">
      <c r="A334" s="629"/>
      <c r="B334" s="578"/>
      <c r="C334" s="578"/>
      <c r="D334" s="258" t="s">
        <v>37</v>
      </c>
      <c r="E334" s="237">
        <f t="shared" si="752"/>
        <v>0</v>
      </c>
      <c r="F334" s="237">
        <f t="shared" si="752"/>
        <v>0</v>
      </c>
      <c r="G334" s="246"/>
      <c r="H334" s="246"/>
      <c r="I334" s="246"/>
      <c r="J334" s="246"/>
      <c r="K334" s="246"/>
      <c r="L334" s="246"/>
      <c r="M334" s="237"/>
      <c r="N334" s="246"/>
      <c r="O334" s="246"/>
      <c r="P334" s="237"/>
      <c r="Q334" s="246"/>
      <c r="R334" s="246"/>
      <c r="S334" s="237"/>
      <c r="T334" s="246"/>
      <c r="U334" s="246"/>
      <c r="V334" s="237"/>
      <c r="W334" s="246"/>
      <c r="X334" s="246"/>
      <c r="Y334" s="237"/>
      <c r="Z334" s="246"/>
      <c r="AA334" s="246"/>
      <c r="AB334" s="237"/>
      <c r="AC334" s="246"/>
      <c r="AD334" s="246"/>
      <c r="AE334" s="237"/>
      <c r="AF334" s="246"/>
      <c r="AG334" s="246"/>
      <c r="AH334" s="237"/>
      <c r="AI334" s="246"/>
      <c r="AJ334" s="246"/>
      <c r="AK334" s="237"/>
      <c r="AL334" s="246"/>
      <c r="AM334" s="246"/>
      <c r="AN334" s="237"/>
      <c r="AO334" s="246"/>
      <c r="AP334" s="246"/>
      <c r="AQ334" s="237"/>
      <c r="AR334" s="335"/>
    </row>
    <row r="335" spans="1:44" s="153" customFormat="1" ht="114.75" customHeight="1">
      <c r="A335" s="629"/>
      <c r="B335" s="578"/>
      <c r="C335" s="578"/>
      <c r="D335" s="236" t="s">
        <v>2</v>
      </c>
      <c r="E335" s="237">
        <f t="shared" si="752"/>
        <v>0</v>
      </c>
      <c r="F335" s="237">
        <f t="shared" si="752"/>
        <v>0</v>
      </c>
      <c r="G335" s="246"/>
      <c r="H335" s="246"/>
      <c r="I335" s="246"/>
      <c r="J335" s="246"/>
      <c r="K335" s="246"/>
      <c r="L335" s="246"/>
      <c r="M335" s="237"/>
      <c r="N335" s="246"/>
      <c r="O335" s="246"/>
      <c r="P335" s="237"/>
      <c r="Q335" s="246"/>
      <c r="R335" s="246"/>
      <c r="S335" s="237"/>
      <c r="T335" s="246"/>
      <c r="U335" s="246"/>
      <c r="V335" s="237"/>
      <c r="W335" s="246"/>
      <c r="X335" s="246"/>
      <c r="Y335" s="237"/>
      <c r="Z335" s="246"/>
      <c r="AA335" s="246"/>
      <c r="AB335" s="237"/>
      <c r="AC335" s="246"/>
      <c r="AD335" s="246"/>
      <c r="AE335" s="237"/>
      <c r="AF335" s="246"/>
      <c r="AG335" s="246"/>
      <c r="AH335" s="237"/>
      <c r="AI335" s="246"/>
      <c r="AJ335" s="246"/>
      <c r="AK335" s="237"/>
      <c r="AL335" s="246"/>
      <c r="AM335" s="246"/>
      <c r="AN335" s="237"/>
      <c r="AO335" s="246"/>
      <c r="AP335" s="246"/>
      <c r="AQ335" s="237"/>
      <c r="AR335" s="335"/>
    </row>
    <row r="336" spans="1:44" s="153" customFormat="1" ht="114.75" customHeight="1" thickBot="1">
      <c r="A336" s="629"/>
      <c r="B336" s="578"/>
      <c r="C336" s="578"/>
      <c r="D336" s="236" t="s">
        <v>284</v>
      </c>
      <c r="E336" s="237">
        <f t="shared" si="752"/>
        <v>0</v>
      </c>
      <c r="F336" s="237">
        <f t="shared" si="752"/>
        <v>0</v>
      </c>
      <c r="G336" s="246"/>
      <c r="H336" s="246"/>
      <c r="I336" s="246"/>
      <c r="J336" s="246"/>
      <c r="K336" s="246"/>
      <c r="L336" s="246"/>
      <c r="M336" s="237"/>
      <c r="N336" s="246"/>
      <c r="O336" s="246"/>
      <c r="P336" s="237"/>
      <c r="Q336" s="246"/>
      <c r="R336" s="246"/>
      <c r="S336" s="237"/>
      <c r="T336" s="246"/>
      <c r="U336" s="246"/>
      <c r="V336" s="237"/>
      <c r="W336" s="246"/>
      <c r="X336" s="246"/>
      <c r="Y336" s="237"/>
      <c r="Z336" s="246"/>
      <c r="AA336" s="246"/>
      <c r="AB336" s="237"/>
      <c r="AC336" s="246"/>
      <c r="AD336" s="246"/>
      <c r="AE336" s="237"/>
      <c r="AF336" s="246"/>
      <c r="AG336" s="246"/>
      <c r="AH336" s="237"/>
      <c r="AI336" s="246"/>
      <c r="AJ336" s="246"/>
      <c r="AK336" s="237"/>
      <c r="AL336" s="246"/>
      <c r="AM336" s="246"/>
      <c r="AN336" s="237"/>
      <c r="AO336" s="246"/>
      <c r="AP336" s="246"/>
      <c r="AQ336" s="237"/>
      <c r="AR336" s="335"/>
    </row>
    <row r="337" spans="1:44" s="153" customFormat="1" ht="351" customHeight="1">
      <c r="A337" s="629"/>
      <c r="B337" s="578"/>
      <c r="C337" s="578"/>
      <c r="D337" s="236" t="s">
        <v>292</v>
      </c>
      <c r="E337" s="230">
        <f t="shared" si="752"/>
        <v>0</v>
      </c>
      <c r="F337" s="230">
        <f t="shared" si="752"/>
        <v>0</v>
      </c>
      <c r="G337" s="246"/>
      <c r="H337" s="246"/>
      <c r="I337" s="246"/>
      <c r="J337" s="246"/>
      <c r="K337" s="246"/>
      <c r="L337" s="246"/>
      <c r="M337" s="237"/>
      <c r="N337" s="246"/>
      <c r="O337" s="246"/>
      <c r="P337" s="237"/>
      <c r="Q337" s="246"/>
      <c r="R337" s="246"/>
      <c r="S337" s="237"/>
      <c r="T337" s="246"/>
      <c r="U337" s="246"/>
      <c r="V337" s="237"/>
      <c r="W337" s="246"/>
      <c r="X337" s="246"/>
      <c r="Y337" s="237"/>
      <c r="Z337" s="246"/>
      <c r="AA337" s="246"/>
      <c r="AB337" s="237"/>
      <c r="AC337" s="246"/>
      <c r="AD337" s="246"/>
      <c r="AE337" s="237"/>
      <c r="AF337" s="246"/>
      <c r="AG337" s="246"/>
      <c r="AH337" s="237"/>
      <c r="AI337" s="246"/>
      <c r="AJ337" s="246"/>
      <c r="AK337" s="237"/>
      <c r="AL337" s="246"/>
      <c r="AM337" s="246"/>
      <c r="AN337" s="237"/>
      <c r="AO337" s="246"/>
      <c r="AP337" s="246"/>
      <c r="AQ337" s="237"/>
      <c r="AR337" s="335"/>
    </row>
    <row r="338" spans="1:44" s="153" customFormat="1" ht="114.75" customHeight="1">
      <c r="A338" s="629"/>
      <c r="B338" s="578"/>
      <c r="C338" s="578"/>
      <c r="D338" s="236" t="s">
        <v>285</v>
      </c>
      <c r="E338" s="237">
        <f t="shared" si="752"/>
        <v>0</v>
      </c>
      <c r="F338" s="237">
        <f t="shared" si="752"/>
        <v>0</v>
      </c>
      <c r="G338" s="246"/>
      <c r="H338" s="246"/>
      <c r="I338" s="246"/>
      <c r="J338" s="246"/>
      <c r="K338" s="246"/>
      <c r="L338" s="246"/>
      <c r="M338" s="237"/>
      <c r="N338" s="246"/>
      <c r="O338" s="246"/>
      <c r="P338" s="237"/>
      <c r="Q338" s="246"/>
      <c r="R338" s="246"/>
      <c r="S338" s="237"/>
      <c r="T338" s="246"/>
      <c r="U338" s="246"/>
      <c r="V338" s="237"/>
      <c r="W338" s="246"/>
      <c r="X338" s="246"/>
      <c r="Y338" s="237"/>
      <c r="Z338" s="246"/>
      <c r="AA338" s="246"/>
      <c r="AB338" s="237"/>
      <c r="AC338" s="246"/>
      <c r="AD338" s="246"/>
      <c r="AE338" s="237"/>
      <c r="AF338" s="246"/>
      <c r="AG338" s="246"/>
      <c r="AH338" s="237"/>
      <c r="AI338" s="246"/>
      <c r="AJ338" s="246"/>
      <c r="AK338" s="237"/>
      <c r="AL338" s="246"/>
      <c r="AM338" s="246"/>
      <c r="AN338" s="237"/>
      <c r="AO338" s="246"/>
      <c r="AP338" s="246"/>
      <c r="AQ338" s="237"/>
      <c r="AR338" s="335"/>
    </row>
    <row r="339" spans="1:44" s="153" customFormat="1" ht="114.75" customHeight="1" thickBot="1">
      <c r="A339" s="679"/>
      <c r="B339" s="579"/>
      <c r="C339" s="579"/>
      <c r="D339" s="261" t="s">
        <v>43</v>
      </c>
      <c r="E339" s="237">
        <f t="shared" si="752"/>
        <v>0</v>
      </c>
      <c r="F339" s="237">
        <f t="shared" si="752"/>
        <v>0</v>
      </c>
      <c r="G339" s="252"/>
      <c r="H339" s="252"/>
      <c r="I339" s="252"/>
      <c r="J339" s="252"/>
      <c r="K339" s="252"/>
      <c r="L339" s="252"/>
      <c r="M339" s="237"/>
      <c r="N339" s="252"/>
      <c r="O339" s="252"/>
      <c r="P339" s="237"/>
      <c r="Q339" s="252"/>
      <c r="R339" s="252"/>
      <c r="S339" s="237"/>
      <c r="T339" s="252"/>
      <c r="U339" s="252"/>
      <c r="V339" s="237"/>
      <c r="W339" s="252"/>
      <c r="X339" s="252"/>
      <c r="Y339" s="237"/>
      <c r="Z339" s="252"/>
      <c r="AA339" s="252"/>
      <c r="AB339" s="237"/>
      <c r="AC339" s="252"/>
      <c r="AD339" s="252"/>
      <c r="AE339" s="237"/>
      <c r="AF339" s="252"/>
      <c r="AG339" s="252"/>
      <c r="AH339" s="237"/>
      <c r="AI339" s="252"/>
      <c r="AJ339" s="252"/>
      <c r="AK339" s="237"/>
      <c r="AL339" s="252"/>
      <c r="AM339" s="252"/>
      <c r="AN339" s="237"/>
      <c r="AO339" s="252"/>
      <c r="AP339" s="252"/>
      <c r="AQ339" s="237"/>
      <c r="AR339" s="336"/>
    </row>
    <row r="340" spans="1:44" s="153" customFormat="1" ht="114.75" customHeight="1">
      <c r="A340" s="628" t="s">
        <v>344</v>
      </c>
      <c r="B340" s="577" t="s">
        <v>345</v>
      </c>
      <c r="C340" s="577" t="s">
        <v>338</v>
      </c>
      <c r="D340" s="254" t="s">
        <v>41</v>
      </c>
      <c r="E340" s="230">
        <f t="shared" si="752"/>
        <v>9593.7999999999993</v>
      </c>
      <c r="F340" s="230">
        <f t="shared" si="752"/>
        <v>0</v>
      </c>
      <c r="G340" s="230">
        <f t="shared" si="757"/>
        <v>0</v>
      </c>
      <c r="H340" s="230">
        <f t="shared" ref="H340:AG340" si="779">H341+H342+H343+H345+H346</f>
        <v>0</v>
      </c>
      <c r="I340" s="230">
        <f t="shared" si="779"/>
        <v>0</v>
      </c>
      <c r="J340" s="230"/>
      <c r="K340" s="230">
        <f t="shared" si="779"/>
        <v>0</v>
      </c>
      <c r="L340" s="230">
        <f t="shared" si="779"/>
        <v>0</v>
      </c>
      <c r="M340" s="230"/>
      <c r="N340" s="230">
        <f t="shared" si="779"/>
        <v>0</v>
      </c>
      <c r="O340" s="230">
        <f t="shared" si="779"/>
        <v>0</v>
      </c>
      <c r="P340" s="230"/>
      <c r="Q340" s="230">
        <f t="shared" si="779"/>
        <v>0</v>
      </c>
      <c r="R340" s="230">
        <f t="shared" si="779"/>
        <v>0</v>
      </c>
      <c r="S340" s="230"/>
      <c r="T340" s="230">
        <f t="shared" si="779"/>
        <v>0</v>
      </c>
      <c r="U340" s="230">
        <f t="shared" si="779"/>
        <v>0</v>
      </c>
      <c r="V340" s="230"/>
      <c r="W340" s="230">
        <f t="shared" si="779"/>
        <v>0</v>
      </c>
      <c r="X340" s="230">
        <f t="shared" si="779"/>
        <v>0</v>
      </c>
      <c r="Y340" s="230"/>
      <c r="Z340" s="230">
        <f t="shared" si="779"/>
        <v>0</v>
      </c>
      <c r="AA340" s="230">
        <f t="shared" si="779"/>
        <v>0</v>
      </c>
      <c r="AB340" s="230"/>
      <c r="AC340" s="230">
        <f t="shared" si="779"/>
        <v>0</v>
      </c>
      <c r="AD340" s="230">
        <f t="shared" si="779"/>
        <v>0</v>
      </c>
      <c r="AE340" s="230"/>
      <c r="AF340" s="230">
        <f t="shared" si="779"/>
        <v>0</v>
      </c>
      <c r="AG340" s="230">
        <f t="shared" si="779"/>
        <v>0</v>
      </c>
      <c r="AH340" s="230"/>
      <c r="AI340" s="230">
        <f>AI341+AI342+AI343+AI345+AI346</f>
        <v>0</v>
      </c>
      <c r="AJ340" s="230">
        <f>AJ341+AJ342+AJ343+AJ345+AJ346</f>
        <v>0</v>
      </c>
      <c r="AK340" s="230"/>
      <c r="AL340" s="230">
        <f>AL341+AL342+AL343+AL345+AL346</f>
        <v>0</v>
      </c>
      <c r="AM340" s="230">
        <f>AM341+AM342+AM343+AM345+AM346</f>
        <v>0</v>
      </c>
      <c r="AN340" s="230"/>
      <c r="AO340" s="230">
        <f>AO341+AO342+AO343+AO345+AO346</f>
        <v>9593.7999999999993</v>
      </c>
      <c r="AP340" s="230">
        <f>AP341+AP342+AP343+AP345+AP346</f>
        <v>0</v>
      </c>
      <c r="AQ340" s="230">
        <f t="shared" ref="AQ340:AQ343" si="780">AP340/AO340</f>
        <v>0</v>
      </c>
      <c r="AR340" s="334"/>
    </row>
    <row r="341" spans="1:44" s="153" customFormat="1" ht="114.75" customHeight="1">
      <c r="A341" s="629"/>
      <c r="B341" s="578"/>
      <c r="C341" s="578"/>
      <c r="D341" s="258" t="s">
        <v>37</v>
      </c>
      <c r="E341" s="237">
        <f t="shared" si="752"/>
        <v>0</v>
      </c>
      <c r="F341" s="237">
        <f t="shared" si="752"/>
        <v>0</v>
      </c>
      <c r="G341" s="237"/>
      <c r="H341" s="237">
        <v>0</v>
      </c>
      <c r="I341" s="237">
        <v>0</v>
      </c>
      <c r="J341" s="237"/>
      <c r="K341" s="237">
        <v>0</v>
      </c>
      <c r="L341" s="237"/>
      <c r="M341" s="237"/>
      <c r="N341" s="237"/>
      <c r="O341" s="237">
        <v>0</v>
      </c>
      <c r="P341" s="237"/>
      <c r="Q341" s="237">
        <v>0</v>
      </c>
      <c r="R341" s="237"/>
      <c r="S341" s="237"/>
      <c r="T341" s="237"/>
      <c r="U341" s="237">
        <v>0</v>
      </c>
      <c r="V341" s="237"/>
      <c r="W341" s="237">
        <v>0</v>
      </c>
      <c r="X341" s="237"/>
      <c r="Y341" s="237"/>
      <c r="Z341" s="237"/>
      <c r="AA341" s="237">
        <v>0</v>
      </c>
      <c r="AB341" s="237"/>
      <c r="AC341" s="237">
        <v>0</v>
      </c>
      <c r="AD341" s="237"/>
      <c r="AE341" s="237"/>
      <c r="AF341" s="237"/>
      <c r="AG341" s="237">
        <v>0</v>
      </c>
      <c r="AH341" s="237"/>
      <c r="AI341" s="237">
        <v>0</v>
      </c>
      <c r="AJ341" s="237"/>
      <c r="AK341" s="237"/>
      <c r="AL341" s="237">
        <v>0</v>
      </c>
      <c r="AM341" s="237">
        <v>0</v>
      </c>
      <c r="AN341" s="237"/>
      <c r="AO341" s="237">
        <v>0</v>
      </c>
      <c r="AP341" s="237">
        <v>0</v>
      </c>
      <c r="AQ341" s="237"/>
      <c r="AR341" s="335"/>
    </row>
    <row r="342" spans="1:44" s="153" customFormat="1" ht="114.75" customHeight="1">
      <c r="A342" s="629"/>
      <c r="B342" s="578"/>
      <c r="C342" s="578"/>
      <c r="D342" s="236" t="s">
        <v>2</v>
      </c>
      <c r="E342" s="237">
        <f t="shared" si="752"/>
        <v>0</v>
      </c>
      <c r="F342" s="237">
        <f t="shared" si="752"/>
        <v>0</v>
      </c>
      <c r="G342" s="237"/>
      <c r="H342" s="237">
        <v>0</v>
      </c>
      <c r="I342" s="237">
        <v>0</v>
      </c>
      <c r="J342" s="237"/>
      <c r="K342" s="237">
        <v>0</v>
      </c>
      <c r="L342" s="237"/>
      <c r="M342" s="237"/>
      <c r="N342" s="237">
        <v>0</v>
      </c>
      <c r="O342" s="237">
        <v>0</v>
      </c>
      <c r="P342" s="237"/>
      <c r="Q342" s="237">
        <v>0</v>
      </c>
      <c r="R342" s="237"/>
      <c r="S342" s="237"/>
      <c r="T342" s="237"/>
      <c r="U342" s="237">
        <v>0</v>
      </c>
      <c r="V342" s="237"/>
      <c r="W342" s="237"/>
      <c r="X342" s="237"/>
      <c r="Y342" s="237"/>
      <c r="Z342" s="237"/>
      <c r="AA342" s="237">
        <v>0</v>
      </c>
      <c r="AB342" s="237"/>
      <c r="AC342" s="237"/>
      <c r="AD342" s="237"/>
      <c r="AE342" s="237"/>
      <c r="AF342" s="237"/>
      <c r="AG342" s="237">
        <v>0</v>
      </c>
      <c r="AH342" s="237"/>
      <c r="AI342" s="237"/>
      <c r="AJ342" s="237"/>
      <c r="AK342" s="237"/>
      <c r="AL342" s="237"/>
      <c r="AM342" s="237">
        <v>0</v>
      </c>
      <c r="AN342" s="237"/>
      <c r="AO342" s="237">
        <v>0</v>
      </c>
      <c r="AP342" s="237">
        <v>0</v>
      </c>
      <c r="AQ342" s="237"/>
      <c r="AR342" s="335"/>
    </row>
    <row r="343" spans="1:44" s="153" customFormat="1" ht="114.75" customHeight="1" thickBot="1">
      <c r="A343" s="629"/>
      <c r="B343" s="578"/>
      <c r="C343" s="578"/>
      <c r="D343" s="236" t="s">
        <v>284</v>
      </c>
      <c r="E343" s="237">
        <f t="shared" si="752"/>
        <v>9593.7999999999993</v>
      </c>
      <c r="F343" s="237">
        <f t="shared" si="752"/>
        <v>0</v>
      </c>
      <c r="G343" s="237">
        <f t="shared" si="757"/>
        <v>0</v>
      </c>
      <c r="H343" s="237">
        <v>0</v>
      </c>
      <c r="I343" s="237">
        <v>0</v>
      </c>
      <c r="J343" s="237"/>
      <c r="K343" s="237">
        <v>0</v>
      </c>
      <c r="L343" s="237"/>
      <c r="M343" s="237"/>
      <c r="N343" s="237">
        <v>0</v>
      </c>
      <c r="O343" s="237">
        <v>0</v>
      </c>
      <c r="P343" s="237"/>
      <c r="Q343" s="237">
        <v>0</v>
      </c>
      <c r="R343" s="237"/>
      <c r="S343" s="237"/>
      <c r="T343" s="237"/>
      <c r="U343" s="237">
        <v>0</v>
      </c>
      <c r="V343" s="237"/>
      <c r="W343" s="237"/>
      <c r="X343" s="237"/>
      <c r="Y343" s="237"/>
      <c r="Z343" s="237"/>
      <c r="AA343" s="237">
        <v>0</v>
      </c>
      <c r="AB343" s="237"/>
      <c r="AC343" s="237">
        <v>0</v>
      </c>
      <c r="AD343" s="237"/>
      <c r="AE343" s="237"/>
      <c r="AF343" s="237"/>
      <c r="AG343" s="237">
        <v>0</v>
      </c>
      <c r="AH343" s="237"/>
      <c r="AI343" s="237"/>
      <c r="AJ343" s="237"/>
      <c r="AK343" s="237"/>
      <c r="AL343" s="237">
        <v>0</v>
      </c>
      <c r="AM343" s="237">
        <v>0</v>
      </c>
      <c r="AN343" s="237"/>
      <c r="AO343" s="237">
        <v>9593.7999999999993</v>
      </c>
      <c r="AP343" s="237">
        <v>0</v>
      </c>
      <c r="AQ343" s="237">
        <f t="shared" si="780"/>
        <v>0</v>
      </c>
      <c r="AR343" s="335"/>
    </row>
    <row r="344" spans="1:44" s="153" customFormat="1" ht="349.5" customHeight="1">
      <c r="A344" s="629"/>
      <c r="B344" s="578"/>
      <c r="C344" s="578"/>
      <c r="D344" s="236" t="s">
        <v>292</v>
      </c>
      <c r="E344" s="230">
        <f t="shared" si="752"/>
        <v>0</v>
      </c>
      <c r="F344" s="230">
        <f t="shared" si="752"/>
        <v>0</v>
      </c>
      <c r="G344" s="237"/>
      <c r="H344" s="237">
        <f t="shared" ref="H344" si="781">H352+H358+H365+H373</f>
        <v>0</v>
      </c>
      <c r="I344" s="237">
        <f t="shared" ref="I344:AG344" si="782">I352+I358+I365+I373</f>
        <v>0</v>
      </c>
      <c r="J344" s="237"/>
      <c r="K344" s="237">
        <f t="shared" si="782"/>
        <v>0</v>
      </c>
      <c r="L344" s="237"/>
      <c r="M344" s="237"/>
      <c r="N344" s="237"/>
      <c r="O344" s="237">
        <f t="shared" si="782"/>
        <v>0</v>
      </c>
      <c r="P344" s="237"/>
      <c r="Q344" s="237">
        <f t="shared" si="782"/>
        <v>0</v>
      </c>
      <c r="R344" s="237"/>
      <c r="S344" s="237"/>
      <c r="T344" s="237"/>
      <c r="U344" s="237">
        <f t="shared" si="782"/>
        <v>0</v>
      </c>
      <c r="V344" s="237"/>
      <c r="W344" s="237">
        <f t="shared" si="782"/>
        <v>0</v>
      </c>
      <c r="X344" s="237"/>
      <c r="Y344" s="237"/>
      <c r="Z344" s="237"/>
      <c r="AA344" s="237">
        <f t="shared" si="782"/>
        <v>0</v>
      </c>
      <c r="AB344" s="237"/>
      <c r="AC344" s="237">
        <f t="shared" si="782"/>
        <v>0</v>
      </c>
      <c r="AD344" s="237"/>
      <c r="AE344" s="237"/>
      <c r="AF344" s="237"/>
      <c r="AG344" s="237">
        <f t="shared" si="782"/>
        <v>0</v>
      </c>
      <c r="AH344" s="237"/>
      <c r="AI344" s="237">
        <f t="shared" ref="AI344" si="783">AI352+AI358+AI365+AI373</f>
        <v>0</v>
      </c>
      <c r="AJ344" s="237"/>
      <c r="AK344" s="237"/>
      <c r="AL344" s="237">
        <f t="shared" ref="AL344:AM344" si="784">AL352+AL358+AL365+AL373</f>
        <v>0</v>
      </c>
      <c r="AM344" s="237">
        <f t="shared" si="784"/>
        <v>0</v>
      </c>
      <c r="AN344" s="237"/>
      <c r="AO344" s="237">
        <f t="shared" ref="AO344:AP344" si="785">AO352+AO358+AO365+AO373</f>
        <v>0</v>
      </c>
      <c r="AP344" s="237">
        <f t="shared" si="785"/>
        <v>0</v>
      </c>
      <c r="AQ344" s="237"/>
      <c r="AR344" s="335"/>
    </row>
    <row r="345" spans="1:44" s="153" customFormat="1" ht="114.75" customHeight="1">
      <c r="A345" s="629"/>
      <c r="B345" s="578"/>
      <c r="C345" s="578"/>
      <c r="D345" s="236" t="s">
        <v>285</v>
      </c>
      <c r="E345" s="237">
        <f t="shared" si="752"/>
        <v>0</v>
      </c>
      <c r="F345" s="237">
        <f t="shared" si="752"/>
        <v>0</v>
      </c>
      <c r="G345" s="237"/>
      <c r="H345" s="237">
        <v>0</v>
      </c>
      <c r="I345" s="237">
        <v>0</v>
      </c>
      <c r="J345" s="237"/>
      <c r="K345" s="237">
        <v>0</v>
      </c>
      <c r="L345" s="237"/>
      <c r="M345" s="237"/>
      <c r="N345" s="237"/>
      <c r="O345" s="237">
        <v>0</v>
      </c>
      <c r="P345" s="237"/>
      <c r="Q345" s="237">
        <v>0</v>
      </c>
      <c r="R345" s="237"/>
      <c r="S345" s="237"/>
      <c r="T345" s="237"/>
      <c r="U345" s="237">
        <v>0</v>
      </c>
      <c r="V345" s="237"/>
      <c r="W345" s="237">
        <v>0</v>
      </c>
      <c r="X345" s="237"/>
      <c r="Y345" s="237"/>
      <c r="Z345" s="237"/>
      <c r="AA345" s="237">
        <v>0</v>
      </c>
      <c r="AB345" s="237"/>
      <c r="AC345" s="237">
        <v>0</v>
      </c>
      <c r="AD345" s="237"/>
      <c r="AE345" s="237"/>
      <c r="AF345" s="237"/>
      <c r="AG345" s="237">
        <v>0</v>
      </c>
      <c r="AH345" s="237"/>
      <c r="AI345" s="237">
        <v>0</v>
      </c>
      <c r="AJ345" s="237"/>
      <c r="AK345" s="237"/>
      <c r="AL345" s="237">
        <v>0</v>
      </c>
      <c r="AM345" s="237">
        <v>0</v>
      </c>
      <c r="AN345" s="237"/>
      <c r="AO345" s="237">
        <v>0</v>
      </c>
      <c r="AP345" s="237">
        <v>0</v>
      </c>
      <c r="AQ345" s="237"/>
      <c r="AR345" s="335"/>
    </row>
    <row r="346" spans="1:44" s="153" customFormat="1" ht="114.75" customHeight="1" thickBot="1">
      <c r="A346" s="679"/>
      <c r="B346" s="579"/>
      <c r="C346" s="579"/>
      <c r="D346" s="261" t="s">
        <v>43</v>
      </c>
      <c r="E346" s="237">
        <f t="shared" si="752"/>
        <v>0</v>
      </c>
      <c r="F346" s="237">
        <f t="shared" si="752"/>
        <v>0</v>
      </c>
      <c r="G346" s="250"/>
      <c r="H346" s="250">
        <v>0</v>
      </c>
      <c r="I346" s="250">
        <v>0</v>
      </c>
      <c r="J346" s="250"/>
      <c r="K346" s="250">
        <v>0</v>
      </c>
      <c r="L346" s="250">
        <v>0</v>
      </c>
      <c r="M346" s="250"/>
      <c r="N346" s="250">
        <v>0</v>
      </c>
      <c r="O346" s="250">
        <v>0</v>
      </c>
      <c r="P346" s="250"/>
      <c r="Q346" s="250">
        <v>0</v>
      </c>
      <c r="R346" s="250">
        <v>0</v>
      </c>
      <c r="S346" s="250"/>
      <c r="T346" s="250">
        <v>0</v>
      </c>
      <c r="U346" s="250">
        <v>0</v>
      </c>
      <c r="V346" s="250"/>
      <c r="W346" s="250">
        <v>0</v>
      </c>
      <c r="X346" s="250">
        <v>0</v>
      </c>
      <c r="Y346" s="250"/>
      <c r="Z346" s="250">
        <v>0</v>
      </c>
      <c r="AA346" s="250">
        <v>0</v>
      </c>
      <c r="AB346" s="250"/>
      <c r="AC346" s="250">
        <v>0</v>
      </c>
      <c r="AD346" s="250">
        <v>0</v>
      </c>
      <c r="AE346" s="250"/>
      <c r="AF346" s="250">
        <v>0</v>
      </c>
      <c r="AG346" s="250">
        <v>0</v>
      </c>
      <c r="AH346" s="250"/>
      <c r="AI346" s="250">
        <v>0</v>
      </c>
      <c r="AJ346" s="250">
        <v>0</v>
      </c>
      <c r="AK346" s="250"/>
      <c r="AL346" s="250">
        <v>0</v>
      </c>
      <c r="AM346" s="250">
        <v>0</v>
      </c>
      <c r="AN346" s="250"/>
      <c r="AO346" s="250">
        <v>0</v>
      </c>
      <c r="AP346" s="250">
        <v>0</v>
      </c>
      <c r="AQ346" s="250"/>
      <c r="AR346" s="336"/>
    </row>
    <row r="347" spans="1:44" s="153" customFormat="1" ht="114.75" customHeight="1">
      <c r="A347" s="628" t="s">
        <v>346</v>
      </c>
      <c r="B347" s="577" t="s">
        <v>347</v>
      </c>
      <c r="C347" s="577" t="s">
        <v>338</v>
      </c>
      <c r="D347" s="254" t="s">
        <v>41</v>
      </c>
      <c r="E347" s="230">
        <f t="shared" si="752"/>
        <v>29188.1</v>
      </c>
      <c r="F347" s="230">
        <f t="shared" si="752"/>
        <v>0</v>
      </c>
      <c r="G347" s="230">
        <f t="shared" si="757"/>
        <v>0</v>
      </c>
      <c r="H347" s="230">
        <f>H348+H349+H350+H352+H353</f>
        <v>0</v>
      </c>
      <c r="I347" s="230">
        <f t="shared" ref="I347:AQ347" si="786">I348+I349+I350+I352+I353</f>
        <v>0</v>
      </c>
      <c r="J347" s="230"/>
      <c r="K347" s="230">
        <f t="shared" si="786"/>
        <v>0</v>
      </c>
      <c r="L347" s="230">
        <f t="shared" si="786"/>
        <v>0</v>
      </c>
      <c r="M347" s="230">
        <f t="shared" si="786"/>
        <v>0</v>
      </c>
      <c r="N347" s="230">
        <f t="shared" si="786"/>
        <v>0</v>
      </c>
      <c r="O347" s="230">
        <f t="shared" si="786"/>
        <v>0</v>
      </c>
      <c r="P347" s="230">
        <f t="shared" si="786"/>
        <v>0</v>
      </c>
      <c r="Q347" s="230">
        <f t="shared" si="786"/>
        <v>0</v>
      </c>
      <c r="R347" s="230">
        <f t="shared" si="786"/>
        <v>0</v>
      </c>
      <c r="S347" s="230">
        <f t="shared" si="786"/>
        <v>0</v>
      </c>
      <c r="T347" s="230">
        <f t="shared" si="786"/>
        <v>0</v>
      </c>
      <c r="U347" s="230">
        <f t="shared" si="786"/>
        <v>0</v>
      </c>
      <c r="V347" s="230">
        <f t="shared" si="786"/>
        <v>0</v>
      </c>
      <c r="W347" s="230">
        <f t="shared" si="786"/>
        <v>0</v>
      </c>
      <c r="X347" s="230">
        <f t="shared" si="786"/>
        <v>0</v>
      </c>
      <c r="Y347" s="230">
        <f t="shared" si="786"/>
        <v>0</v>
      </c>
      <c r="Z347" s="230">
        <f t="shared" si="786"/>
        <v>0</v>
      </c>
      <c r="AA347" s="230">
        <f t="shared" si="786"/>
        <v>0</v>
      </c>
      <c r="AB347" s="230">
        <f t="shared" si="786"/>
        <v>0</v>
      </c>
      <c r="AC347" s="230">
        <f t="shared" si="786"/>
        <v>0</v>
      </c>
      <c r="AD347" s="230">
        <f t="shared" si="786"/>
        <v>0</v>
      </c>
      <c r="AE347" s="230">
        <f t="shared" si="786"/>
        <v>0</v>
      </c>
      <c r="AF347" s="230">
        <f t="shared" si="786"/>
        <v>0</v>
      </c>
      <c r="AG347" s="230">
        <f t="shared" si="786"/>
        <v>0</v>
      </c>
      <c r="AH347" s="230">
        <f t="shared" si="786"/>
        <v>0</v>
      </c>
      <c r="AI347" s="230">
        <f t="shared" si="786"/>
        <v>0</v>
      </c>
      <c r="AJ347" s="230">
        <f t="shared" si="786"/>
        <v>0</v>
      </c>
      <c r="AK347" s="230">
        <f t="shared" si="786"/>
        <v>0</v>
      </c>
      <c r="AL347" s="230">
        <f t="shared" si="786"/>
        <v>0</v>
      </c>
      <c r="AM347" s="230">
        <f t="shared" si="786"/>
        <v>0</v>
      </c>
      <c r="AN347" s="230">
        <f t="shared" si="786"/>
        <v>0</v>
      </c>
      <c r="AO347" s="230">
        <f t="shared" si="786"/>
        <v>29188.1</v>
      </c>
      <c r="AP347" s="230">
        <f t="shared" si="786"/>
        <v>0</v>
      </c>
      <c r="AQ347" s="230">
        <f t="shared" si="786"/>
        <v>0</v>
      </c>
      <c r="AR347" s="334"/>
    </row>
    <row r="348" spans="1:44" s="153" customFormat="1" ht="114.75" customHeight="1">
      <c r="A348" s="629"/>
      <c r="B348" s="578"/>
      <c r="C348" s="578"/>
      <c r="D348" s="258" t="s">
        <v>37</v>
      </c>
      <c r="E348" s="237">
        <f t="shared" si="752"/>
        <v>0</v>
      </c>
      <c r="F348" s="237">
        <f t="shared" si="752"/>
        <v>0</v>
      </c>
      <c r="G348" s="237"/>
      <c r="H348" s="237"/>
      <c r="I348" s="237"/>
      <c r="J348" s="237"/>
      <c r="K348" s="237"/>
      <c r="L348" s="237"/>
      <c r="M348" s="237"/>
      <c r="N348" s="237"/>
      <c r="O348" s="237"/>
      <c r="P348" s="237"/>
      <c r="Q348" s="237"/>
      <c r="R348" s="237"/>
      <c r="S348" s="237"/>
      <c r="T348" s="237"/>
      <c r="U348" s="237"/>
      <c r="V348" s="237"/>
      <c r="W348" s="237"/>
      <c r="X348" s="237"/>
      <c r="Y348" s="237"/>
      <c r="Z348" s="237"/>
      <c r="AA348" s="237"/>
      <c r="AB348" s="237"/>
      <c r="AC348" s="237"/>
      <c r="AD348" s="237"/>
      <c r="AE348" s="237"/>
      <c r="AF348" s="237"/>
      <c r="AG348" s="237"/>
      <c r="AH348" s="237"/>
      <c r="AI348" s="237"/>
      <c r="AJ348" s="237"/>
      <c r="AK348" s="237"/>
      <c r="AL348" s="237"/>
      <c r="AM348" s="237"/>
      <c r="AN348" s="237"/>
      <c r="AO348" s="237"/>
      <c r="AP348" s="237"/>
      <c r="AQ348" s="237"/>
      <c r="AR348" s="335"/>
    </row>
    <row r="349" spans="1:44" s="153" customFormat="1" ht="114.75" customHeight="1">
      <c r="A349" s="629"/>
      <c r="B349" s="578"/>
      <c r="C349" s="578"/>
      <c r="D349" s="236" t="s">
        <v>2</v>
      </c>
      <c r="E349" s="237">
        <f t="shared" si="752"/>
        <v>0</v>
      </c>
      <c r="F349" s="237">
        <f t="shared" si="752"/>
        <v>0</v>
      </c>
      <c r="G349" s="237"/>
      <c r="H349" s="237"/>
      <c r="I349" s="237"/>
      <c r="J349" s="237"/>
      <c r="K349" s="237"/>
      <c r="L349" s="237"/>
      <c r="M349" s="237"/>
      <c r="N349" s="237"/>
      <c r="O349" s="237"/>
      <c r="P349" s="237"/>
      <c r="Q349" s="237"/>
      <c r="R349" s="237"/>
      <c r="S349" s="237"/>
      <c r="T349" s="237"/>
      <c r="U349" s="237"/>
      <c r="V349" s="237"/>
      <c r="W349" s="237"/>
      <c r="X349" s="237"/>
      <c r="Y349" s="237"/>
      <c r="Z349" s="237"/>
      <c r="AA349" s="237"/>
      <c r="AB349" s="237"/>
      <c r="AC349" s="237"/>
      <c r="AD349" s="237"/>
      <c r="AE349" s="237"/>
      <c r="AF349" s="237"/>
      <c r="AG349" s="237"/>
      <c r="AH349" s="237"/>
      <c r="AI349" s="237"/>
      <c r="AJ349" s="237"/>
      <c r="AK349" s="237"/>
      <c r="AL349" s="237"/>
      <c r="AM349" s="237"/>
      <c r="AN349" s="237"/>
      <c r="AO349" s="237"/>
      <c r="AP349" s="237"/>
      <c r="AQ349" s="237"/>
      <c r="AR349" s="335"/>
    </row>
    <row r="350" spans="1:44" s="153" customFormat="1" ht="114.75" customHeight="1" thickBot="1">
      <c r="A350" s="629"/>
      <c r="B350" s="578"/>
      <c r="C350" s="578"/>
      <c r="D350" s="236" t="s">
        <v>284</v>
      </c>
      <c r="E350" s="237">
        <f t="shared" si="752"/>
        <v>29188.1</v>
      </c>
      <c r="F350" s="237">
        <f t="shared" si="752"/>
        <v>0</v>
      </c>
      <c r="G350" s="237">
        <f t="shared" si="757"/>
        <v>0</v>
      </c>
      <c r="H350" s="237"/>
      <c r="I350" s="237"/>
      <c r="J350" s="237"/>
      <c r="K350" s="237">
        <v>0</v>
      </c>
      <c r="L350" s="237"/>
      <c r="M350" s="237"/>
      <c r="N350" s="237">
        <v>0</v>
      </c>
      <c r="O350" s="237"/>
      <c r="P350" s="237"/>
      <c r="Q350" s="237">
        <v>0</v>
      </c>
      <c r="R350" s="237"/>
      <c r="S350" s="237"/>
      <c r="T350" s="237"/>
      <c r="U350" s="237"/>
      <c r="V350" s="237"/>
      <c r="W350" s="237"/>
      <c r="X350" s="237"/>
      <c r="Y350" s="237"/>
      <c r="Z350" s="237"/>
      <c r="AA350" s="237"/>
      <c r="AB350" s="237"/>
      <c r="AC350" s="237">
        <v>0</v>
      </c>
      <c r="AD350" s="237"/>
      <c r="AE350" s="237"/>
      <c r="AF350" s="237"/>
      <c r="AG350" s="237"/>
      <c r="AH350" s="237"/>
      <c r="AI350" s="237"/>
      <c r="AJ350" s="237"/>
      <c r="AK350" s="237"/>
      <c r="AL350" s="237">
        <v>0</v>
      </c>
      <c r="AM350" s="237"/>
      <c r="AN350" s="237"/>
      <c r="AO350" s="237">
        <v>29188.1</v>
      </c>
      <c r="AP350" s="237"/>
      <c r="AQ350" s="237"/>
      <c r="AR350" s="335"/>
    </row>
    <row r="351" spans="1:44" s="153" customFormat="1" ht="351" customHeight="1">
      <c r="A351" s="629"/>
      <c r="B351" s="578"/>
      <c r="C351" s="578"/>
      <c r="D351" s="236" t="s">
        <v>292</v>
      </c>
      <c r="E351" s="230">
        <f t="shared" si="752"/>
        <v>0</v>
      </c>
      <c r="F351" s="230">
        <f t="shared" si="752"/>
        <v>0</v>
      </c>
      <c r="G351" s="237"/>
      <c r="H351" s="237"/>
      <c r="I351" s="237"/>
      <c r="J351" s="237"/>
      <c r="K351" s="237"/>
      <c r="L351" s="237"/>
      <c r="M351" s="237"/>
      <c r="N351" s="237"/>
      <c r="O351" s="237"/>
      <c r="P351" s="237"/>
      <c r="Q351" s="237"/>
      <c r="R351" s="237"/>
      <c r="S351" s="237"/>
      <c r="T351" s="237"/>
      <c r="U351" s="237"/>
      <c r="V351" s="237"/>
      <c r="W351" s="237"/>
      <c r="X351" s="237"/>
      <c r="Y351" s="237"/>
      <c r="Z351" s="237"/>
      <c r="AA351" s="237"/>
      <c r="AB351" s="237"/>
      <c r="AC351" s="237"/>
      <c r="AD351" s="237"/>
      <c r="AE351" s="237"/>
      <c r="AF351" s="237"/>
      <c r="AG351" s="237"/>
      <c r="AH351" s="237"/>
      <c r="AI351" s="237"/>
      <c r="AJ351" s="237"/>
      <c r="AK351" s="237"/>
      <c r="AL351" s="237"/>
      <c r="AM351" s="237"/>
      <c r="AN351" s="237"/>
      <c r="AO351" s="237"/>
      <c r="AP351" s="237"/>
      <c r="AQ351" s="237"/>
      <c r="AR351" s="335"/>
    </row>
    <row r="352" spans="1:44" s="153" customFormat="1" ht="114.75" customHeight="1">
      <c r="A352" s="629"/>
      <c r="B352" s="578"/>
      <c r="C352" s="578"/>
      <c r="D352" s="236" t="s">
        <v>285</v>
      </c>
      <c r="E352" s="237">
        <f t="shared" si="752"/>
        <v>0</v>
      </c>
      <c r="F352" s="237">
        <f t="shared" si="752"/>
        <v>0</v>
      </c>
      <c r="G352" s="237"/>
      <c r="H352" s="237"/>
      <c r="I352" s="237"/>
      <c r="J352" s="237"/>
      <c r="K352" s="237"/>
      <c r="L352" s="237"/>
      <c r="M352" s="237"/>
      <c r="N352" s="237"/>
      <c r="O352" s="237"/>
      <c r="P352" s="237"/>
      <c r="Q352" s="237"/>
      <c r="R352" s="237"/>
      <c r="S352" s="237"/>
      <c r="T352" s="237"/>
      <c r="U352" s="237"/>
      <c r="V352" s="237"/>
      <c r="W352" s="237"/>
      <c r="X352" s="237"/>
      <c r="Y352" s="237"/>
      <c r="Z352" s="237"/>
      <c r="AA352" s="237"/>
      <c r="AB352" s="237"/>
      <c r="AC352" s="237"/>
      <c r="AD352" s="237"/>
      <c r="AE352" s="237"/>
      <c r="AF352" s="237"/>
      <c r="AG352" s="237"/>
      <c r="AH352" s="237"/>
      <c r="AI352" s="237"/>
      <c r="AJ352" s="237"/>
      <c r="AK352" s="237"/>
      <c r="AL352" s="237"/>
      <c r="AM352" s="237"/>
      <c r="AN352" s="237"/>
      <c r="AO352" s="237"/>
      <c r="AP352" s="237"/>
      <c r="AQ352" s="237"/>
      <c r="AR352" s="335"/>
    </row>
    <row r="353" spans="1:44" s="153" customFormat="1" ht="114.75" customHeight="1" thickBot="1">
      <c r="A353" s="679"/>
      <c r="B353" s="579"/>
      <c r="C353" s="579"/>
      <c r="D353" s="261" t="s">
        <v>43</v>
      </c>
      <c r="E353" s="237">
        <f t="shared" si="752"/>
        <v>0</v>
      </c>
      <c r="F353" s="237">
        <f t="shared" si="752"/>
        <v>0</v>
      </c>
      <c r="G353" s="250"/>
      <c r="H353" s="250"/>
      <c r="I353" s="250"/>
      <c r="J353" s="250"/>
      <c r="K353" s="250"/>
      <c r="L353" s="250"/>
      <c r="M353" s="250"/>
      <c r="N353" s="250"/>
      <c r="O353" s="250"/>
      <c r="P353" s="250"/>
      <c r="Q353" s="250"/>
      <c r="R353" s="250"/>
      <c r="S353" s="250"/>
      <c r="T353" s="250"/>
      <c r="U353" s="250"/>
      <c r="V353" s="250"/>
      <c r="W353" s="250"/>
      <c r="X353" s="250"/>
      <c r="Y353" s="250"/>
      <c r="Z353" s="250"/>
      <c r="AA353" s="250"/>
      <c r="AB353" s="250"/>
      <c r="AC353" s="250"/>
      <c r="AD353" s="250"/>
      <c r="AE353" s="250"/>
      <c r="AF353" s="250"/>
      <c r="AG353" s="250"/>
      <c r="AH353" s="250"/>
      <c r="AI353" s="250"/>
      <c r="AJ353" s="250"/>
      <c r="AK353" s="250"/>
      <c r="AL353" s="250"/>
      <c r="AM353" s="250"/>
      <c r="AN353" s="250"/>
      <c r="AO353" s="250"/>
      <c r="AP353" s="250"/>
      <c r="AQ353" s="250"/>
      <c r="AR353" s="336"/>
    </row>
    <row r="354" spans="1:44" s="153" customFormat="1" ht="114.75" customHeight="1">
      <c r="A354" s="628" t="s">
        <v>14</v>
      </c>
      <c r="B354" s="577" t="s">
        <v>348</v>
      </c>
      <c r="C354" s="577" t="s">
        <v>338</v>
      </c>
      <c r="D354" s="254" t="s">
        <v>41</v>
      </c>
      <c r="E354" s="230">
        <f t="shared" si="752"/>
        <v>0.89999999999999991</v>
      </c>
      <c r="F354" s="230">
        <f t="shared" si="752"/>
        <v>0.89999999999999991</v>
      </c>
      <c r="G354" s="233">
        <f>F354/E354*1</f>
        <v>1</v>
      </c>
      <c r="H354" s="230">
        <f t="shared" ref="H354:AG354" si="787">H355+H356+H357+H359+H360</f>
        <v>0</v>
      </c>
      <c r="I354" s="230">
        <f t="shared" si="787"/>
        <v>0</v>
      </c>
      <c r="J354" s="230"/>
      <c r="K354" s="230">
        <f t="shared" si="787"/>
        <v>0</v>
      </c>
      <c r="L354" s="230">
        <f t="shared" si="787"/>
        <v>0</v>
      </c>
      <c r="M354" s="230"/>
      <c r="N354" s="230">
        <f t="shared" si="787"/>
        <v>0</v>
      </c>
      <c r="O354" s="230">
        <f t="shared" si="787"/>
        <v>0</v>
      </c>
      <c r="P354" s="230"/>
      <c r="Q354" s="230">
        <f t="shared" si="787"/>
        <v>0</v>
      </c>
      <c r="R354" s="230">
        <f t="shared" si="787"/>
        <v>0</v>
      </c>
      <c r="S354" s="230"/>
      <c r="T354" s="230">
        <f t="shared" si="787"/>
        <v>0</v>
      </c>
      <c r="U354" s="230">
        <f t="shared" si="787"/>
        <v>0</v>
      </c>
      <c r="V354" s="230"/>
      <c r="W354" s="230">
        <f t="shared" si="787"/>
        <v>0</v>
      </c>
      <c r="X354" s="230">
        <f t="shared" si="787"/>
        <v>0</v>
      </c>
      <c r="Y354" s="230"/>
      <c r="Z354" s="230">
        <f t="shared" si="787"/>
        <v>0</v>
      </c>
      <c r="AA354" s="230">
        <f t="shared" si="787"/>
        <v>0</v>
      </c>
      <c r="AB354" s="230"/>
      <c r="AC354" s="230"/>
      <c r="AD354" s="230">
        <f t="shared" si="787"/>
        <v>0</v>
      </c>
      <c r="AE354" s="230"/>
      <c r="AF354" s="230">
        <f t="shared" si="787"/>
        <v>0</v>
      </c>
      <c r="AG354" s="230">
        <f t="shared" si="787"/>
        <v>0</v>
      </c>
      <c r="AH354" s="230"/>
      <c r="AI354" s="230">
        <f>AI355+AI356+AI357+AI359+AI360</f>
        <v>0.4</v>
      </c>
      <c r="AJ354" s="230">
        <f>AJ355+AJ356+AJ357+AJ359+AJ360</f>
        <v>0.4</v>
      </c>
      <c r="AK354" s="233">
        <v>1</v>
      </c>
      <c r="AL354" s="230">
        <f>AL355+AL356+AL357+AL359+AL360</f>
        <v>0.3</v>
      </c>
      <c r="AM354" s="230">
        <f>AM355+AM356+AM357+AM359+AM360</f>
        <v>0.3</v>
      </c>
      <c r="AN354" s="230">
        <f t="shared" ref="AN354:AN361" si="788">AM354/AL354</f>
        <v>1</v>
      </c>
      <c r="AO354" s="230">
        <f>AO355+AO356+AO357+AO359+AO360</f>
        <v>0.2</v>
      </c>
      <c r="AP354" s="230">
        <f>AP355+AP356+AP357+AP359+AP360</f>
        <v>0.2</v>
      </c>
      <c r="AQ354" s="233">
        <f>AP354/AO354*1</f>
        <v>1</v>
      </c>
      <c r="AR354" s="289"/>
    </row>
    <row r="355" spans="1:44" s="153" customFormat="1" ht="114.75" customHeight="1">
      <c r="A355" s="629"/>
      <c r="B355" s="578"/>
      <c r="C355" s="578"/>
      <c r="D355" s="258" t="s">
        <v>37</v>
      </c>
      <c r="E355" s="237">
        <f t="shared" si="752"/>
        <v>0</v>
      </c>
      <c r="F355" s="237">
        <f t="shared" si="752"/>
        <v>0</v>
      </c>
      <c r="G355" s="237"/>
      <c r="H355" s="237">
        <f t="shared" ref="H355" si="789">H362</f>
        <v>0</v>
      </c>
      <c r="I355" s="237">
        <f t="shared" ref="I355:AG355" si="790">I362</f>
        <v>0</v>
      </c>
      <c r="J355" s="237"/>
      <c r="K355" s="237">
        <f t="shared" si="790"/>
        <v>0</v>
      </c>
      <c r="L355" s="237">
        <f t="shared" si="790"/>
        <v>0</v>
      </c>
      <c r="M355" s="237"/>
      <c r="N355" s="237">
        <f t="shared" si="790"/>
        <v>0</v>
      </c>
      <c r="O355" s="237">
        <f t="shared" si="790"/>
        <v>0</v>
      </c>
      <c r="P355" s="237"/>
      <c r="Q355" s="237">
        <f t="shared" si="790"/>
        <v>0</v>
      </c>
      <c r="R355" s="237">
        <f t="shared" si="790"/>
        <v>0</v>
      </c>
      <c r="S355" s="237"/>
      <c r="T355" s="237">
        <f t="shared" si="790"/>
        <v>0</v>
      </c>
      <c r="U355" s="237">
        <f t="shared" si="790"/>
        <v>0</v>
      </c>
      <c r="V355" s="237"/>
      <c r="W355" s="237">
        <f t="shared" si="790"/>
        <v>0</v>
      </c>
      <c r="X355" s="237">
        <f t="shared" si="790"/>
        <v>0</v>
      </c>
      <c r="Y355" s="237"/>
      <c r="Z355" s="237">
        <f t="shared" si="790"/>
        <v>0</v>
      </c>
      <c r="AA355" s="237">
        <f t="shared" si="790"/>
        <v>0</v>
      </c>
      <c r="AB355" s="237"/>
      <c r="AC355" s="237"/>
      <c r="AD355" s="237">
        <f t="shared" si="790"/>
        <v>0</v>
      </c>
      <c r="AE355" s="237"/>
      <c r="AF355" s="237">
        <f t="shared" si="790"/>
        <v>0</v>
      </c>
      <c r="AG355" s="237">
        <f t="shared" si="790"/>
        <v>0</v>
      </c>
      <c r="AH355" s="237"/>
      <c r="AI355" s="237">
        <f>AI362</f>
        <v>0</v>
      </c>
      <c r="AJ355" s="237">
        <f>AJ362</f>
        <v>0</v>
      </c>
      <c r="AK355" s="231"/>
      <c r="AL355" s="237"/>
      <c r="AM355" s="238"/>
      <c r="AN355" s="237"/>
      <c r="AO355" s="237">
        <f>AO362</f>
        <v>0</v>
      </c>
      <c r="AP355" s="237">
        <f>AP362</f>
        <v>0</v>
      </c>
      <c r="AQ355" s="237"/>
      <c r="AR355" s="335"/>
    </row>
    <row r="356" spans="1:44" s="153" customFormat="1" ht="114.75" customHeight="1" thickBot="1">
      <c r="A356" s="629"/>
      <c r="B356" s="578"/>
      <c r="C356" s="578"/>
      <c r="D356" s="236" t="s">
        <v>2</v>
      </c>
      <c r="E356" s="237">
        <f t="shared" si="752"/>
        <v>0</v>
      </c>
      <c r="F356" s="237">
        <f t="shared" si="752"/>
        <v>0</v>
      </c>
      <c r="G356" s="237"/>
      <c r="H356" s="237">
        <f t="shared" ref="H356" si="791">H363</f>
        <v>0</v>
      </c>
      <c r="I356" s="237">
        <f t="shared" ref="I356:AG356" si="792">I363</f>
        <v>0</v>
      </c>
      <c r="J356" s="237"/>
      <c r="K356" s="237">
        <f t="shared" si="792"/>
        <v>0</v>
      </c>
      <c r="L356" s="237">
        <f t="shared" si="792"/>
        <v>0</v>
      </c>
      <c r="M356" s="237"/>
      <c r="N356" s="237">
        <f t="shared" si="792"/>
        <v>0</v>
      </c>
      <c r="O356" s="237">
        <f t="shared" si="792"/>
        <v>0</v>
      </c>
      <c r="P356" s="237"/>
      <c r="Q356" s="237">
        <f t="shared" si="792"/>
        <v>0</v>
      </c>
      <c r="R356" s="237">
        <f t="shared" si="792"/>
        <v>0</v>
      </c>
      <c r="S356" s="237"/>
      <c r="T356" s="237">
        <f t="shared" si="792"/>
        <v>0</v>
      </c>
      <c r="U356" s="237">
        <f t="shared" si="792"/>
        <v>0</v>
      </c>
      <c r="V356" s="237"/>
      <c r="W356" s="237">
        <f t="shared" si="792"/>
        <v>0</v>
      </c>
      <c r="X356" s="237">
        <f t="shared" si="792"/>
        <v>0</v>
      </c>
      <c r="Y356" s="237"/>
      <c r="Z356" s="237">
        <f t="shared" si="792"/>
        <v>0</v>
      </c>
      <c r="AA356" s="237">
        <f t="shared" si="792"/>
        <v>0</v>
      </c>
      <c r="AB356" s="237"/>
      <c r="AC356" s="237"/>
      <c r="AD356" s="237">
        <f t="shared" si="792"/>
        <v>0</v>
      </c>
      <c r="AE356" s="237"/>
      <c r="AF356" s="237">
        <f t="shared" si="792"/>
        <v>0</v>
      </c>
      <c r="AG356" s="237">
        <f t="shared" si="792"/>
        <v>0</v>
      </c>
      <c r="AH356" s="237"/>
      <c r="AI356" s="237">
        <f t="shared" ref="AI356:AJ359" si="793">AI363</f>
        <v>0</v>
      </c>
      <c r="AJ356" s="237">
        <f>AJ363</f>
        <v>0</v>
      </c>
      <c r="AK356" s="231"/>
      <c r="AL356" s="237"/>
      <c r="AM356" s="238"/>
      <c r="AN356" s="237"/>
      <c r="AO356" s="237">
        <f t="shared" ref="AO356:AP356" si="794">AO363</f>
        <v>0</v>
      </c>
      <c r="AP356" s="237">
        <f t="shared" si="794"/>
        <v>0</v>
      </c>
      <c r="AQ356" s="237"/>
      <c r="AR356" s="335"/>
    </row>
    <row r="357" spans="1:44" s="153" customFormat="1" ht="114.75" customHeight="1">
      <c r="A357" s="629"/>
      <c r="B357" s="578"/>
      <c r="C357" s="578"/>
      <c r="D357" s="236" t="s">
        <v>284</v>
      </c>
      <c r="E357" s="268">
        <f t="shared" si="752"/>
        <v>0.89999999999999991</v>
      </c>
      <c r="F357" s="268">
        <f t="shared" si="752"/>
        <v>0.89999999999999991</v>
      </c>
      <c r="G357" s="233">
        <f>F357/E357*1</f>
        <v>1</v>
      </c>
      <c r="H357" s="237">
        <f>H364</f>
        <v>0</v>
      </c>
      <c r="I357" s="237">
        <f t="shared" ref="I357:AG357" si="795">I364</f>
        <v>0</v>
      </c>
      <c r="J357" s="237"/>
      <c r="K357" s="237">
        <f t="shared" si="795"/>
        <v>0</v>
      </c>
      <c r="L357" s="237">
        <f t="shared" si="795"/>
        <v>0</v>
      </c>
      <c r="M357" s="237"/>
      <c r="N357" s="237">
        <f t="shared" si="795"/>
        <v>0</v>
      </c>
      <c r="O357" s="237">
        <f t="shared" si="795"/>
        <v>0</v>
      </c>
      <c r="P357" s="237"/>
      <c r="Q357" s="237">
        <f t="shared" si="795"/>
        <v>0</v>
      </c>
      <c r="R357" s="237">
        <f t="shared" si="795"/>
        <v>0</v>
      </c>
      <c r="S357" s="237"/>
      <c r="T357" s="237"/>
      <c r="U357" s="237">
        <f t="shared" si="795"/>
        <v>0</v>
      </c>
      <c r="V357" s="237"/>
      <c r="W357" s="237"/>
      <c r="X357" s="237">
        <f t="shared" si="795"/>
        <v>0</v>
      </c>
      <c r="Y357" s="237"/>
      <c r="Z357" s="237"/>
      <c r="AA357" s="237">
        <f t="shared" si="795"/>
        <v>0</v>
      </c>
      <c r="AB357" s="237"/>
      <c r="AC357" s="237"/>
      <c r="AD357" s="237">
        <f t="shared" si="795"/>
        <v>0</v>
      </c>
      <c r="AE357" s="237"/>
      <c r="AF357" s="237"/>
      <c r="AG357" s="237">
        <f t="shared" si="795"/>
        <v>0</v>
      </c>
      <c r="AH357" s="237"/>
      <c r="AI357" s="237">
        <v>0.4</v>
      </c>
      <c r="AJ357" s="237">
        <f>AJ364</f>
        <v>0.4</v>
      </c>
      <c r="AK357" s="231">
        <v>1</v>
      </c>
      <c r="AL357" s="237">
        <f>AL364</f>
        <v>0.3</v>
      </c>
      <c r="AM357" s="237">
        <f>AM364</f>
        <v>0.3</v>
      </c>
      <c r="AN357" s="231">
        <v>1</v>
      </c>
      <c r="AO357" s="237">
        <f>AO364</f>
        <v>0.2</v>
      </c>
      <c r="AP357" s="237">
        <f>AP364</f>
        <v>0.2</v>
      </c>
      <c r="AQ357" s="233">
        <v>1</v>
      </c>
      <c r="AR357" s="248"/>
    </row>
    <row r="358" spans="1:44" s="153" customFormat="1" ht="399" customHeight="1">
      <c r="A358" s="629"/>
      <c r="B358" s="578"/>
      <c r="C358" s="578"/>
      <c r="D358" s="236" t="s">
        <v>292</v>
      </c>
      <c r="E358" s="237">
        <f t="shared" si="752"/>
        <v>0</v>
      </c>
      <c r="F358" s="237">
        <f t="shared" si="752"/>
        <v>0</v>
      </c>
      <c r="G358" s="237"/>
      <c r="H358" s="237">
        <f t="shared" ref="H358" si="796">H365</f>
        <v>0</v>
      </c>
      <c r="I358" s="237">
        <f t="shared" ref="I358:AG358" si="797">I365</f>
        <v>0</v>
      </c>
      <c r="J358" s="237"/>
      <c r="K358" s="237">
        <f t="shared" si="797"/>
        <v>0</v>
      </c>
      <c r="L358" s="237">
        <f t="shared" si="797"/>
        <v>0</v>
      </c>
      <c r="M358" s="237"/>
      <c r="N358" s="237">
        <f t="shared" si="797"/>
        <v>0</v>
      </c>
      <c r="O358" s="237">
        <f t="shared" si="797"/>
        <v>0</v>
      </c>
      <c r="P358" s="237"/>
      <c r="Q358" s="237">
        <f t="shared" si="797"/>
        <v>0</v>
      </c>
      <c r="R358" s="237">
        <f t="shared" si="797"/>
        <v>0</v>
      </c>
      <c r="S358" s="237"/>
      <c r="T358" s="237">
        <f t="shared" si="797"/>
        <v>0</v>
      </c>
      <c r="U358" s="237">
        <f t="shared" si="797"/>
        <v>0</v>
      </c>
      <c r="V358" s="237"/>
      <c r="W358" s="237">
        <f t="shared" si="797"/>
        <v>0</v>
      </c>
      <c r="X358" s="237">
        <f t="shared" si="797"/>
        <v>0</v>
      </c>
      <c r="Y358" s="237"/>
      <c r="Z358" s="237">
        <f t="shared" si="797"/>
        <v>0</v>
      </c>
      <c r="AA358" s="237">
        <f t="shared" si="797"/>
        <v>0</v>
      </c>
      <c r="AB358" s="237"/>
      <c r="AC358" s="237"/>
      <c r="AD358" s="237">
        <f t="shared" si="797"/>
        <v>0</v>
      </c>
      <c r="AE358" s="237"/>
      <c r="AF358" s="237">
        <f t="shared" si="797"/>
        <v>0</v>
      </c>
      <c r="AG358" s="237">
        <f t="shared" si="797"/>
        <v>0</v>
      </c>
      <c r="AH358" s="237"/>
      <c r="AI358" s="237">
        <f t="shared" si="793"/>
        <v>0</v>
      </c>
      <c r="AJ358" s="237">
        <f t="shared" si="793"/>
        <v>0</v>
      </c>
      <c r="AK358" s="237"/>
      <c r="AL358" s="237"/>
      <c r="AM358" s="238"/>
      <c r="AN358" s="237"/>
      <c r="AO358" s="237">
        <f t="shared" ref="AO358:AP359" si="798">AO365</f>
        <v>0</v>
      </c>
      <c r="AP358" s="237">
        <f t="shared" si="798"/>
        <v>0</v>
      </c>
      <c r="AQ358" s="237"/>
      <c r="AR358" s="335"/>
    </row>
    <row r="359" spans="1:44" s="153" customFormat="1" ht="114.75" customHeight="1">
      <c r="A359" s="629"/>
      <c r="B359" s="578"/>
      <c r="C359" s="578"/>
      <c r="D359" s="236" t="s">
        <v>285</v>
      </c>
      <c r="E359" s="237">
        <f t="shared" si="752"/>
        <v>0</v>
      </c>
      <c r="F359" s="237">
        <f t="shared" si="752"/>
        <v>0</v>
      </c>
      <c r="G359" s="237"/>
      <c r="H359" s="237">
        <f t="shared" ref="H359" si="799">H366</f>
        <v>0</v>
      </c>
      <c r="I359" s="237">
        <f t="shared" ref="I359:AG360" si="800">I366</f>
        <v>0</v>
      </c>
      <c r="J359" s="237"/>
      <c r="K359" s="237">
        <f t="shared" si="800"/>
        <v>0</v>
      </c>
      <c r="L359" s="237">
        <f t="shared" si="800"/>
        <v>0</v>
      </c>
      <c r="M359" s="237"/>
      <c r="N359" s="237">
        <f t="shared" si="800"/>
        <v>0</v>
      </c>
      <c r="O359" s="237">
        <f t="shared" si="800"/>
        <v>0</v>
      </c>
      <c r="P359" s="237"/>
      <c r="Q359" s="237">
        <f t="shared" si="800"/>
        <v>0</v>
      </c>
      <c r="R359" s="237">
        <f t="shared" si="800"/>
        <v>0</v>
      </c>
      <c r="S359" s="237"/>
      <c r="T359" s="237">
        <f t="shared" si="800"/>
        <v>0</v>
      </c>
      <c r="U359" s="237">
        <f t="shared" si="800"/>
        <v>0</v>
      </c>
      <c r="V359" s="237"/>
      <c r="W359" s="237">
        <f t="shared" si="800"/>
        <v>0</v>
      </c>
      <c r="X359" s="237">
        <f t="shared" si="800"/>
        <v>0</v>
      </c>
      <c r="Y359" s="237"/>
      <c r="Z359" s="237">
        <f t="shared" si="800"/>
        <v>0</v>
      </c>
      <c r="AA359" s="237">
        <f t="shared" si="800"/>
        <v>0</v>
      </c>
      <c r="AB359" s="237"/>
      <c r="AC359" s="237"/>
      <c r="AD359" s="237">
        <f t="shared" si="800"/>
        <v>0</v>
      </c>
      <c r="AE359" s="237"/>
      <c r="AF359" s="237">
        <f t="shared" si="800"/>
        <v>0</v>
      </c>
      <c r="AG359" s="237">
        <f t="shared" si="800"/>
        <v>0</v>
      </c>
      <c r="AH359" s="237"/>
      <c r="AI359" s="237">
        <f t="shared" si="793"/>
        <v>0</v>
      </c>
      <c r="AJ359" s="237">
        <f t="shared" si="793"/>
        <v>0</v>
      </c>
      <c r="AK359" s="237"/>
      <c r="AL359" s="237"/>
      <c r="AM359" s="238"/>
      <c r="AN359" s="237"/>
      <c r="AO359" s="237">
        <f t="shared" si="798"/>
        <v>0</v>
      </c>
      <c r="AP359" s="237">
        <f t="shared" si="798"/>
        <v>0</v>
      </c>
      <c r="AQ359" s="237"/>
      <c r="AR359" s="335"/>
    </row>
    <row r="360" spans="1:44" s="153" customFormat="1" ht="114.75" customHeight="1" thickBot="1">
      <c r="A360" s="679"/>
      <c r="B360" s="579"/>
      <c r="C360" s="579"/>
      <c r="D360" s="261" t="s">
        <v>43</v>
      </c>
      <c r="E360" s="237">
        <f t="shared" si="752"/>
        <v>0</v>
      </c>
      <c r="F360" s="237">
        <f t="shared" si="752"/>
        <v>0</v>
      </c>
      <c r="G360" s="252"/>
      <c r="H360" s="252">
        <f t="shared" ref="H360" si="801">H367</f>
        <v>0</v>
      </c>
      <c r="I360" s="252">
        <f t="shared" ref="I360" si="802">I367</f>
        <v>0</v>
      </c>
      <c r="J360" s="252"/>
      <c r="K360" s="252">
        <f t="shared" si="800"/>
        <v>0</v>
      </c>
      <c r="L360" s="252">
        <f t="shared" si="800"/>
        <v>0</v>
      </c>
      <c r="M360" s="252"/>
      <c r="N360" s="252">
        <f t="shared" si="800"/>
        <v>0</v>
      </c>
      <c r="O360" s="252">
        <f t="shared" si="800"/>
        <v>0</v>
      </c>
      <c r="P360" s="252"/>
      <c r="Q360" s="252">
        <f t="shared" si="800"/>
        <v>0</v>
      </c>
      <c r="R360" s="252">
        <f t="shared" si="800"/>
        <v>0</v>
      </c>
      <c r="S360" s="252"/>
      <c r="T360" s="252">
        <f t="shared" si="800"/>
        <v>0</v>
      </c>
      <c r="U360" s="252">
        <f t="shared" si="800"/>
        <v>0</v>
      </c>
      <c r="V360" s="252"/>
      <c r="W360" s="252">
        <f t="shared" si="800"/>
        <v>0</v>
      </c>
      <c r="X360" s="252">
        <f t="shared" si="800"/>
        <v>0</v>
      </c>
      <c r="Y360" s="252"/>
      <c r="Z360" s="252">
        <f t="shared" si="800"/>
        <v>0</v>
      </c>
      <c r="AA360" s="252">
        <f t="shared" si="800"/>
        <v>0</v>
      </c>
      <c r="AB360" s="252"/>
      <c r="AC360" s="252"/>
      <c r="AD360" s="252">
        <f t="shared" si="800"/>
        <v>0</v>
      </c>
      <c r="AE360" s="252"/>
      <c r="AF360" s="252">
        <f t="shared" si="800"/>
        <v>0</v>
      </c>
      <c r="AG360" s="252">
        <f t="shared" si="800"/>
        <v>0</v>
      </c>
      <c r="AH360" s="252"/>
      <c r="AI360" s="252">
        <f>AI367</f>
        <v>0</v>
      </c>
      <c r="AJ360" s="252">
        <f t="shared" ref="AJ360" si="803">AJ367</f>
        <v>0</v>
      </c>
      <c r="AK360" s="252"/>
      <c r="AL360" s="252"/>
      <c r="AM360" s="251"/>
      <c r="AN360" s="252"/>
      <c r="AO360" s="252">
        <f>AO367</f>
        <v>0</v>
      </c>
      <c r="AP360" s="252">
        <f>AP367</f>
        <v>0</v>
      </c>
      <c r="AQ360" s="252"/>
      <c r="AR360" s="336"/>
    </row>
    <row r="361" spans="1:44" s="153" customFormat="1" ht="114.75" customHeight="1">
      <c r="A361" s="628" t="s">
        <v>349</v>
      </c>
      <c r="B361" s="577" t="s">
        <v>350</v>
      </c>
      <c r="C361" s="577" t="s">
        <v>338</v>
      </c>
      <c r="D361" s="254" t="s">
        <v>41</v>
      </c>
      <c r="E361" s="230">
        <f t="shared" si="752"/>
        <v>0.89999999999999991</v>
      </c>
      <c r="F361" s="230">
        <f t="shared" si="752"/>
        <v>0.89999999999999991</v>
      </c>
      <c r="G361" s="233">
        <f>F361/E361*1</f>
        <v>1</v>
      </c>
      <c r="H361" s="230">
        <f t="shared" ref="H361:I361" si="804">H362+H363+H364+H366+H367</f>
        <v>0</v>
      </c>
      <c r="I361" s="230">
        <f t="shared" si="804"/>
        <v>0</v>
      </c>
      <c r="J361" s="337"/>
      <c r="K361" s="230">
        <f t="shared" ref="K361" si="805">K362+K363+K364+K366+K367</f>
        <v>0</v>
      </c>
      <c r="L361" s="337">
        <f t="shared" ref="L361" si="806">L364</f>
        <v>0</v>
      </c>
      <c r="M361" s="230"/>
      <c r="N361" s="337">
        <f t="shared" ref="N361" si="807">N364</f>
        <v>0</v>
      </c>
      <c r="O361" s="230">
        <f t="shared" ref="O361" si="808">O362+O363+O364+O366+O367</f>
        <v>0</v>
      </c>
      <c r="P361" s="230"/>
      <c r="Q361" s="230">
        <f t="shared" ref="Q361" si="809">Q362+Q363+Q364+Q366+Q367</f>
        <v>0</v>
      </c>
      <c r="R361" s="337">
        <f t="shared" ref="R361" si="810">R364</f>
        <v>0</v>
      </c>
      <c r="S361" s="230"/>
      <c r="T361" s="337">
        <f t="shared" ref="T361" si="811">T364</f>
        <v>0</v>
      </c>
      <c r="U361" s="230">
        <f t="shared" ref="U361" si="812">U362+U363+U364+U366+U367</f>
        <v>0</v>
      </c>
      <c r="V361" s="230"/>
      <c r="W361" s="230">
        <f t="shared" ref="W361" si="813">W362+W363+W364+W366+W367</f>
        <v>0</v>
      </c>
      <c r="X361" s="337">
        <f t="shared" ref="X361" si="814">X364</f>
        <v>0</v>
      </c>
      <c r="Y361" s="230"/>
      <c r="Z361" s="337">
        <f t="shared" ref="Z361" si="815">Z364</f>
        <v>0</v>
      </c>
      <c r="AA361" s="230">
        <f t="shared" ref="AA361" si="816">AA362+AA363+AA364+AA366+AA367</f>
        <v>0</v>
      </c>
      <c r="AB361" s="230"/>
      <c r="AC361" s="230">
        <f t="shared" ref="AC361" si="817">AC362+AC363+AC364+AC366+AC367</f>
        <v>0</v>
      </c>
      <c r="AD361" s="337">
        <f t="shared" ref="AD361" si="818">AD364</f>
        <v>0</v>
      </c>
      <c r="AE361" s="230"/>
      <c r="AF361" s="337">
        <f t="shared" ref="AF361" si="819">AF364</f>
        <v>0</v>
      </c>
      <c r="AG361" s="230">
        <f t="shared" ref="AG361" si="820">AG362+AG363+AG364+AG366+AG367</f>
        <v>0</v>
      </c>
      <c r="AH361" s="230"/>
      <c r="AI361" s="230">
        <f>AI362+AI363+AI364+AI366+AI367</f>
        <v>0.4</v>
      </c>
      <c r="AJ361" s="337">
        <f>AJ364</f>
        <v>0.4</v>
      </c>
      <c r="AK361" s="231">
        <f>AJ361/AI361*1</f>
        <v>1</v>
      </c>
      <c r="AL361" s="337">
        <f>AL364</f>
        <v>0.3</v>
      </c>
      <c r="AM361" s="337">
        <f>AM364</f>
        <v>0.3</v>
      </c>
      <c r="AN361" s="230">
        <f t="shared" si="788"/>
        <v>1</v>
      </c>
      <c r="AO361" s="230">
        <f>AO362+AO363+AO364+AO366+AO367</f>
        <v>0.2</v>
      </c>
      <c r="AP361" s="230">
        <f>AP362+AP363+AP364+AP366+AP367</f>
        <v>0.2</v>
      </c>
      <c r="AQ361" s="233">
        <f>AP361/AO361*1</f>
        <v>1</v>
      </c>
      <c r="AR361" s="289"/>
    </row>
    <row r="362" spans="1:44" s="153" customFormat="1" ht="114.75" customHeight="1">
      <c r="A362" s="629"/>
      <c r="B362" s="578"/>
      <c r="C362" s="578"/>
      <c r="D362" s="258" t="s">
        <v>37</v>
      </c>
      <c r="E362" s="237">
        <f t="shared" si="752"/>
        <v>0</v>
      </c>
      <c r="F362" s="237">
        <f t="shared" si="752"/>
        <v>0</v>
      </c>
      <c r="G362" s="231"/>
      <c r="H362" s="237"/>
      <c r="I362" s="237"/>
      <c r="J362" s="238"/>
      <c r="K362" s="237"/>
      <c r="L362" s="238"/>
      <c r="M362" s="237"/>
      <c r="N362" s="238"/>
      <c r="O362" s="237"/>
      <c r="P362" s="237"/>
      <c r="Q362" s="237"/>
      <c r="R362" s="238"/>
      <c r="S362" s="237"/>
      <c r="T362" s="238"/>
      <c r="U362" s="237"/>
      <c r="V362" s="237"/>
      <c r="W362" s="237"/>
      <c r="X362" s="238"/>
      <c r="Y362" s="237"/>
      <c r="Z362" s="238"/>
      <c r="AA362" s="237"/>
      <c r="AB362" s="237"/>
      <c r="AC362" s="237"/>
      <c r="AD362" s="238"/>
      <c r="AE362" s="237"/>
      <c r="AF362" s="238"/>
      <c r="AG362" s="237"/>
      <c r="AH362" s="237"/>
      <c r="AI362" s="237"/>
      <c r="AJ362" s="238"/>
      <c r="AK362" s="237"/>
      <c r="AL362" s="237"/>
      <c r="AM362" s="238"/>
      <c r="AN362" s="237"/>
      <c r="AO362" s="237"/>
      <c r="AP362" s="237"/>
      <c r="AQ362" s="237"/>
      <c r="AR362" s="248"/>
    </row>
    <row r="363" spans="1:44" s="153" customFormat="1" ht="114.75" customHeight="1" thickBot="1">
      <c r="A363" s="629"/>
      <c r="B363" s="578"/>
      <c r="C363" s="578"/>
      <c r="D363" s="236" t="s">
        <v>2</v>
      </c>
      <c r="E363" s="237">
        <f t="shared" si="752"/>
        <v>0</v>
      </c>
      <c r="F363" s="237">
        <f t="shared" si="752"/>
        <v>0</v>
      </c>
      <c r="G363" s="231"/>
      <c r="H363" s="237"/>
      <c r="I363" s="237"/>
      <c r="J363" s="238"/>
      <c r="K363" s="237"/>
      <c r="L363" s="238"/>
      <c r="M363" s="237"/>
      <c r="N363" s="238"/>
      <c r="O363" s="237"/>
      <c r="P363" s="237"/>
      <c r="Q363" s="237"/>
      <c r="R363" s="238"/>
      <c r="S363" s="237"/>
      <c r="T363" s="238"/>
      <c r="U363" s="237"/>
      <c r="V363" s="237"/>
      <c r="W363" s="237"/>
      <c r="X363" s="238"/>
      <c r="Y363" s="237"/>
      <c r="Z363" s="238"/>
      <c r="AA363" s="237"/>
      <c r="AB363" s="237"/>
      <c r="AC363" s="237"/>
      <c r="AD363" s="238"/>
      <c r="AE363" s="237"/>
      <c r="AF363" s="238"/>
      <c r="AG363" s="237"/>
      <c r="AH363" s="237"/>
      <c r="AI363" s="237"/>
      <c r="AJ363" s="238"/>
      <c r="AK363" s="237"/>
      <c r="AL363" s="237"/>
      <c r="AM363" s="238"/>
      <c r="AN363" s="237"/>
      <c r="AO363" s="237"/>
      <c r="AP363" s="237"/>
      <c r="AQ363" s="237"/>
      <c r="AR363" s="248"/>
    </row>
    <row r="364" spans="1:44" s="153" customFormat="1" ht="114.75" customHeight="1" thickBot="1">
      <c r="A364" s="629"/>
      <c r="B364" s="578"/>
      <c r="C364" s="578"/>
      <c r="D364" s="236" t="s">
        <v>284</v>
      </c>
      <c r="E364" s="237">
        <f t="shared" si="752"/>
        <v>0.89999999999999991</v>
      </c>
      <c r="F364" s="237">
        <f t="shared" si="752"/>
        <v>0.89999999999999991</v>
      </c>
      <c r="G364" s="233">
        <v>1</v>
      </c>
      <c r="H364" s="237"/>
      <c r="I364" s="237">
        <v>0</v>
      </c>
      <c r="J364" s="338"/>
      <c r="K364" s="237">
        <v>0</v>
      </c>
      <c r="L364" s="338">
        <v>0</v>
      </c>
      <c r="M364" s="237"/>
      <c r="N364" s="338"/>
      <c r="O364" s="237">
        <v>0</v>
      </c>
      <c r="P364" s="237"/>
      <c r="Q364" s="237">
        <v>0</v>
      </c>
      <c r="R364" s="338">
        <v>0</v>
      </c>
      <c r="S364" s="237"/>
      <c r="T364" s="237">
        <v>0</v>
      </c>
      <c r="U364" s="237">
        <v>0</v>
      </c>
      <c r="V364" s="237"/>
      <c r="W364" s="237">
        <v>0</v>
      </c>
      <c r="X364" s="338">
        <v>0</v>
      </c>
      <c r="Y364" s="237"/>
      <c r="Z364" s="338"/>
      <c r="AA364" s="237">
        <v>0</v>
      </c>
      <c r="AB364" s="237"/>
      <c r="AC364" s="237"/>
      <c r="AD364" s="338">
        <v>0</v>
      </c>
      <c r="AE364" s="237"/>
      <c r="AF364" s="338"/>
      <c r="AG364" s="237">
        <v>0</v>
      </c>
      <c r="AH364" s="237"/>
      <c r="AI364" s="237">
        <v>0.4</v>
      </c>
      <c r="AJ364" s="338">
        <v>0.4</v>
      </c>
      <c r="AK364" s="231">
        <f>AJ364/AI364*1</f>
        <v>1</v>
      </c>
      <c r="AL364" s="237">
        <v>0.3</v>
      </c>
      <c r="AM364" s="339">
        <v>0.3</v>
      </c>
      <c r="AN364" s="231">
        <f>AM364/AL364*1</f>
        <v>1</v>
      </c>
      <c r="AO364" s="237">
        <v>0.2</v>
      </c>
      <c r="AP364" s="237">
        <v>0.2</v>
      </c>
      <c r="AQ364" s="233">
        <f>AP364/AO364*1</f>
        <v>1</v>
      </c>
      <c r="AR364" s="430" t="s">
        <v>350</v>
      </c>
    </row>
    <row r="365" spans="1:44" s="153" customFormat="1" ht="391.5" customHeight="1">
      <c r="A365" s="629"/>
      <c r="B365" s="578"/>
      <c r="C365" s="578"/>
      <c r="D365" s="236" t="s">
        <v>292</v>
      </c>
      <c r="E365" s="230">
        <f t="shared" si="752"/>
        <v>0</v>
      </c>
      <c r="F365" s="230">
        <f t="shared" si="752"/>
        <v>0</v>
      </c>
      <c r="G365" s="237"/>
      <c r="H365" s="237"/>
      <c r="I365" s="237"/>
      <c r="J365" s="238"/>
      <c r="K365" s="237"/>
      <c r="L365" s="238"/>
      <c r="M365" s="237"/>
      <c r="N365" s="238"/>
      <c r="O365" s="237"/>
      <c r="P365" s="237"/>
      <c r="Q365" s="237"/>
      <c r="R365" s="238"/>
      <c r="S365" s="237"/>
      <c r="T365" s="238"/>
      <c r="U365" s="237"/>
      <c r="V365" s="237"/>
      <c r="W365" s="237"/>
      <c r="X365" s="238"/>
      <c r="Y365" s="237"/>
      <c r="Z365" s="238"/>
      <c r="AA365" s="237"/>
      <c r="AB365" s="237"/>
      <c r="AC365" s="237"/>
      <c r="AD365" s="238"/>
      <c r="AE365" s="237"/>
      <c r="AF365" s="238"/>
      <c r="AG365" s="237"/>
      <c r="AH365" s="237"/>
      <c r="AI365" s="237"/>
      <c r="AJ365" s="238"/>
      <c r="AK365" s="237"/>
      <c r="AL365" s="237"/>
      <c r="AM365" s="238"/>
      <c r="AN365" s="237"/>
      <c r="AO365" s="237"/>
      <c r="AP365" s="237"/>
      <c r="AQ365" s="237"/>
      <c r="AR365" s="248"/>
    </row>
    <row r="366" spans="1:44" s="153" customFormat="1" ht="273" customHeight="1">
      <c r="A366" s="629"/>
      <c r="B366" s="578"/>
      <c r="C366" s="578"/>
      <c r="D366" s="236" t="s">
        <v>285</v>
      </c>
      <c r="E366" s="237">
        <f t="shared" si="752"/>
        <v>0</v>
      </c>
      <c r="F366" s="237">
        <f t="shared" si="752"/>
        <v>0</v>
      </c>
      <c r="G366" s="237"/>
      <c r="H366" s="237"/>
      <c r="I366" s="237"/>
      <c r="J366" s="238"/>
      <c r="K366" s="237"/>
      <c r="L366" s="238"/>
      <c r="M366" s="237"/>
      <c r="N366" s="238"/>
      <c r="O366" s="237"/>
      <c r="P366" s="237"/>
      <c r="Q366" s="237"/>
      <c r="R366" s="238"/>
      <c r="S366" s="237"/>
      <c r="T366" s="238"/>
      <c r="U366" s="237"/>
      <c r="V366" s="237"/>
      <c r="W366" s="237"/>
      <c r="X366" s="238"/>
      <c r="Y366" s="237"/>
      <c r="Z366" s="238"/>
      <c r="AA366" s="237"/>
      <c r="AB366" s="237"/>
      <c r="AC366" s="237"/>
      <c r="AD366" s="238"/>
      <c r="AE366" s="237"/>
      <c r="AF366" s="238"/>
      <c r="AG366" s="237"/>
      <c r="AH366" s="237"/>
      <c r="AI366" s="237"/>
      <c r="AJ366" s="238"/>
      <c r="AK366" s="237"/>
      <c r="AL366" s="237"/>
      <c r="AM366" s="238"/>
      <c r="AN366" s="237"/>
      <c r="AO366" s="237"/>
      <c r="AP366" s="237"/>
      <c r="AQ366" s="237"/>
      <c r="AR366" s="248"/>
    </row>
    <row r="367" spans="1:44" s="153" customFormat="1" ht="114.75" customHeight="1" thickBot="1">
      <c r="A367" s="629"/>
      <c r="B367" s="578"/>
      <c r="C367" s="578"/>
      <c r="D367" s="258" t="s">
        <v>43</v>
      </c>
      <c r="E367" s="237">
        <f t="shared" si="752"/>
        <v>0</v>
      </c>
      <c r="F367" s="237">
        <f t="shared" si="752"/>
        <v>0</v>
      </c>
      <c r="G367" s="237"/>
      <c r="H367" s="237"/>
      <c r="I367" s="237"/>
      <c r="J367" s="238"/>
      <c r="K367" s="237"/>
      <c r="L367" s="238"/>
      <c r="M367" s="252"/>
      <c r="N367" s="238"/>
      <c r="O367" s="237"/>
      <c r="P367" s="252"/>
      <c r="Q367" s="237"/>
      <c r="R367" s="238"/>
      <c r="S367" s="252"/>
      <c r="T367" s="238"/>
      <c r="U367" s="237"/>
      <c r="V367" s="252"/>
      <c r="W367" s="237"/>
      <c r="X367" s="238"/>
      <c r="Y367" s="252"/>
      <c r="Z367" s="238"/>
      <c r="AA367" s="237"/>
      <c r="AB367" s="252"/>
      <c r="AC367" s="237"/>
      <c r="AD367" s="238"/>
      <c r="AE367" s="252"/>
      <c r="AF367" s="238"/>
      <c r="AG367" s="237"/>
      <c r="AH367" s="252"/>
      <c r="AI367" s="237"/>
      <c r="AJ367" s="238"/>
      <c r="AK367" s="252"/>
      <c r="AL367" s="237"/>
      <c r="AM367" s="238"/>
      <c r="AN367" s="252"/>
      <c r="AO367" s="237"/>
      <c r="AP367" s="237"/>
      <c r="AQ367" s="252"/>
      <c r="AR367" s="248"/>
    </row>
    <row r="368" spans="1:44" s="153" customFormat="1" ht="312.75" customHeight="1">
      <c r="A368" s="340" t="s">
        <v>351</v>
      </c>
      <c r="B368" s="328" t="s">
        <v>352</v>
      </c>
      <c r="C368" s="578"/>
      <c r="D368" s="328" t="s">
        <v>333</v>
      </c>
      <c r="E368" s="681" t="s">
        <v>353</v>
      </c>
      <c r="F368" s="681"/>
      <c r="G368" s="681"/>
      <c r="H368" s="681"/>
      <c r="I368" s="681"/>
      <c r="J368" s="681"/>
      <c r="K368" s="681"/>
      <c r="L368" s="681"/>
      <c r="M368" s="681"/>
      <c r="N368" s="681"/>
      <c r="O368" s="681"/>
      <c r="P368" s="681"/>
      <c r="Q368" s="681"/>
      <c r="R368" s="681"/>
      <c r="S368" s="681"/>
      <c r="T368" s="681"/>
      <c r="U368" s="681"/>
      <c r="V368" s="681"/>
      <c r="W368" s="681"/>
      <c r="X368" s="681"/>
      <c r="Y368" s="681"/>
      <c r="Z368" s="681"/>
      <c r="AA368" s="681"/>
      <c r="AB368" s="681"/>
      <c r="AC368" s="681"/>
      <c r="AD368" s="681"/>
      <c r="AE368" s="681"/>
      <c r="AF368" s="681"/>
      <c r="AG368" s="681"/>
      <c r="AH368" s="681"/>
      <c r="AI368" s="681"/>
      <c r="AJ368" s="681"/>
      <c r="AK368" s="681"/>
      <c r="AL368" s="681"/>
      <c r="AM368" s="681"/>
      <c r="AN368" s="681"/>
      <c r="AO368" s="681"/>
      <c r="AP368" s="681"/>
      <c r="AQ368" s="681"/>
      <c r="AR368" s="682"/>
    </row>
    <row r="369" spans="1:44" s="153" customFormat="1" ht="183.75" customHeight="1" thickBot="1">
      <c r="A369" s="341" t="s">
        <v>354</v>
      </c>
      <c r="B369" s="342" t="s">
        <v>355</v>
      </c>
      <c r="C369" s="579"/>
      <c r="D369" s="342" t="s">
        <v>333</v>
      </c>
      <c r="E369" s="683" t="s">
        <v>353</v>
      </c>
      <c r="F369" s="683"/>
      <c r="G369" s="683"/>
      <c r="H369" s="683"/>
      <c r="I369" s="683"/>
      <c r="J369" s="683"/>
      <c r="K369" s="683"/>
      <c r="L369" s="683"/>
      <c r="M369" s="683"/>
      <c r="N369" s="683"/>
      <c r="O369" s="683"/>
      <c r="P369" s="683"/>
      <c r="Q369" s="683"/>
      <c r="R369" s="683"/>
      <c r="S369" s="683"/>
      <c r="T369" s="683"/>
      <c r="U369" s="683"/>
      <c r="V369" s="683"/>
      <c r="W369" s="683"/>
      <c r="X369" s="683"/>
      <c r="Y369" s="683"/>
      <c r="Z369" s="683"/>
      <c r="AA369" s="683"/>
      <c r="AB369" s="683"/>
      <c r="AC369" s="683"/>
      <c r="AD369" s="683"/>
      <c r="AE369" s="683"/>
      <c r="AF369" s="683"/>
      <c r="AG369" s="683"/>
      <c r="AH369" s="683"/>
      <c r="AI369" s="683"/>
      <c r="AJ369" s="683"/>
      <c r="AK369" s="683"/>
      <c r="AL369" s="683"/>
      <c r="AM369" s="683"/>
      <c r="AN369" s="683"/>
      <c r="AO369" s="683"/>
      <c r="AP369" s="683"/>
      <c r="AQ369" s="683"/>
      <c r="AR369" s="684"/>
    </row>
    <row r="370" spans="1:44" s="153" customFormat="1" ht="114.75" customHeight="1">
      <c r="A370" s="688" t="s">
        <v>365</v>
      </c>
      <c r="B370" s="577" t="s">
        <v>356</v>
      </c>
      <c r="C370" s="577" t="s">
        <v>338</v>
      </c>
      <c r="D370" s="254" t="s">
        <v>41</v>
      </c>
      <c r="E370" s="230">
        <f>H370+K370+N370+Q370+T370+W370+Z370+AC370+AF370+AI370+AL370+AO370</f>
        <v>0</v>
      </c>
      <c r="F370" s="230">
        <f>I370+L370+O370+R370+U370+X370+AA370+AD370+AG370+AJ370+AM370+AP370</f>
        <v>0</v>
      </c>
      <c r="G370" s="255"/>
      <c r="H370" s="255"/>
      <c r="I370" s="255"/>
      <c r="J370" s="256"/>
      <c r="K370" s="255"/>
      <c r="L370" s="255"/>
      <c r="M370" s="256"/>
      <c r="N370" s="255"/>
      <c r="O370" s="255"/>
      <c r="P370" s="256"/>
      <c r="Q370" s="255"/>
      <c r="R370" s="255"/>
      <c r="S370" s="256"/>
      <c r="T370" s="255"/>
      <c r="U370" s="255"/>
      <c r="V370" s="256"/>
      <c r="W370" s="255"/>
      <c r="X370" s="255"/>
      <c r="Y370" s="256"/>
      <c r="Z370" s="255"/>
      <c r="AA370" s="256"/>
      <c r="AB370" s="256"/>
      <c r="AC370" s="255"/>
      <c r="AD370" s="256"/>
      <c r="AE370" s="256"/>
      <c r="AF370" s="255"/>
      <c r="AG370" s="256"/>
      <c r="AH370" s="256"/>
      <c r="AI370" s="255"/>
      <c r="AJ370" s="256"/>
      <c r="AK370" s="255"/>
      <c r="AL370" s="255"/>
      <c r="AM370" s="256"/>
      <c r="AN370" s="255"/>
      <c r="AO370" s="256"/>
      <c r="AP370" s="256"/>
      <c r="AQ370" s="255"/>
      <c r="AR370" s="343"/>
    </row>
    <row r="371" spans="1:44" s="153" customFormat="1" ht="114.75" customHeight="1">
      <c r="A371" s="689"/>
      <c r="B371" s="578"/>
      <c r="C371" s="578"/>
      <c r="D371" s="258" t="s">
        <v>37</v>
      </c>
      <c r="E371" s="237">
        <f>H371+K371+N371+Q371+T371+W371+Z371+AC371+AF371+AI371+AL371+AO371</f>
        <v>0</v>
      </c>
      <c r="F371" s="237">
        <f>I371+L371+O371+R371+U371+X371+AA371+AD371+AG371+AJ371+AM371+AP371</f>
        <v>0</v>
      </c>
      <c r="G371" s="247"/>
      <c r="H371" s="246"/>
      <c r="I371" s="246"/>
      <c r="J371" s="247"/>
      <c r="K371" s="246"/>
      <c r="L371" s="246"/>
      <c r="M371" s="247"/>
      <c r="N371" s="246"/>
      <c r="O371" s="246"/>
      <c r="P371" s="247"/>
      <c r="Q371" s="246"/>
      <c r="R371" s="246"/>
      <c r="S371" s="247"/>
      <c r="T371" s="246"/>
      <c r="U371" s="246"/>
      <c r="V371" s="247"/>
      <c r="W371" s="246"/>
      <c r="X371" s="246"/>
      <c r="Y371" s="247"/>
      <c r="Z371" s="246"/>
      <c r="AA371" s="247"/>
      <c r="AB371" s="247"/>
      <c r="AC371" s="246"/>
      <c r="AD371" s="247"/>
      <c r="AE371" s="247"/>
      <c r="AF371" s="246"/>
      <c r="AG371" s="247"/>
      <c r="AH371" s="247"/>
      <c r="AI371" s="246"/>
      <c r="AJ371" s="247"/>
      <c r="AK371" s="247"/>
      <c r="AL371" s="246"/>
      <c r="AM371" s="247"/>
      <c r="AN371" s="247"/>
      <c r="AO371" s="247"/>
      <c r="AP371" s="247"/>
      <c r="AQ371" s="247"/>
      <c r="AR371" s="344"/>
    </row>
    <row r="372" spans="1:44" s="153" customFormat="1" ht="114.75" customHeight="1">
      <c r="A372" s="689"/>
      <c r="B372" s="578"/>
      <c r="C372" s="578"/>
      <c r="D372" s="236" t="s">
        <v>2</v>
      </c>
      <c r="E372" s="237">
        <f t="shared" ref="E372:E376" si="821">H372+K372+N372+Q372+T372+W372+Z372+AC372+AF372+AI372+AL372+AO372</f>
        <v>0</v>
      </c>
      <c r="F372" s="237">
        <f t="shared" ref="F372:F376" si="822">I372+L372+O372+R372+U372+X372+AA372+AD372+AG372+AJ372+AM372+AP372</f>
        <v>0</v>
      </c>
      <c r="G372" s="247"/>
      <c r="H372" s="246"/>
      <c r="I372" s="246"/>
      <c r="J372" s="247"/>
      <c r="K372" s="246"/>
      <c r="L372" s="246"/>
      <c r="M372" s="247"/>
      <c r="N372" s="246"/>
      <c r="O372" s="246"/>
      <c r="P372" s="247"/>
      <c r="Q372" s="246"/>
      <c r="R372" s="246"/>
      <c r="S372" s="247"/>
      <c r="T372" s="246"/>
      <c r="U372" s="246"/>
      <c r="V372" s="247"/>
      <c r="W372" s="246"/>
      <c r="X372" s="246"/>
      <c r="Y372" s="247"/>
      <c r="Z372" s="246"/>
      <c r="AA372" s="247"/>
      <c r="AB372" s="247"/>
      <c r="AC372" s="246"/>
      <c r="AD372" s="247"/>
      <c r="AE372" s="247"/>
      <c r="AF372" s="246"/>
      <c r="AG372" s="247"/>
      <c r="AH372" s="247"/>
      <c r="AI372" s="246"/>
      <c r="AJ372" s="247"/>
      <c r="AK372" s="247"/>
      <c r="AL372" s="246"/>
      <c r="AM372" s="247"/>
      <c r="AN372" s="247"/>
      <c r="AO372" s="247"/>
      <c r="AP372" s="247"/>
      <c r="AQ372" s="247"/>
      <c r="AR372" s="344"/>
    </row>
    <row r="373" spans="1:44" s="153" customFormat="1" ht="114.75" customHeight="1" thickBot="1">
      <c r="A373" s="689"/>
      <c r="B373" s="578"/>
      <c r="C373" s="578"/>
      <c r="D373" s="236" t="s">
        <v>284</v>
      </c>
      <c r="E373" s="237">
        <f t="shared" si="821"/>
        <v>0</v>
      </c>
      <c r="F373" s="237">
        <f t="shared" si="822"/>
        <v>0</v>
      </c>
      <c r="G373" s="247"/>
      <c r="H373" s="246"/>
      <c r="I373" s="246"/>
      <c r="J373" s="247"/>
      <c r="K373" s="246"/>
      <c r="L373" s="246"/>
      <c r="M373" s="247"/>
      <c r="N373" s="246"/>
      <c r="O373" s="246"/>
      <c r="P373" s="247"/>
      <c r="Q373" s="246"/>
      <c r="R373" s="246"/>
      <c r="S373" s="247"/>
      <c r="T373" s="246"/>
      <c r="U373" s="246"/>
      <c r="V373" s="247"/>
      <c r="W373" s="246"/>
      <c r="X373" s="246"/>
      <c r="Y373" s="247"/>
      <c r="Z373" s="246"/>
      <c r="AA373" s="247"/>
      <c r="AB373" s="247"/>
      <c r="AC373" s="246"/>
      <c r="AD373" s="247"/>
      <c r="AE373" s="247"/>
      <c r="AF373" s="246"/>
      <c r="AG373" s="247"/>
      <c r="AH373" s="247"/>
      <c r="AI373" s="246"/>
      <c r="AJ373" s="247"/>
      <c r="AK373" s="247"/>
      <c r="AL373" s="246"/>
      <c r="AM373" s="247"/>
      <c r="AN373" s="247"/>
      <c r="AO373" s="247"/>
      <c r="AP373" s="247"/>
      <c r="AQ373" s="247"/>
      <c r="AR373" s="344"/>
    </row>
    <row r="374" spans="1:44" s="153" customFormat="1" ht="378.75" customHeight="1">
      <c r="A374" s="689"/>
      <c r="B374" s="578"/>
      <c r="C374" s="578"/>
      <c r="D374" s="236" t="s">
        <v>292</v>
      </c>
      <c r="E374" s="230">
        <f t="shared" si="821"/>
        <v>0</v>
      </c>
      <c r="F374" s="230">
        <f t="shared" si="822"/>
        <v>0</v>
      </c>
      <c r="G374" s="247"/>
      <c r="H374" s="246"/>
      <c r="I374" s="246"/>
      <c r="J374" s="247"/>
      <c r="K374" s="246"/>
      <c r="L374" s="246"/>
      <c r="M374" s="247"/>
      <c r="N374" s="246"/>
      <c r="O374" s="246"/>
      <c r="P374" s="247"/>
      <c r="Q374" s="246"/>
      <c r="R374" s="246"/>
      <c r="S374" s="247"/>
      <c r="T374" s="246"/>
      <c r="U374" s="246"/>
      <c r="V374" s="247"/>
      <c r="W374" s="246"/>
      <c r="X374" s="246"/>
      <c r="Y374" s="247"/>
      <c r="Z374" s="246"/>
      <c r="AA374" s="247"/>
      <c r="AB374" s="247"/>
      <c r="AC374" s="246"/>
      <c r="AD374" s="247"/>
      <c r="AE374" s="247"/>
      <c r="AF374" s="246"/>
      <c r="AG374" s="247"/>
      <c r="AH374" s="247"/>
      <c r="AI374" s="246"/>
      <c r="AJ374" s="247"/>
      <c r="AK374" s="247"/>
      <c r="AL374" s="246"/>
      <c r="AM374" s="247"/>
      <c r="AN374" s="247"/>
      <c r="AO374" s="247"/>
      <c r="AP374" s="247"/>
      <c r="AQ374" s="247"/>
      <c r="AR374" s="344"/>
    </row>
    <row r="375" spans="1:44" s="153" customFormat="1" ht="114.75" customHeight="1">
      <c r="A375" s="689"/>
      <c r="B375" s="578"/>
      <c r="C375" s="578"/>
      <c r="D375" s="236" t="s">
        <v>285</v>
      </c>
      <c r="E375" s="237">
        <f t="shared" si="821"/>
        <v>0</v>
      </c>
      <c r="F375" s="237">
        <f t="shared" si="822"/>
        <v>0</v>
      </c>
      <c r="G375" s="247"/>
      <c r="H375" s="246"/>
      <c r="I375" s="246"/>
      <c r="J375" s="247"/>
      <c r="K375" s="246"/>
      <c r="L375" s="246"/>
      <c r="M375" s="247"/>
      <c r="N375" s="246"/>
      <c r="O375" s="246"/>
      <c r="P375" s="247"/>
      <c r="Q375" s="246"/>
      <c r="R375" s="246"/>
      <c r="S375" s="247"/>
      <c r="T375" s="246"/>
      <c r="U375" s="246"/>
      <c r="V375" s="247"/>
      <c r="W375" s="246"/>
      <c r="X375" s="246"/>
      <c r="Y375" s="247"/>
      <c r="Z375" s="246"/>
      <c r="AA375" s="247"/>
      <c r="AB375" s="247"/>
      <c r="AC375" s="246"/>
      <c r="AD375" s="247"/>
      <c r="AE375" s="247"/>
      <c r="AF375" s="246"/>
      <c r="AG375" s="247"/>
      <c r="AH375" s="247"/>
      <c r="AI375" s="246"/>
      <c r="AJ375" s="247"/>
      <c r="AK375" s="247"/>
      <c r="AL375" s="246"/>
      <c r="AM375" s="247"/>
      <c r="AN375" s="247"/>
      <c r="AO375" s="247"/>
      <c r="AP375" s="247"/>
      <c r="AQ375" s="247"/>
      <c r="AR375" s="344"/>
    </row>
    <row r="376" spans="1:44" s="153" customFormat="1" ht="114.75" customHeight="1">
      <c r="A376" s="689"/>
      <c r="B376" s="578"/>
      <c r="C376" s="578"/>
      <c r="D376" s="258" t="s">
        <v>43</v>
      </c>
      <c r="E376" s="237">
        <f t="shared" si="821"/>
        <v>0</v>
      </c>
      <c r="F376" s="237">
        <f t="shared" si="822"/>
        <v>0</v>
      </c>
      <c r="G376" s="247"/>
      <c r="H376" s="246"/>
      <c r="I376" s="246"/>
      <c r="J376" s="247"/>
      <c r="K376" s="246"/>
      <c r="L376" s="246"/>
      <c r="M376" s="247"/>
      <c r="N376" s="246"/>
      <c r="O376" s="246"/>
      <c r="P376" s="247"/>
      <c r="Q376" s="246"/>
      <c r="R376" s="246"/>
      <c r="S376" s="247"/>
      <c r="T376" s="246"/>
      <c r="U376" s="246"/>
      <c r="V376" s="247"/>
      <c r="W376" s="246"/>
      <c r="X376" s="246"/>
      <c r="Y376" s="247"/>
      <c r="Z376" s="246"/>
      <c r="AA376" s="247"/>
      <c r="AB376" s="247"/>
      <c r="AC376" s="246"/>
      <c r="AD376" s="247"/>
      <c r="AE376" s="247"/>
      <c r="AF376" s="246"/>
      <c r="AG376" s="247"/>
      <c r="AH376" s="247"/>
      <c r="AI376" s="246"/>
      <c r="AJ376" s="247"/>
      <c r="AK376" s="247"/>
      <c r="AL376" s="246"/>
      <c r="AM376" s="247"/>
      <c r="AN376" s="247"/>
      <c r="AO376" s="247"/>
      <c r="AP376" s="247"/>
      <c r="AQ376" s="247"/>
      <c r="AR376" s="344"/>
    </row>
    <row r="377" spans="1:44" s="153" customFormat="1" ht="204.75" customHeight="1" thickBot="1">
      <c r="A377" s="341" t="s">
        <v>357</v>
      </c>
      <c r="B377" s="342" t="s">
        <v>358</v>
      </c>
      <c r="C377" s="579"/>
      <c r="D377" s="342" t="s">
        <v>333</v>
      </c>
      <c r="E377" s="685"/>
      <c r="F377" s="686"/>
      <c r="G377" s="686"/>
      <c r="H377" s="686"/>
      <c r="I377" s="686"/>
      <c r="J377" s="686"/>
      <c r="K377" s="686"/>
      <c r="L377" s="686"/>
      <c r="M377" s="686"/>
      <c r="N377" s="686"/>
      <c r="O377" s="686"/>
      <c r="P377" s="686"/>
      <c r="Q377" s="686"/>
      <c r="R377" s="686"/>
      <c r="S377" s="686"/>
      <c r="T377" s="686"/>
      <c r="U377" s="686"/>
      <c r="V377" s="686"/>
      <c r="W377" s="686"/>
      <c r="X377" s="686"/>
      <c r="Y377" s="686"/>
      <c r="Z377" s="686"/>
      <c r="AA377" s="686"/>
      <c r="AB377" s="686"/>
      <c r="AC377" s="686"/>
      <c r="AD377" s="686"/>
      <c r="AE377" s="686"/>
      <c r="AF377" s="686"/>
      <c r="AG377" s="686"/>
      <c r="AH377" s="686"/>
      <c r="AI377" s="686"/>
      <c r="AJ377" s="686"/>
      <c r="AK377" s="686"/>
      <c r="AL377" s="686"/>
      <c r="AM377" s="686"/>
      <c r="AN377" s="686"/>
      <c r="AO377" s="686"/>
      <c r="AP377" s="686"/>
      <c r="AQ377" s="686"/>
      <c r="AR377" s="687"/>
    </row>
    <row r="378" spans="1:44" s="153" customFormat="1" ht="83.25" customHeight="1">
      <c r="A378" s="628" t="s">
        <v>359</v>
      </c>
      <c r="B378" s="577" t="s">
        <v>360</v>
      </c>
      <c r="C378" s="577" t="s">
        <v>338</v>
      </c>
      <c r="D378" s="345" t="s">
        <v>327</v>
      </c>
      <c r="E378" s="668" t="s">
        <v>353</v>
      </c>
      <c r="F378" s="669"/>
      <c r="G378" s="669"/>
      <c r="H378" s="669"/>
      <c r="I378" s="669"/>
      <c r="J378" s="669"/>
      <c r="K378" s="669"/>
      <c r="L378" s="669"/>
      <c r="M378" s="669"/>
      <c r="N378" s="669"/>
      <c r="O378" s="669"/>
      <c r="P378" s="669"/>
      <c r="Q378" s="669"/>
      <c r="R378" s="669"/>
      <c r="S378" s="669"/>
      <c r="T378" s="669"/>
      <c r="U378" s="669"/>
      <c r="V378" s="669"/>
      <c r="W378" s="669"/>
      <c r="X378" s="669"/>
      <c r="Y378" s="669"/>
      <c r="Z378" s="669"/>
      <c r="AA378" s="669"/>
      <c r="AB378" s="669"/>
      <c r="AC378" s="669"/>
      <c r="AD378" s="669"/>
      <c r="AE378" s="669"/>
      <c r="AF378" s="669"/>
      <c r="AG378" s="669"/>
      <c r="AH378" s="669"/>
      <c r="AI378" s="669"/>
      <c r="AJ378" s="669"/>
      <c r="AK378" s="669"/>
      <c r="AL378" s="669"/>
      <c r="AM378" s="669"/>
      <c r="AN378" s="669"/>
      <c r="AO378" s="669"/>
      <c r="AP378" s="669"/>
      <c r="AQ378" s="669"/>
      <c r="AR378" s="670"/>
    </row>
    <row r="379" spans="1:44" s="153" customFormat="1" ht="155.25" customHeight="1">
      <c r="A379" s="629"/>
      <c r="B379" s="578"/>
      <c r="C379" s="578"/>
      <c r="D379" s="346" t="s">
        <v>37</v>
      </c>
      <c r="E379" s="671"/>
      <c r="F379" s="672"/>
      <c r="G379" s="672"/>
      <c r="H379" s="672"/>
      <c r="I379" s="672"/>
      <c r="J379" s="672"/>
      <c r="K379" s="672"/>
      <c r="L379" s="672"/>
      <c r="M379" s="672"/>
      <c r="N379" s="672"/>
      <c r="O379" s="672"/>
      <c r="P379" s="672"/>
      <c r="Q379" s="672"/>
      <c r="R379" s="672"/>
      <c r="S379" s="672"/>
      <c r="T379" s="672"/>
      <c r="U379" s="672"/>
      <c r="V379" s="672"/>
      <c r="W379" s="672"/>
      <c r="X379" s="672"/>
      <c r="Y379" s="672"/>
      <c r="Z379" s="672"/>
      <c r="AA379" s="672"/>
      <c r="AB379" s="672"/>
      <c r="AC379" s="672"/>
      <c r="AD379" s="672"/>
      <c r="AE379" s="672"/>
      <c r="AF379" s="672"/>
      <c r="AG379" s="672"/>
      <c r="AH379" s="672"/>
      <c r="AI379" s="672"/>
      <c r="AJ379" s="672"/>
      <c r="AK379" s="672"/>
      <c r="AL379" s="672"/>
      <c r="AM379" s="672"/>
      <c r="AN379" s="672"/>
      <c r="AO379" s="672"/>
      <c r="AP379" s="672"/>
      <c r="AQ379" s="672"/>
      <c r="AR379" s="673"/>
    </row>
    <row r="380" spans="1:44" s="153" customFormat="1" ht="114.75" customHeight="1">
      <c r="A380" s="629"/>
      <c r="B380" s="578"/>
      <c r="C380" s="578"/>
      <c r="D380" s="346" t="s">
        <v>2</v>
      </c>
      <c r="E380" s="671"/>
      <c r="F380" s="672"/>
      <c r="G380" s="672"/>
      <c r="H380" s="672"/>
      <c r="I380" s="672"/>
      <c r="J380" s="672"/>
      <c r="K380" s="672"/>
      <c r="L380" s="672"/>
      <c r="M380" s="672"/>
      <c r="N380" s="672"/>
      <c r="O380" s="672"/>
      <c r="P380" s="672"/>
      <c r="Q380" s="672"/>
      <c r="R380" s="672"/>
      <c r="S380" s="672"/>
      <c r="T380" s="672"/>
      <c r="U380" s="672"/>
      <c r="V380" s="672"/>
      <c r="W380" s="672"/>
      <c r="X380" s="672"/>
      <c r="Y380" s="672"/>
      <c r="Z380" s="672"/>
      <c r="AA380" s="672"/>
      <c r="AB380" s="672"/>
      <c r="AC380" s="672"/>
      <c r="AD380" s="672"/>
      <c r="AE380" s="672"/>
      <c r="AF380" s="672"/>
      <c r="AG380" s="672"/>
      <c r="AH380" s="672"/>
      <c r="AI380" s="672"/>
      <c r="AJ380" s="672"/>
      <c r="AK380" s="672"/>
      <c r="AL380" s="672"/>
      <c r="AM380" s="672"/>
      <c r="AN380" s="672"/>
      <c r="AO380" s="672"/>
      <c r="AP380" s="672"/>
      <c r="AQ380" s="672"/>
      <c r="AR380" s="673"/>
    </row>
    <row r="381" spans="1:44" s="153" customFormat="1" ht="114.75" customHeight="1">
      <c r="A381" s="629"/>
      <c r="B381" s="578"/>
      <c r="C381" s="578"/>
      <c r="D381" s="346" t="s">
        <v>284</v>
      </c>
      <c r="E381" s="671"/>
      <c r="F381" s="672"/>
      <c r="G381" s="672"/>
      <c r="H381" s="672"/>
      <c r="I381" s="672"/>
      <c r="J381" s="672"/>
      <c r="K381" s="672"/>
      <c r="L381" s="672"/>
      <c r="M381" s="672"/>
      <c r="N381" s="672"/>
      <c r="O381" s="672"/>
      <c r="P381" s="672"/>
      <c r="Q381" s="672"/>
      <c r="R381" s="672"/>
      <c r="S381" s="672"/>
      <c r="T381" s="672"/>
      <c r="U381" s="672"/>
      <c r="V381" s="672"/>
      <c r="W381" s="672"/>
      <c r="X381" s="672"/>
      <c r="Y381" s="672"/>
      <c r="Z381" s="672"/>
      <c r="AA381" s="672"/>
      <c r="AB381" s="672"/>
      <c r="AC381" s="672"/>
      <c r="AD381" s="672"/>
      <c r="AE381" s="672"/>
      <c r="AF381" s="672"/>
      <c r="AG381" s="672"/>
      <c r="AH381" s="672"/>
      <c r="AI381" s="672"/>
      <c r="AJ381" s="672"/>
      <c r="AK381" s="672"/>
      <c r="AL381" s="672"/>
      <c r="AM381" s="672"/>
      <c r="AN381" s="672"/>
      <c r="AO381" s="672"/>
      <c r="AP381" s="672"/>
      <c r="AQ381" s="672"/>
      <c r="AR381" s="673"/>
    </row>
    <row r="382" spans="1:44" s="153" customFormat="1" ht="383.25" customHeight="1">
      <c r="A382" s="629"/>
      <c r="B382" s="578"/>
      <c r="C382" s="578"/>
      <c r="D382" s="347" t="s">
        <v>292</v>
      </c>
      <c r="E382" s="671"/>
      <c r="F382" s="672"/>
      <c r="G382" s="672"/>
      <c r="H382" s="672"/>
      <c r="I382" s="672"/>
      <c r="J382" s="672"/>
      <c r="K382" s="672"/>
      <c r="L382" s="672"/>
      <c r="M382" s="672"/>
      <c r="N382" s="672"/>
      <c r="O382" s="672"/>
      <c r="P382" s="672"/>
      <c r="Q382" s="672"/>
      <c r="R382" s="672"/>
      <c r="S382" s="672"/>
      <c r="T382" s="672"/>
      <c r="U382" s="672"/>
      <c r="V382" s="672"/>
      <c r="W382" s="672"/>
      <c r="X382" s="672"/>
      <c r="Y382" s="672"/>
      <c r="Z382" s="672"/>
      <c r="AA382" s="672"/>
      <c r="AB382" s="672"/>
      <c r="AC382" s="672"/>
      <c r="AD382" s="672"/>
      <c r="AE382" s="672"/>
      <c r="AF382" s="672"/>
      <c r="AG382" s="672"/>
      <c r="AH382" s="672"/>
      <c r="AI382" s="672"/>
      <c r="AJ382" s="672"/>
      <c r="AK382" s="672"/>
      <c r="AL382" s="672"/>
      <c r="AM382" s="672"/>
      <c r="AN382" s="672"/>
      <c r="AO382" s="672"/>
      <c r="AP382" s="672"/>
      <c r="AQ382" s="672"/>
      <c r="AR382" s="673"/>
    </row>
    <row r="383" spans="1:44" s="153" customFormat="1" ht="114.75" customHeight="1">
      <c r="A383" s="629"/>
      <c r="B383" s="578"/>
      <c r="C383" s="578"/>
      <c r="D383" s="346" t="s">
        <v>329</v>
      </c>
      <c r="E383" s="671"/>
      <c r="F383" s="672"/>
      <c r="G383" s="672"/>
      <c r="H383" s="672"/>
      <c r="I383" s="672"/>
      <c r="J383" s="672"/>
      <c r="K383" s="672"/>
      <c r="L383" s="672"/>
      <c r="M383" s="672"/>
      <c r="N383" s="672"/>
      <c r="O383" s="672"/>
      <c r="P383" s="672"/>
      <c r="Q383" s="672"/>
      <c r="R383" s="672"/>
      <c r="S383" s="672"/>
      <c r="T383" s="672"/>
      <c r="U383" s="672"/>
      <c r="V383" s="672"/>
      <c r="W383" s="672"/>
      <c r="X383" s="672"/>
      <c r="Y383" s="672"/>
      <c r="Z383" s="672"/>
      <c r="AA383" s="672"/>
      <c r="AB383" s="672"/>
      <c r="AC383" s="672"/>
      <c r="AD383" s="672"/>
      <c r="AE383" s="672"/>
      <c r="AF383" s="672"/>
      <c r="AG383" s="672"/>
      <c r="AH383" s="672"/>
      <c r="AI383" s="672"/>
      <c r="AJ383" s="672"/>
      <c r="AK383" s="672"/>
      <c r="AL383" s="672"/>
      <c r="AM383" s="672"/>
      <c r="AN383" s="672"/>
      <c r="AO383" s="672"/>
      <c r="AP383" s="672"/>
      <c r="AQ383" s="672"/>
      <c r="AR383" s="673"/>
    </row>
    <row r="384" spans="1:44" s="153" customFormat="1" ht="146.25" customHeight="1">
      <c r="A384" s="629"/>
      <c r="B384" s="578"/>
      <c r="C384" s="578"/>
      <c r="D384" s="346" t="s">
        <v>330</v>
      </c>
      <c r="E384" s="674"/>
      <c r="F384" s="675"/>
      <c r="G384" s="675"/>
      <c r="H384" s="675"/>
      <c r="I384" s="675"/>
      <c r="J384" s="675"/>
      <c r="K384" s="675"/>
      <c r="L384" s="675"/>
      <c r="M384" s="675"/>
      <c r="N384" s="675"/>
      <c r="O384" s="675"/>
      <c r="P384" s="675"/>
      <c r="Q384" s="675"/>
      <c r="R384" s="675"/>
      <c r="S384" s="675"/>
      <c r="T384" s="675"/>
      <c r="U384" s="675"/>
      <c r="V384" s="675"/>
      <c r="W384" s="675"/>
      <c r="X384" s="675"/>
      <c r="Y384" s="675"/>
      <c r="Z384" s="675"/>
      <c r="AA384" s="675"/>
      <c r="AB384" s="675"/>
      <c r="AC384" s="675"/>
      <c r="AD384" s="675"/>
      <c r="AE384" s="675"/>
      <c r="AF384" s="675"/>
      <c r="AG384" s="675"/>
      <c r="AH384" s="675"/>
      <c r="AI384" s="675"/>
      <c r="AJ384" s="675"/>
      <c r="AK384" s="675"/>
      <c r="AL384" s="675"/>
      <c r="AM384" s="675"/>
      <c r="AN384" s="675"/>
      <c r="AO384" s="675"/>
      <c r="AP384" s="675"/>
      <c r="AQ384" s="675"/>
      <c r="AR384" s="676"/>
    </row>
    <row r="385" spans="1:44" s="153" customFormat="1" ht="114.75" customHeight="1">
      <c r="A385" s="677" t="s">
        <v>361</v>
      </c>
      <c r="B385" s="572" t="s">
        <v>362</v>
      </c>
      <c r="C385" s="578"/>
      <c r="D385" s="572" t="s">
        <v>333</v>
      </c>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2"/>
      <c r="AL385" s="572"/>
      <c r="AM385" s="572"/>
      <c r="AN385" s="572"/>
      <c r="AO385" s="572"/>
      <c r="AP385" s="572"/>
      <c r="AQ385" s="572"/>
      <c r="AR385" s="630"/>
    </row>
    <row r="386" spans="1:44" s="153" customFormat="1" ht="408.75" customHeight="1">
      <c r="A386" s="678"/>
      <c r="B386" s="573"/>
      <c r="C386" s="572"/>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3"/>
      <c r="AL386" s="573"/>
      <c r="AM386" s="573"/>
      <c r="AN386" s="573"/>
      <c r="AO386" s="573"/>
      <c r="AP386" s="573"/>
      <c r="AQ386" s="573"/>
      <c r="AR386" s="631"/>
    </row>
    <row r="387" spans="1:44" s="153" customFormat="1" ht="408.75" customHeight="1" thickBot="1">
      <c r="A387" s="341" t="s">
        <v>363</v>
      </c>
      <c r="B387" s="342" t="s">
        <v>364</v>
      </c>
      <c r="C387" s="579"/>
      <c r="D387" s="342" t="s">
        <v>333</v>
      </c>
      <c r="E387" s="348"/>
      <c r="F387" s="348"/>
      <c r="G387" s="348"/>
      <c r="H387" s="348"/>
      <c r="I387" s="348"/>
      <c r="J387" s="348"/>
      <c r="K387" s="348"/>
      <c r="L387" s="348"/>
      <c r="M387" s="348"/>
      <c r="N387" s="348"/>
      <c r="O387" s="348"/>
      <c r="P387" s="348"/>
      <c r="Q387" s="348"/>
      <c r="R387" s="348"/>
      <c r="S387" s="348"/>
      <c r="T387" s="348"/>
      <c r="U387" s="348"/>
      <c r="V387" s="348"/>
      <c r="W387" s="348"/>
      <c r="X387" s="348"/>
      <c r="Y387" s="348"/>
      <c r="Z387" s="348"/>
      <c r="AA387" s="348"/>
      <c r="AB387" s="348"/>
      <c r="AC387" s="348"/>
      <c r="AD387" s="348"/>
      <c r="AE387" s="348"/>
      <c r="AF387" s="348"/>
      <c r="AG387" s="348"/>
      <c r="AH387" s="348"/>
      <c r="AI387" s="348"/>
      <c r="AJ387" s="348"/>
      <c r="AK387" s="348"/>
      <c r="AL387" s="348"/>
      <c r="AM387" s="348"/>
      <c r="AN387" s="348"/>
      <c r="AO387" s="348"/>
      <c r="AP387" s="348"/>
      <c r="AQ387" s="348"/>
      <c r="AR387" s="349"/>
    </row>
    <row r="388" spans="1:44" s="153" customFormat="1" ht="114.75" customHeight="1">
      <c r="A388" s="717"/>
      <c r="B388" s="590" t="s">
        <v>264</v>
      </c>
      <c r="C388" s="590"/>
      <c r="D388" s="350" t="s">
        <v>41</v>
      </c>
      <c r="E388" s="230">
        <f>H388+K388+N388+Q388+T388+W388+Z388+AC388+AF388+AI388+AL388+AO388</f>
        <v>78782.799999999988</v>
      </c>
      <c r="F388" s="230">
        <f>I388+L388+O388+R388+U388+X388+AA388+AD388+AG388+AJ388+AM388+AP388</f>
        <v>0.89999999999999991</v>
      </c>
      <c r="G388" s="230">
        <f>F388/E388</f>
        <v>1.1423813319658606E-5</v>
      </c>
      <c r="H388" s="280">
        <f>H389+H390+H391+H393+H394</f>
        <v>0</v>
      </c>
      <c r="I388" s="280">
        <f t="shared" ref="I388:AP388" si="823">I389+I390+I391+I393+I394</f>
        <v>0</v>
      </c>
      <c r="J388" s="230"/>
      <c r="K388" s="280">
        <f t="shared" si="823"/>
        <v>0</v>
      </c>
      <c r="L388" s="280">
        <f t="shared" si="823"/>
        <v>0</v>
      </c>
      <c r="M388" s="230"/>
      <c r="N388" s="280">
        <f t="shared" si="823"/>
        <v>0</v>
      </c>
      <c r="O388" s="280">
        <f t="shared" si="823"/>
        <v>0</v>
      </c>
      <c r="P388" s="230"/>
      <c r="Q388" s="280"/>
      <c r="R388" s="280">
        <f t="shared" si="823"/>
        <v>0</v>
      </c>
      <c r="S388" s="230"/>
      <c r="T388" s="280">
        <f t="shared" si="823"/>
        <v>0</v>
      </c>
      <c r="U388" s="280">
        <f t="shared" si="823"/>
        <v>0</v>
      </c>
      <c r="V388" s="230"/>
      <c r="W388" s="280">
        <f t="shared" si="823"/>
        <v>0</v>
      </c>
      <c r="X388" s="280">
        <f t="shared" si="823"/>
        <v>0</v>
      </c>
      <c r="Y388" s="230"/>
      <c r="Z388" s="280">
        <f t="shared" si="823"/>
        <v>0</v>
      </c>
      <c r="AA388" s="280">
        <f t="shared" si="823"/>
        <v>0</v>
      </c>
      <c r="AB388" s="230"/>
      <c r="AC388" s="280">
        <f t="shared" si="823"/>
        <v>0</v>
      </c>
      <c r="AD388" s="280">
        <f t="shared" si="823"/>
        <v>0</v>
      </c>
      <c r="AE388" s="281"/>
      <c r="AF388" s="280"/>
      <c r="AG388" s="280">
        <f t="shared" si="823"/>
        <v>0</v>
      </c>
      <c r="AH388" s="281"/>
      <c r="AI388" s="280">
        <f t="shared" si="823"/>
        <v>0.4</v>
      </c>
      <c r="AJ388" s="280">
        <f t="shared" si="823"/>
        <v>0.4</v>
      </c>
      <c r="AK388" s="485">
        <f>AJ388/AI388</f>
        <v>1</v>
      </c>
      <c r="AL388" s="280">
        <f t="shared" si="823"/>
        <v>0.3</v>
      </c>
      <c r="AM388" s="280">
        <f t="shared" si="823"/>
        <v>0.3</v>
      </c>
      <c r="AN388" s="485">
        <f>AM388/AL388</f>
        <v>1</v>
      </c>
      <c r="AO388" s="280">
        <f t="shared" si="823"/>
        <v>78782.099999999991</v>
      </c>
      <c r="AP388" s="280">
        <f t="shared" si="823"/>
        <v>0.2</v>
      </c>
      <c r="AQ388" s="281">
        <f>AP388/AO388</f>
        <v>2.5386477385091289E-6</v>
      </c>
      <c r="AR388" s="662"/>
    </row>
    <row r="389" spans="1:44" s="153" customFormat="1" ht="114.75" customHeight="1">
      <c r="A389" s="716"/>
      <c r="B389" s="584"/>
      <c r="C389" s="584"/>
      <c r="D389" s="258" t="s">
        <v>37</v>
      </c>
      <c r="E389" s="237">
        <f>H389+K389+N389+Q389+T389+W389+Z389+AC389+AF389+AI389+AL389+AO389</f>
        <v>0</v>
      </c>
      <c r="F389" s="237">
        <f>I389+L389+O389+R389+U389+X389+AA389+AD389+AG389+AJ389+AM389+AP389</f>
        <v>0</v>
      </c>
      <c r="G389" s="237"/>
      <c r="H389" s="237">
        <f>H355+H320</f>
        <v>0</v>
      </c>
      <c r="I389" s="237">
        <f t="shared" ref="I389:AP394" si="824">I355+I320</f>
        <v>0</v>
      </c>
      <c r="J389" s="237"/>
      <c r="K389" s="237">
        <f t="shared" si="824"/>
        <v>0</v>
      </c>
      <c r="L389" s="237">
        <f t="shared" si="824"/>
        <v>0</v>
      </c>
      <c r="M389" s="237"/>
      <c r="N389" s="237">
        <f t="shared" si="824"/>
        <v>0</v>
      </c>
      <c r="O389" s="237">
        <f t="shared" si="824"/>
        <v>0</v>
      </c>
      <c r="P389" s="237"/>
      <c r="Q389" s="237"/>
      <c r="R389" s="237">
        <f t="shared" si="824"/>
        <v>0</v>
      </c>
      <c r="S389" s="237"/>
      <c r="T389" s="237">
        <f t="shared" si="824"/>
        <v>0</v>
      </c>
      <c r="U389" s="237">
        <f t="shared" si="824"/>
        <v>0</v>
      </c>
      <c r="V389" s="237"/>
      <c r="W389" s="237">
        <f t="shared" si="824"/>
        <v>0</v>
      </c>
      <c r="X389" s="237">
        <f t="shared" si="824"/>
        <v>0</v>
      </c>
      <c r="Y389" s="237"/>
      <c r="Z389" s="237">
        <f t="shared" si="824"/>
        <v>0</v>
      </c>
      <c r="AA389" s="237">
        <f t="shared" si="824"/>
        <v>0</v>
      </c>
      <c r="AB389" s="237"/>
      <c r="AC389" s="237">
        <f t="shared" si="824"/>
        <v>0</v>
      </c>
      <c r="AD389" s="237">
        <f t="shared" si="824"/>
        <v>0</v>
      </c>
      <c r="AE389" s="281"/>
      <c r="AF389" s="237"/>
      <c r="AG389" s="237">
        <f t="shared" si="824"/>
        <v>0</v>
      </c>
      <c r="AH389" s="281"/>
      <c r="AI389" s="237">
        <f t="shared" si="824"/>
        <v>0</v>
      </c>
      <c r="AJ389" s="237">
        <f t="shared" si="824"/>
        <v>0</v>
      </c>
      <c r="AK389" s="485"/>
      <c r="AL389" s="237">
        <f t="shared" si="824"/>
        <v>0</v>
      </c>
      <c r="AM389" s="237">
        <f t="shared" si="824"/>
        <v>0</v>
      </c>
      <c r="AN389" s="485"/>
      <c r="AO389" s="237">
        <f t="shared" si="824"/>
        <v>0</v>
      </c>
      <c r="AP389" s="237">
        <f t="shared" si="824"/>
        <v>0</v>
      </c>
      <c r="AQ389" s="281"/>
      <c r="AR389" s="663"/>
    </row>
    <row r="390" spans="1:44" s="153" customFormat="1" ht="114.75" customHeight="1">
      <c r="A390" s="716"/>
      <c r="B390" s="584"/>
      <c r="C390" s="584"/>
      <c r="D390" s="236" t="s">
        <v>2</v>
      </c>
      <c r="E390" s="237">
        <f t="shared" ref="E390:E394" si="825">H390+K390+N390+Q390+T390+W390+Z390+AC390+AF390+AI390+AL390+AO390</f>
        <v>0</v>
      </c>
      <c r="F390" s="237">
        <f t="shared" ref="F390:F394" si="826">I390+L390+O390+R390+U390+X390+AA390+AD390+AG390+AJ390+AM390+AP390</f>
        <v>0</v>
      </c>
      <c r="G390" s="237"/>
      <c r="H390" s="237">
        <f t="shared" ref="H390:W394" si="827">H356+H321</f>
        <v>0</v>
      </c>
      <c r="I390" s="237">
        <f t="shared" si="827"/>
        <v>0</v>
      </c>
      <c r="J390" s="237"/>
      <c r="K390" s="237">
        <f t="shared" si="827"/>
        <v>0</v>
      </c>
      <c r="L390" s="237">
        <f t="shared" si="827"/>
        <v>0</v>
      </c>
      <c r="M390" s="237"/>
      <c r="N390" s="237">
        <f t="shared" si="827"/>
        <v>0</v>
      </c>
      <c r="O390" s="237">
        <f t="shared" si="827"/>
        <v>0</v>
      </c>
      <c r="P390" s="237"/>
      <c r="Q390" s="237"/>
      <c r="R390" s="237">
        <f t="shared" si="827"/>
        <v>0</v>
      </c>
      <c r="S390" s="237"/>
      <c r="T390" s="237">
        <f t="shared" si="827"/>
        <v>0</v>
      </c>
      <c r="U390" s="237">
        <f t="shared" si="827"/>
        <v>0</v>
      </c>
      <c r="V390" s="237"/>
      <c r="W390" s="237">
        <f t="shared" si="827"/>
        <v>0</v>
      </c>
      <c r="X390" s="237">
        <f t="shared" si="824"/>
        <v>0</v>
      </c>
      <c r="Y390" s="237"/>
      <c r="Z390" s="237">
        <f t="shared" si="824"/>
        <v>0</v>
      </c>
      <c r="AA390" s="237">
        <f t="shared" si="824"/>
        <v>0</v>
      </c>
      <c r="AB390" s="237"/>
      <c r="AC390" s="237">
        <f t="shared" si="824"/>
        <v>0</v>
      </c>
      <c r="AD390" s="237">
        <f t="shared" si="824"/>
        <v>0</v>
      </c>
      <c r="AE390" s="281"/>
      <c r="AF390" s="237"/>
      <c r="AG390" s="237">
        <f t="shared" si="824"/>
        <v>0</v>
      </c>
      <c r="AH390" s="281"/>
      <c r="AI390" s="237">
        <f t="shared" si="824"/>
        <v>0</v>
      </c>
      <c r="AJ390" s="237">
        <f t="shared" si="824"/>
        <v>0</v>
      </c>
      <c r="AK390" s="485"/>
      <c r="AL390" s="237">
        <f t="shared" si="824"/>
        <v>0</v>
      </c>
      <c r="AM390" s="237">
        <f t="shared" si="824"/>
        <v>0</v>
      </c>
      <c r="AN390" s="485"/>
      <c r="AO390" s="237">
        <f t="shared" si="824"/>
        <v>0</v>
      </c>
      <c r="AP390" s="237">
        <f t="shared" si="824"/>
        <v>0</v>
      </c>
      <c r="AQ390" s="281"/>
      <c r="AR390" s="663"/>
    </row>
    <row r="391" spans="1:44" s="153" customFormat="1" ht="114.75" customHeight="1" thickBot="1">
      <c r="A391" s="716"/>
      <c r="B391" s="584"/>
      <c r="C391" s="584"/>
      <c r="D391" s="236" t="s">
        <v>284</v>
      </c>
      <c r="E391" s="237">
        <f t="shared" si="825"/>
        <v>78782.799999999988</v>
      </c>
      <c r="F391" s="237">
        <f t="shared" si="826"/>
        <v>0.89999999999999991</v>
      </c>
      <c r="G391" s="237">
        <f t="shared" ref="G391" si="828">F391/E391</f>
        <v>1.1423813319658606E-5</v>
      </c>
      <c r="H391" s="237">
        <f>H357+H322</f>
        <v>0</v>
      </c>
      <c r="I391" s="237">
        <f t="shared" si="824"/>
        <v>0</v>
      </c>
      <c r="J391" s="237"/>
      <c r="K391" s="237">
        <f t="shared" si="824"/>
        <v>0</v>
      </c>
      <c r="L391" s="237">
        <f t="shared" si="824"/>
        <v>0</v>
      </c>
      <c r="M391" s="237"/>
      <c r="N391" s="237">
        <f t="shared" si="824"/>
        <v>0</v>
      </c>
      <c r="O391" s="237">
        <f t="shared" si="824"/>
        <v>0</v>
      </c>
      <c r="P391" s="237"/>
      <c r="Q391" s="237"/>
      <c r="R391" s="237">
        <f t="shared" si="824"/>
        <v>0</v>
      </c>
      <c r="S391" s="237"/>
      <c r="T391" s="237">
        <f t="shared" si="824"/>
        <v>0</v>
      </c>
      <c r="U391" s="237">
        <f t="shared" si="824"/>
        <v>0</v>
      </c>
      <c r="V391" s="237"/>
      <c r="W391" s="237">
        <f t="shared" si="824"/>
        <v>0</v>
      </c>
      <c r="X391" s="237">
        <f t="shared" si="824"/>
        <v>0</v>
      </c>
      <c r="Y391" s="237"/>
      <c r="Z391" s="237">
        <f t="shared" si="824"/>
        <v>0</v>
      </c>
      <c r="AA391" s="237">
        <f t="shared" si="824"/>
        <v>0</v>
      </c>
      <c r="AB391" s="237"/>
      <c r="AC391" s="237">
        <f t="shared" si="824"/>
        <v>0</v>
      </c>
      <c r="AD391" s="237">
        <f t="shared" si="824"/>
        <v>0</v>
      </c>
      <c r="AE391" s="281"/>
      <c r="AF391" s="237"/>
      <c r="AG391" s="237">
        <f t="shared" si="824"/>
        <v>0</v>
      </c>
      <c r="AH391" s="281"/>
      <c r="AI391" s="237">
        <f t="shared" si="824"/>
        <v>0.4</v>
      </c>
      <c r="AJ391" s="237">
        <f t="shared" si="824"/>
        <v>0.4</v>
      </c>
      <c r="AK391" s="485">
        <f t="shared" ref="AK391" si="829">AJ391/AI391</f>
        <v>1</v>
      </c>
      <c r="AL391" s="237">
        <f t="shared" si="824"/>
        <v>0.3</v>
      </c>
      <c r="AM391" s="237">
        <f t="shared" si="824"/>
        <v>0.3</v>
      </c>
      <c r="AN391" s="485">
        <f t="shared" ref="AN391" si="830">AM391/AL391</f>
        <v>1</v>
      </c>
      <c r="AO391" s="237">
        <f t="shared" si="824"/>
        <v>78782.099999999991</v>
      </c>
      <c r="AP391" s="237">
        <f t="shared" si="824"/>
        <v>0.2</v>
      </c>
      <c r="AQ391" s="281">
        <f t="shared" ref="AQ391" si="831">AP391/AO391</f>
        <v>2.5386477385091289E-6</v>
      </c>
      <c r="AR391" s="663"/>
    </row>
    <row r="392" spans="1:44" s="153" customFormat="1" ht="374.25" customHeight="1">
      <c r="A392" s="716"/>
      <c r="B392" s="584"/>
      <c r="C392" s="584"/>
      <c r="D392" s="236" t="s">
        <v>292</v>
      </c>
      <c r="E392" s="230">
        <f t="shared" si="825"/>
        <v>0</v>
      </c>
      <c r="F392" s="230">
        <f t="shared" si="826"/>
        <v>0</v>
      </c>
      <c r="G392" s="237"/>
      <c r="H392" s="237">
        <f t="shared" si="827"/>
        <v>0</v>
      </c>
      <c r="I392" s="237">
        <f t="shared" si="824"/>
        <v>0</v>
      </c>
      <c r="J392" s="237"/>
      <c r="K392" s="237">
        <f t="shared" si="824"/>
        <v>0</v>
      </c>
      <c r="L392" s="237">
        <f t="shared" si="824"/>
        <v>0</v>
      </c>
      <c r="M392" s="237"/>
      <c r="N392" s="237">
        <f t="shared" si="824"/>
        <v>0</v>
      </c>
      <c r="O392" s="237">
        <f t="shared" si="824"/>
        <v>0</v>
      </c>
      <c r="P392" s="237"/>
      <c r="Q392" s="237"/>
      <c r="R392" s="237">
        <f t="shared" si="824"/>
        <v>0</v>
      </c>
      <c r="S392" s="237"/>
      <c r="T392" s="237">
        <f t="shared" si="824"/>
        <v>0</v>
      </c>
      <c r="U392" s="237">
        <f t="shared" si="824"/>
        <v>0</v>
      </c>
      <c r="V392" s="237"/>
      <c r="W392" s="237">
        <f t="shared" si="824"/>
        <v>0</v>
      </c>
      <c r="X392" s="237">
        <f t="shared" si="824"/>
        <v>0</v>
      </c>
      <c r="Y392" s="237"/>
      <c r="Z392" s="237">
        <f t="shared" si="824"/>
        <v>0</v>
      </c>
      <c r="AA392" s="237">
        <f t="shared" si="824"/>
        <v>0</v>
      </c>
      <c r="AB392" s="237"/>
      <c r="AC392" s="237">
        <f t="shared" si="824"/>
        <v>0</v>
      </c>
      <c r="AD392" s="237">
        <f t="shared" si="824"/>
        <v>0</v>
      </c>
      <c r="AE392" s="281"/>
      <c r="AF392" s="237"/>
      <c r="AG392" s="237">
        <f t="shared" si="824"/>
        <v>0</v>
      </c>
      <c r="AH392" s="281"/>
      <c r="AI392" s="237">
        <f t="shared" si="824"/>
        <v>0</v>
      </c>
      <c r="AJ392" s="237">
        <f t="shared" si="824"/>
        <v>0</v>
      </c>
      <c r="AK392" s="281"/>
      <c r="AL392" s="237">
        <f t="shared" si="824"/>
        <v>0</v>
      </c>
      <c r="AM392" s="237">
        <f t="shared" si="824"/>
        <v>0</v>
      </c>
      <c r="AN392" s="281"/>
      <c r="AO392" s="237">
        <f t="shared" si="824"/>
        <v>0</v>
      </c>
      <c r="AP392" s="237">
        <f t="shared" si="824"/>
        <v>0</v>
      </c>
      <c r="AQ392" s="281"/>
      <c r="AR392" s="663"/>
    </row>
    <row r="393" spans="1:44" s="153" customFormat="1" ht="114.75" customHeight="1">
      <c r="A393" s="716"/>
      <c r="B393" s="584"/>
      <c r="C393" s="584"/>
      <c r="D393" s="236" t="s">
        <v>285</v>
      </c>
      <c r="E393" s="237">
        <f t="shared" si="825"/>
        <v>0</v>
      </c>
      <c r="F393" s="237">
        <f t="shared" si="826"/>
        <v>0</v>
      </c>
      <c r="G393" s="237"/>
      <c r="H393" s="237">
        <f t="shared" si="827"/>
        <v>0</v>
      </c>
      <c r="I393" s="237">
        <f t="shared" si="824"/>
        <v>0</v>
      </c>
      <c r="J393" s="237"/>
      <c r="K393" s="237">
        <f t="shared" si="824"/>
        <v>0</v>
      </c>
      <c r="L393" s="237">
        <f t="shared" si="824"/>
        <v>0</v>
      </c>
      <c r="M393" s="237"/>
      <c r="N393" s="237">
        <f t="shared" si="824"/>
        <v>0</v>
      </c>
      <c r="O393" s="237">
        <f t="shared" si="824"/>
        <v>0</v>
      </c>
      <c r="P393" s="237"/>
      <c r="Q393" s="237"/>
      <c r="R393" s="237">
        <f t="shared" si="824"/>
        <v>0</v>
      </c>
      <c r="S393" s="237"/>
      <c r="T393" s="237">
        <f t="shared" si="824"/>
        <v>0</v>
      </c>
      <c r="U393" s="237">
        <f t="shared" si="824"/>
        <v>0</v>
      </c>
      <c r="V393" s="237"/>
      <c r="W393" s="237">
        <f t="shared" si="824"/>
        <v>0</v>
      </c>
      <c r="X393" s="237">
        <f t="shared" si="824"/>
        <v>0</v>
      </c>
      <c r="Y393" s="237"/>
      <c r="Z393" s="237">
        <f t="shared" si="824"/>
        <v>0</v>
      </c>
      <c r="AA393" s="237">
        <f t="shared" si="824"/>
        <v>0</v>
      </c>
      <c r="AB393" s="237"/>
      <c r="AC393" s="237">
        <f t="shared" si="824"/>
        <v>0</v>
      </c>
      <c r="AD393" s="237">
        <f t="shared" si="824"/>
        <v>0</v>
      </c>
      <c r="AE393" s="281"/>
      <c r="AF393" s="237"/>
      <c r="AG393" s="237">
        <f t="shared" si="824"/>
        <v>0</v>
      </c>
      <c r="AH393" s="281"/>
      <c r="AI393" s="237">
        <f t="shared" si="824"/>
        <v>0</v>
      </c>
      <c r="AJ393" s="237">
        <f t="shared" si="824"/>
        <v>0</v>
      </c>
      <c r="AK393" s="281"/>
      <c r="AL393" s="237">
        <f t="shared" si="824"/>
        <v>0</v>
      </c>
      <c r="AM393" s="237">
        <f t="shared" si="824"/>
        <v>0</v>
      </c>
      <c r="AN393" s="281"/>
      <c r="AO393" s="237">
        <f t="shared" si="824"/>
        <v>0</v>
      </c>
      <c r="AP393" s="237">
        <f t="shared" si="824"/>
        <v>0</v>
      </c>
      <c r="AQ393" s="281"/>
      <c r="AR393" s="663"/>
    </row>
    <row r="394" spans="1:44" s="153" customFormat="1" ht="114.75" customHeight="1" thickBot="1">
      <c r="A394" s="716"/>
      <c r="B394" s="584"/>
      <c r="C394" s="584"/>
      <c r="D394" s="258" t="s">
        <v>43</v>
      </c>
      <c r="E394" s="237">
        <f t="shared" si="825"/>
        <v>0</v>
      </c>
      <c r="F394" s="237">
        <f t="shared" si="826"/>
        <v>0</v>
      </c>
      <c r="G394" s="252"/>
      <c r="H394" s="237">
        <f t="shared" si="827"/>
        <v>0</v>
      </c>
      <c r="I394" s="237">
        <f t="shared" si="824"/>
        <v>0</v>
      </c>
      <c r="J394" s="252"/>
      <c r="K394" s="237">
        <f t="shared" si="824"/>
        <v>0</v>
      </c>
      <c r="L394" s="237">
        <f t="shared" si="824"/>
        <v>0</v>
      </c>
      <c r="M394" s="252"/>
      <c r="N394" s="237">
        <f t="shared" si="824"/>
        <v>0</v>
      </c>
      <c r="O394" s="237">
        <f t="shared" si="824"/>
        <v>0</v>
      </c>
      <c r="P394" s="252"/>
      <c r="Q394" s="237"/>
      <c r="R394" s="237">
        <f t="shared" si="824"/>
        <v>0</v>
      </c>
      <c r="S394" s="252"/>
      <c r="T394" s="237">
        <f t="shared" si="824"/>
        <v>0</v>
      </c>
      <c r="U394" s="237">
        <f t="shared" si="824"/>
        <v>0</v>
      </c>
      <c r="V394" s="252"/>
      <c r="W394" s="237">
        <f t="shared" si="824"/>
        <v>0</v>
      </c>
      <c r="X394" s="237">
        <f t="shared" si="824"/>
        <v>0</v>
      </c>
      <c r="Y394" s="252"/>
      <c r="Z394" s="237">
        <f t="shared" si="824"/>
        <v>0</v>
      </c>
      <c r="AA394" s="237">
        <f t="shared" si="824"/>
        <v>0</v>
      </c>
      <c r="AB394" s="252"/>
      <c r="AC394" s="237">
        <f t="shared" si="824"/>
        <v>0</v>
      </c>
      <c r="AD394" s="237">
        <f t="shared" si="824"/>
        <v>0</v>
      </c>
      <c r="AE394" s="281"/>
      <c r="AF394" s="237">
        <f t="shared" si="824"/>
        <v>0</v>
      </c>
      <c r="AG394" s="237">
        <f t="shared" si="824"/>
        <v>0</v>
      </c>
      <c r="AH394" s="281"/>
      <c r="AI394" s="237">
        <f t="shared" si="824"/>
        <v>0</v>
      </c>
      <c r="AJ394" s="237">
        <f t="shared" si="824"/>
        <v>0</v>
      </c>
      <c r="AK394" s="281"/>
      <c r="AL394" s="237">
        <f t="shared" si="824"/>
        <v>0</v>
      </c>
      <c r="AM394" s="237">
        <f t="shared" si="824"/>
        <v>0</v>
      </c>
      <c r="AN394" s="281"/>
      <c r="AO394" s="237">
        <f t="shared" si="824"/>
        <v>0</v>
      </c>
      <c r="AP394" s="237">
        <f t="shared" si="824"/>
        <v>0</v>
      </c>
      <c r="AQ394" s="281"/>
      <c r="AR394" s="663"/>
    </row>
    <row r="395" spans="1:44" s="153" customFormat="1" ht="51" customHeight="1">
      <c r="A395" s="716" t="s">
        <v>278</v>
      </c>
      <c r="B395" s="716"/>
      <c r="C395" s="716"/>
      <c r="D395" s="716"/>
      <c r="E395" s="716"/>
      <c r="F395" s="716"/>
      <c r="G395" s="716"/>
      <c r="H395" s="716"/>
      <c r="I395" s="716"/>
      <c r="J395" s="716"/>
      <c r="K395" s="716"/>
      <c r="L395" s="716"/>
      <c r="M395" s="716"/>
      <c r="N395" s="716"/>
      <c r="O395" s="716"/>
      <c r="P395" s="716"/>
      <c r="Q395" s="716"/>
      <c r="R395" s="716"/>
      <c r="S395" s="716"/>
      <c r="T395" s="716"/>
      <c r="U395" s="716"/>
      <c r="V395" s="716"/>
      <c r="W395" s="716"/>
      <c r="X395" s="716"/>
      <c r="Y395" s="716"/>
      <c r="Z395" s="716"/>
      <c r="AA395" s="716"/>
      <c r="AB395" s="716"/>
      <c r="AC395" s="716"/>
      <c r="AD395" s="716"/>
      <c r="AE395" s="716"/>
      <c r="AF395" s="716"/>
      <c r="AG395" s="716"/>
      <c r="AH395" s="716"/>
      <c r="AI395" s="716"/>
      <c r="AJ395" s="716"/>
      <c r="AK395" s="716"/>
      <c r="AL395" s="716"/>
      <c r="AM395" s="716"/>
      <c r="AN395" s="716"/>
      <c r="AO395" s="716"/>
      <c r="AP395" s="716"/>
      <c r="AQ395" s="716"/>
      <c r="AR395" s="716"/>
    </row>
    <row r="396" spans="1:44" s="153" customFormat="1" ht="60" customHeight="1" thickBot="1">
      <c r="A396" s="605" t="s">
        <v>279</v>
      </c>
      <c r="B396" s="605"/>
      <c r="C396" s="605"/>
      <c r="D396" s="605"/>
      <c r="E396" s="605"/>
      <c r="F396" s="605"/>
      <c r="G396" s="605"/>
      <c r="H396" s="605"/>
      <c r="I396" s="605"/>
      <c r="J396" s="605"/>
      <c r="K396" s="605"/>
      <c r="L396" s="605"/>
      <c r="M396" s="605"/>
      <c r="N396" s="605"/>
      <c r="O396" s="605"/>
      <c r="P396" s="605"/>
      <c r="Q396" s="605"/>
      <c r="R396" s="605"/>
      <c r="S396" s="605"/>
      <c r="T396" s="605"/>
      <c r="U396" s="605"/>
      <c r="V396" s="605"/>
      <c r="W396" s="605"/>
      <c r="X396" s="605"/>
      <c r="Y396" s="605"/>
      <c r="Z396" s="605"/>
      <c r="AA396" s="605"/>
      <c r="AB396" s="605"/>
      <c r="AC396" s="605"/>
      <c r="AD396" s="605"/>
      <c r="AE396" s="605"/>
      <c r="AF396" s="605"/>
      <c r="AG396" s="605"/>
      <c r="AH396" s="605"/>
      <c r="AI396" s="605"/>
      <c r="AJ396" s="605"/>
      <c r="AK396" s="605"/>
      <c r="AL396" s="605"/>
      <c r="AM396" s="605"/>
      <c r="AN396" s="605"/>
      <c r="AO396" s="605"/>
      <c r="AP396" s="605"/>
      <c r="AQ396" s="605"/>
      <c r="AR396" s="605"/>
    </row>
    <row r="397" spans="1:44" s="153" customFormat="1" ht="43.5" customHeight="1" thickBot="1">
      <c r="A397" s="606" t="s">
        <v>413</v>
      </c>
      <c r="B397" s="583"/>
      <c r="C397" s="607"/>
      <c r="D397" s="351" t="s">
        <v>41</v>
      </c>
      <c r="E397" s="352">
        <f>E398+E399+E400</f>
        <v>897030.4</v>
      </c>
      <c r="F397" s="352">
        <f>F398+F399+F400</f>
        <v>667951.50000000012</v>
      </c>
      <c r="G397" s="353">
        <f>F397/E397</f>
        <v>0.74462526576579802</v>
      </c>
      <c r="H397" s="354">
        <f>H398+H399+H400</f>
        <v>25480.5</v>
      </c>
      <c r="I397" s="354">
        <f>I398+I399+I400</f>
        <v>25480.5</v>
      </c>
      <c r="J397" s="355">
        <f>I397/H397</f>
        <v>1</v>
      </c>
      <c r="K397" s="354">
        <f t="shared" ref="K397" si="832">K398+K399+K400</f>
        <v>31803.5</v>
      </c>
      <c r="L397" s="354">
        <f t="shared" ref="L397" si="833">L398+L399+L400</f>
        <v>31803.5</v>
      </c>
      <c r="M397" s="353">
        <f>L397/K397</f>
        <v>1</v>
      </c>
      <c r="N397" s="354">
        <f t="shared" ref="N397" si="834">N398+N399+N400</f>
        <v>124525.2</v>
      </c>
      <c r="O397" s="354">
        <f t="shared" ref="O397" si="835">O398+O399+O400</f>
        <v>124525.2</v>
      </c>
      <c r="P397" s="355">
        <f>O397/N397</f>
        <v>1</v>
      </c>
      <c r="Q397" s="354">
        <f t="shared" ref="Q397" si="836">Q398+Q399+Q400</f>
        <v>31979.299999999996</v>
      </c>
      <c r="R397" s="354">
        <f t="shared" ref="R397" si="837">R398+R399+R400</f>
        <v>31979.299999999996</v>
      </c>
      <c r="S397" s="355">
        <f>R397/Q397</f>
        <v>1</v>
      </c>
      <c r="T397" s="354">
        <f t="shared" ref="T397" si="838">T398+T399+T400</f>
        <v>28872.6</v>
      </c>
      <c r="U397" s="354">
        <f t="shared" ref="U397" si="839">U398+U399+U400</f>
        <v>28872.6</v>
      </c>
      <c r="V397" s="355">
        <f>U397/T397</f>
        <v>1</v>
      </c>
      <c r="W397" s="354">
        <f t="shared" ref="W397" si="840">W398+W399+W400</f>
        <v>72256.3</v>
      </c>
      <c r="X397" s="354">
        <f t="shared" ref="X397" si="841">X398+X399+X400</f>
        <v>72256.3</v>
      </c>
      <c r="Y397" s="355">
        <f>X397/W397</f>
        <v>1</v>
      </c>
      <c r="Z397" s="354">
        <f t="shared" ref="Z397" si="842">Z398+Z399+Z400</f>
        <v>29104.600000000002</v>
      </c>
      <c r="AA397" s="354">
        <f t="shared" ref="AA397" si="843">AA398+AA399+AA400</f>
        <v>29104.600000000002</v>
      </c>
      <c r="AB397" s="355">
        <f>AA397/Z397</f>
        <v>1</v>
      </c>
      <c r="AC397" s="354">
        <f t="shared" ref="AC397" si="844">AC398+AC399+AC400</f>
        <v>29503.9</v>
      </c>
      <c r="AD397" s="354">
        <f t="shared" ref="AD397" si="845">AD398+AD399+AD400</f>
        <v>29503.9</v>
      </c>
      <c r="AE397" s="355">
        <f>AD397/AC397</f>
        <v>1</v>
      </c>
      <c r="AF397" s="354">
        <f t="shared" ref="AF397" si="846">AF398+AF399+AF400</f>
        <v>136158.70000000001</v>
      </c>
      <c r="AG397" s="354">
        <f t="shared" ref="AG397" si="847">AG398+AG399+AG400</f>
        <v>136158.70000000001</v>
      </c>
      <c r="AH397" s="355">
        <f>AG397/AF397</f>
        <v>1</v>
      </c>
      <c r="AI397" s="354">
        <f>AI399+AI400+AI401+AI402+AI403</f>
        <v>25625.599999999999</v>
      </c>
      <c r="AJ397" s="356">
        <f>AJ399+AJ400</f>
        <v>25625.599999999999</v>
      </c>
      <c r="AK397" s="355">
        <f>AJ397/AI397</f>
        <v>1</v>
      </c>
      <c r="AL397" s="354">
        <f>AL399+AL400+AL401+AL402+AL403</f>
        <v>20965.099999999999</v>
      </c>
      <c r="AM397" s="354">
        <f>AM399+AM400+AM401+AM402+AM403</f>
        <v>24634.199999999997</v>
      </c>
      <c r="AN397" s="353">
        <f>AM397/AL397</f>
        <v>1.1750098974009187</v>
      </c>
      <c r="AO397" s="354">
        <f>AO399+AO400+AO401+AO402+AO403</f>
        <v>340237.99999999994</v>
      </c>
      <c r="AP397" s="354">
        <f>AP399+AP400+AP401+AP402+AP403</f>
        <v>107743.40000000002</v>
      </c>
      <c r="AQ397" s="353">
        <f>AP397/AO397</f>
        <v>0.31667068346275268</v>
      </c>
      <c r="AR397" s="318"/>
    </row>
    <row r="398" spans="1:44" s="153" customFormat="1" ht="136.5" customHeight="1">
      <c r="A398" s="608"/>
      <c r="B398" s="584"/>
      <c r="C398" s="584"/>
      <c r="D398" s="350" t="s">
        <v>37</v>
      </c>
      <c r="E398" s="280">
        <f t="shared" ref="E398:F403" si="848">H398+K398+N398+Q398+T398+W398+Z398+AC398+AF398+AI398+AL398+AO398</f>
        <v>4113.5</v>
      </c>
      <c r="F398" s="280">
        <f t="shared" si="848"/>
        <v>3860.1</v>
      </c>
      <c r="G398" s="282">
        <f t="shared" ref="G398:G400" si="849">F398/E398</f>
        <v>0.93839795794335723</v>
      </c>
      <c r="H398" s="357">
        <f>H8-H405-H412</f>
        <v>0</v>
      </c>
      <c r="I398" s="357">
        <f>I8-I405-I412</f>
        <v>0</v>
      </c>
      <c r="J398" s="282"/>
      <c r="K398" s="357">
        <f>K8-K405-K412</f>
        <v>3304.8</v>
      </c>
      <c r="L398" s="357">
        <f>L8-L405-L412</f>
        <v>3304.8</v>
      </c>
      <c r="M398" s="282">
        <f t="shared" ref="M398:M400" si="850">L398/K398</f>
        <v>1</v>
      </c>
      <c r="N398" s="357">
        <f>N8-N405-N412</f>
        <v>0</v>
      </c>
      <c r="O398" s="357">
        <f>O8-O405-O412</f>
        <v>0</v>
      </c>
      <c r="P398" s="282"/>
      <c r="Q398" s="357">
        <f>Q8-Q405-Q412</f>
        <v>0</v>
      </c>
      <c r="R398" s="357"/>
      <c r="S398" s="282"/>
      <c r="T398" s="357">
        <f>T8-T405-T412</f>
        <v>0</v>
      </c>
      <c r="U398" s="357"/>
      <c r="V398" s="282"/>
      <c r="W398" s="357">
        <f>W8-W405-W412</f>
        <v>0</v>
      </c>
      <c r="X398" s="357"/>
      <c r="Y398" s="282"/>
      <c r="Z398" s="357">
        <f>Z8-Z405-Z412</f>
        <v>291.60000000000002</v>
      </c>
      <c r="AA398" s="357">
        <f>AA8-AA405-AA412</f>
        <v>291.60000000000002</v>
      </c>
      <c r="AB398" s="282">
        <f t="shared" ref="AB398:AB400" si="851">AA398/Z398</f>
        <v>1</v>
      </c>
      <c r="AC398" s="357">
        <f>AC8-AC405-AC412</f>
        <v>0</v>
      </c>
      <c r="AD398" s="358"/>
      <c r="AE398" s="282"/>
      <c r="AF398" s="357">
        <f>AF8-AF405-AF412</f>
        <v>0</v>
      </c>
      <c r="AG398" s="358"/>
      <c r="AH398" s="282"/>
      <c r="AI398" s="357">
        <f>AI8-AI405-AI412</f>
        <v>268.2</v>
      </c>
      <c r="AJ398" s="357">
        <f>AJ8-AJ405-AJ412</f>
        <v>268.2</v>
      </c>
      <c r="AK398" s="282">
        <f t="shared" ref="AK398:AK400" si="852">AJ398/AI398</f>
        <v>1</v>
      </c>
      <c r="AL398" s="357">
        <f>AL8-AL405-AL412</f>
        <v>0</v>
      </c>
      <c r="AM398" s="357">
        <f>AM8-AM405-AM412-AM419-AM426-AM433</f>
        <v>-4.5</v>
      </c>
      <c r="AN398" s="282"/>
      <c r="AO398" s="357">
        <f>AO8-AO405-AO412</f>
        <v>248.9</v>
      </c>
      <c r="AP398" s="357"/>
      <c r="AQ398" s="282">
        <f t="shared" ref="AQ398:AQ400" si="853">AP398/AO398</f>
        <v>0</v>
      </c>
      <c r="AR398" s="248"/>
    </row>
    <row r="399" spans="1:44" s="153" customFormat="1" ht="111.75" customHeight="1">
      <c r="A399" s="608"/>
      <c r="B399" s="584"/>
      <c r="C399" s="584"/>
      <c r="D399" s="359" t="s">
        <v>2</v>
      </c>
      <c r="E399" s="237">
        <f t="shared" si="848"/>
        <v>157190.39999999999</v>
      </c>
      <c r="F399" s="237">
        <f t="shared" si="848"/>
        <v>139433.9</v>
      </c>
      <c r="G399" s="240">
        <f t="shared" si="849"/>
        <v>0.88703826696795729</v>
      </c>
      <c r="H399" s="357">
        <f>H9-H406-H413</f>
        <v>11076.399999999998</v>
      </c>
      <c r="I399" s="357">
        <f>I9-I406-I413</f>
        <v>11076.4</v>
      </c>
      <c r="J399" s="231">
        <f t="shared" ref="J399:J400" si="854">I399/H399</f>
        <v>1.0000000000000002</v>
      </c>
      <c r="K399" s="357">
        <f>K9-K406-K413</f>
        <v>8357.4</v>
      </c>
      <c r="L399" s="357">
        <f>L9-L406-L413</f>
        <v>8357.4</v>
      </c>
      <c r="M399" s="231">
        <f t="shared" si="850"/>
        <v>1</v>
      </c>
      <c r="N399" s="357">
        <f>N9-N406-N413</f>
        <v>7517</v>
      </c>
      <c r="O399" s="357">
        <f>O9-O406-O413</f>
        <v>7517</v>
      </c>
      <c r="P399" s="231">
        <f t="shared" ref="P399:P400" si="855">O399/N399</f>
        <v>1</v>
      </c>
      <c r="Q399" s="357">
        <f>Q9-Q406-Q413</f>
        <v>18085.599999999999</v>
      </c>
      <c r="R399" s="357">
        <f>R9-R406-R413</f>
        <v>18085.599999999999</v>
      </c>
      <c r="S399" s="231">
        <f t="shared" ref="S399:S400" si="856">R399/Q399</f>
        <v>1</v>
      </c>
      <c r="T399" s="357">
        <f>T9-T406-T413</f>
        <v>11404.4</v>
      </c>
      <c r="U399" s="357">
        <f>U9-U406-U413</f>
        <v>11404.4</v>
      </c>
      <c r="V399" s="240">
        <f t="shared" ref="V399:V400" si="857">U399/T399</f>
        <v>1</v>
      </c>
      <c r="W399" s="357">
        <f>W9-W406-W413</f>
        <v>11181.1</v>
      </c>
      <c r="X399" s="357">
        <f>X9-X406-X413</f>
        <v>11181.1</v>
      </c>
      <c r="Y399" s="231">
        <f t="shared" ref="Y399:Y400" si="858">X399/W399</f>
        <v>1</v>
      </c>
      <c r="Z399" s="357">
        <f>Z9-Z406-Z413</f>
        <v>12093.300000000001</v>
      </c>
      <c r="AA399" s="357">
        <f>AA9-AA406-AA413</f>
        <v>12093.300000000001</v>
      </c>
      <c r="AB399" s="231">
        <f t="shared" si="851"/>
        <v>1</v>
      </c>
      <c r="AC399" s="357">
        <f>AC9-AC406-AC413</f>
        <v>11292.6</v>
      </c>
      <c r="AD399" s="357">
        <f>AD9-AD406-AD413</f>
        <v>11292.6</v>
      </c>
      <c r="AE399" s="231">
        <f t="shared" ref="AE399:AE400" si="859">AD399/AC399</f>
        <v>1</v>
      </c>
      <c r="AF399" s="357">
        <f>AF9-AF406-AF413-AF420-AF427-AF434</f>
        <v>16810.599999999999</v>
      </c>
      <c r="AG399" s="357">
        <f>AG9-AG406-AG413-AG420-AG427-AG434</f>
        <v>16810.599999999999</v>
      </c>
      <c r="AH399" s="231">
        <f t="shared" ref="AH399:AH400" si="860">AG399/AF399</f>
        <v>1</v>
      </c>
      <c r="AI399" s="357">
        <f>AI9-AI406-AI413-AI420-AI427-AI434</f>
        <v>16031.7</v>
      </c>
      <c r="AJ399" s="357">
        <f>AJ9-AJ406-AJ413-AJ420-AJ427-AJ434</f>
        <v>16031.7</v>
      </c>
      <c r="AK399" s="231">
        <f t="shared" si="852"/>
        <v>1</v>
      </c>
      <c r="AL399" s="357">
        <f>AL9-AL406-AL413-AL420-AL427-AL434</f>
        <v>15583.8</v>
      </c>
      <c r="AM399" s="357">
        <f>AM9-AM406-AM413-AM420-AM427-AM434</f>
        <v>15583.8</v>
      </c>
      <c r="AN399" s="231">
        <f t="shared" ref="AN399:AN400" si="861">AM399/AL399</f>
        <v>1</v>
      </c>
      <c r="AO399" s="357">
        <f>AO9-AO406-AO413</f>
        <v>17756.5</v>
      </c>
      <c r="AP399" s="360"/>
      <c r="AQ399" s="240">
        <f t="shared" si="853"/>
        <v>0</v>
      </c>
      <c r="AR399" s="266"/>
    </row>
    <row r="400" spans="1:44" s="153" customFormat="1" ht="95.25" customHeight="1">
      <c r="A400" s="608"/>
      <c r="B400" s="584"/>
      <c r="C400" s="584"/>
      <c r="D400" s="361" t="s">
        <v>284</v>
      </c>
      <c r="E400" s="237">
        <f t="shared" si="848"/>
        <v>735726.5</v>
      </c>
      <c r="F400" s="237">
        <f t="shared" si="848"/>
        <v>524657.50000000012</v>
      </c>
      <c r="G400" s="290">
        <f t="shared" si="849"/>
        <v>0.71311485993776236</v>
      </c>
      <c r="H400" s="357">
        <f>H11-H407-H414</f>
        <v>14404.1</v>
      </c>
      <c r="I400" s="357">
        <f>I11-I407-I414</f>
        <v>14404.1</v>
      </c>
      <c r="J400" s="269">
        <f t="shared" si="854"/>
        <v>1</v>
      </c>
      <c r="K400" s="357">
        <f>K11-K407-K414</f>
        <v>20141.3</v>
      </c>
      <c r="L400" s="357">
        <f>L11-L407-L414</f>
        <v>20141.3</v>
      </c>
      <c r="M400" s="269">
        <f t="shared" si="850"/>
        <v>1</v>
      </c>
      <c r="N400" s="357">
        <f>N11-N407-N414</f>
        <v>117008.2</v>
      </c>
      <c r="O400" s="357">
        <f>O11-O407-O414</f>
        <v>117008.2</v>
      </c>
      <c r="P400" s="269">
        <f t="shared" si="855"/>
        <v>1</v>
      </c>
      <c r="Q400" s="357">
        <f>Q11-Q407-Q414</f>
        <v>13893.699999999999</v>
      </c>
      <c r="R400" s="357">
        <f>R11-R407-R414</f>
        <v>13893.699999999999</v>
      </c>
      <c r="S400" s="484">
        <f t="shared" si="856"/>
        <v>1</v>
      </c>
      <c r="T400" s="357">
        <f>T11-T407-T414</f>
        <v>17468.2</v>
      </c>
      <c r="U400" s="357">
        <f>U11-U407-U414</f>
        <v>17468.2</v>
      </c>
      <c r="V400" s="290">
        <f t="shared" si="857"/>
        <v>1</v>
      </c>
      <c r="W400" s="357">
        <f>W11-W407-W414-400</f>
        <v>61075.199999999997</v>
      </c>
      <c r="X400" s="357">
        <f>X11-X407-X414-400</f>
        <v>61075.199999999997</v>
      </c>
      <c r="Y400" s="484">
        <f t="shared" si="858"/>
        <v>1</v>
      </c>
      <c r="Z400" s="357">
        <f>Z11-Z407-Z414</f>
        <v>16719.7</v>
      </c>
      <c r="AA400" s="357">
        <f>AA11-AA407-AA414</f>
        <v>16719.7</v>
      </c>
      <c r="AB400" s="484">
        <f t="shared" si="851"/>
        <v>1</v>
      </c>
      <c r="AC400" s="357">
        <f>AC11-AC407-AC414</f>
        <v>18211.3</v>
      </c>
      <c r="AD400" s="357">
        <f>AD11-AD407-AD414</f>
        <v>18211.3</v>
      </c>
      <c r="AE400" s="484">
        <f t="shared" si="859"/>
        <v>1</v>
      </c>
      <c r="AF400" s="357">
        <f>AF11-AF407-AF414</f>
        <v>119348.1</v>
      </c>
      <c r="AG400" s="357">
        <f>AG11-AG407-AG414</f>
        <v>119348.1</v>
      </c>
      <c r="AH400" s="484">
        <f t="shared" si="860"/>
        <v>1</v>
      </c>
      <c r="AI400" s="357">
        <f>AI11-AI407-AI414-AI421-AI435-AI428</f>
        <v>9593.9</v>
      </c>
      <c r="AJ400" s="357">
        <f>AJ11-AJ407-AJ414-AJ421-AJ435-AJ428</f>
        <v>9593.9</v>
      </c>
      <c r="AK400" s="484">
        <f t="shared" si="852"/>
        <v>1</v>
      </c>
      <c r="AL400" s="357">
        <f>AL11-AL407-AL414-AL421-AL435-AL428</f>
        <v>5381.2999999999993</v>
      </c>
      <c r="AM400" s="357">
        <f>AM11-AM407-AM414-AM421-AM435-AM428</f>
        <v>9050.4</v>
      </c>
      <c r="AN400" s="290">
        <f t="shared" si="861"/>
        <v>1.6818240945496443</v>
      </c>
      <c r="AO400" s="357">
        <f>AO11-AO407-AO414-AO421-AO435-AO428</f>
        <v>322481.49999999994</v>
      </c>
      <c r="AP400" s="357">
        <f>AP11-AP407-AP414-AP421-AP435-AP428</f>
        <v>107743.40000000002</v>
      </c>
      <c r="AQ400" s="290">
        <f t="shared" si="853"/>
        <v>0.33410722785648184</v>
      </c>
      <c r="AR400" s="362"/>
    </row>
    <row r="401" spans="1:44" s="153" customFormat="1" ht="369.75" customHeight="1">
      <c r="A401" s="608"/>
      <c r="B401" s="584"/>
      <c r="C401" s="584"/>
      <c r="D401" s="359" t="s">
        <v>292</v>
      </c>
      <c r="E401" s="237">
        <f t="shared" si="848"/>
        <v>0</v>
      </c>
      <c r="F401" s="237">
        <f t="shared" si="848"/>
        <v>0</v>
      </c>
      <c r="G401" s="231"/>
      <c r="H401" s="357">
        <f t="shared" ref="H401:I403" si="862">H14-H408-H415</f>
        <v>0</v>
      </c>
      <c r="I401" s="357">
        <f t="shared" si="862"/>
        <v>0</v>
      </c>
      <c r="J401" s="231"/>
      <c r="K401" s="357">
        <f>K14-K408-K415</f>
        <v>0</v>
      </c>
      <c r="L401" s="237"/>
      <c r="M401" s="231"/>
      <c r="N401" s="357">
        <f>N14-N408-N415</f>
        <v>0</v>
      </c>
      <c r="O401" s="237"/>
      <c r="P401" s="231"/>
      <c r="Q401" s="357">
        <f>Q14-Q408-Q415</f>
        <v>0</v>
      </c>
      <c r="R401" s="237"/>
      <c r="S401" s="231"/>
      <c r="T401" s="357">
        <f>T14-T408-T415</f>
        <v>0</v>
      </c>
      <c r="U401" s="237"/>
      <c r="V401" s="231"/>
      <c r="W401" s="357">
        <f>W14-W408-W415</f>
        <v>0</v>
      </c>
      <c r="X401" s="237"/>
      <c r="Y401" s="231"/>
      <c r="Z401" s="357">
        <f>Z14-Z408-Z415</f>
        <v>0</v>
      </c>
      <c r="AA401" s="238"/>
      <c r="AB401" s="231"/>
      <c r="AC401" s="357">
        <f>AC14-AC408-AC415</f>
        <v>0</v>
      </c>
      <c r="AD401" s="238"/>
      <c r="AE401" s="231"/>
      <c r="AF401" s="357">
        <f>AF14-AF408-AF415</f>
        <v>0</v>
      </c>
      <c r="AG401" s="238"/>
      <c r="AH401" s="231"/>
      <c r="AI401" s="357">
        <f>AI14-AI408-AI415</f>
        <v>0</v>
      </c>
      <c r="AJ401" s="276">
        <v>0</v>
      </c>
      <c r="AK401" s="231"/>
      <c r="AL401" s="357">
        <f>AL14-AL408-AL415</f>
        <v>0</v>
      </c>
      <c r="AM401" s="238"/>
      <c r="AN401" s="231"/>
      <c r="AO401" s="357">
        <f>AO14-AO408-AO415</f>
        <v>0</v>
      </c>
      <c r="AP401" s="238"/>
      <c r="AQ401" s="231"/>
      <c r="AR401" s="248"/>
    </row>
    <row r="402" spans="1:44" s="153" customFormat="1" ht="114.75" customHeight="1">
      <c r="A402" s="608"/>
      <c r="B402" s="584"/>
      <c r="C402" s="584"/>
      <c r="D402" s="359" t="s">
        <v>285</v>
      </c>
      <c r="E402" s="237">
        <f t="shared" si="848"/>
        <v>0</v>
      </c>
      <c r="F402" s="237">
        <f t="shared" si="848"/>
        <v>0</v>
      </c>
      <c r="G402" s="240"/>
      <c r="H402" s="357">
        <f t="shared" si="862"/>
        <v>0</v>
      </c>
      <c r="I402" s="357">
        <f t="shared" si="862"/>
        <v>0</v>
      </c>
      <c r="J402" s="240"/>
      <c r="K402" s="357">
        <f>K15-K409-K416</f>
        <v>0</v>
      </c>
      <c r="L402" s="237"/>
      <c r="M402" s="240"/>
      <c r="N402" s="357">
        <f>N15-N409-N416</f>
        <v>0</v>
      </c>
      <c r="O402" s="237"/>
      <c r="P402" s="240"/>
      <c r="Q402" s="357">
        <f>Q15-Q409-Q416</f>
        <v>0</v>
      </c>
      <c r="R402" s="237"/>
      <c r="S402" s="240"/>
      <c r="T402" s="357">
        <f>T15-T409-T416</f>
        <v>0</v>
      </c>
      <c r="U402" s="237"/>
      <c r="V402" s="240"/>
      <c r="W402" s="357">
        <f>W15-W409-W416</f>
        <v>0</v>
      </c>
      <c r="X402" s="237"/>
      <c r="Y402" s="240"/>
      <c r="Z402" s="357">
        <f>Z15-Z409-Z416</f>
        <v>0</v>
      </c>
      <c r="AA402" s="238"/>
      <c r="AB402" s="240"/>
      <c r="AC402" s="357">
        <f>AC15-AC409-AC416</f>
        <v>0</v>
      </c>
      <c r="AD402" s="238"/>
      <c r="AE402" s="240"/>
      <c r="AF402" s="357">
        <f>AF15-AF409-AF416</f>
        <v>0</v>
      </c>
      <c r="AG402" s="238"/>
      <c r="AH402" s="240"/>
      <c r="AI402" s="357">
        <f>AI15-AI409-AI416</f>
        <v>0</v>
      </c>
      <c r="AJ402" s="276"/>
      <c r="AK402" s="240"/>
      <c r="AL402" s="357">
        <f>AL15-AL409-AL416</f>
        <v>0</v>
      </c>
      <c r="AM402" s="238"/>
      <c r="AN402" s="240"/>
      <c r="AO402" s="357">
        <f>AO15-AO409-AO416</f>
        <v>0</v>
      </c>
      <c r="AP402" s="238"/>
      <c r="AQ402" s="240"/>
      <c r="AR402" s="248"/>
    </row>
    <row r="403" spans="1:44" s="153" customFormat="1" ht="114.75" customHeight="1" thickBot="1">
      <c r="A403" s="609"/>
      <c r="B403" s="585"/>
      <c r="C403" s="585"/>
      <c r="D403" s="363" t="s">
        <v>43</v>
      </c>
      <c r="E403" s="250">
        <f t="shared" si="848"/>
        <v>0</v>
      </c>
      <c r="F403" s="250">
        <f t="shared" si="848"/>
        <v>0</v>
      </c>
      <c r="G403" s="277"/>
      <c r="H403" s="357">
        <f t="shared" si="862"/>
        <v>0</v>
      </c>
      <c r="I403" s="357">
        <f t="shared" si="862"/>
        <v>0</v>
      </c>
      <c r="J403" s="277"/>
      <c r="K403" s="357">
        <f>K16-K410-K417</f>
        <v>0</v>
      </c>
      <c r="L403" s="250"/>
      <c r="M403" s="277"/>
      <c r="N403" s="357">
        <f>N16-N410-N417</f>
        <v>0</v>
      </c>
      <c r="O403" s="250"/>
      <c r="P403" s="277"/>
      <c r="Q403" s="357">
        <f>Q16-Q410-Q417</f>
        <v>0</v>
      </c>
      <c r="R403" s="250"/>
      <c r="S403" s="277"/>
      <c r="T403" s="357">
        <f>T16-T410-T417</f>
        <v>0</v>
      </c>
      <c r="U403" s="250"/>
      <c r="V403" s="277"/>
      <c r="W403" s="357">
        <f>W16-W410-W417</f>
        <v>0</v>
      </c>
      <c r="X403" s="250"/>
      <c r="Y403" s="277"/>
      <c r="Z403" s="357">
        <f>Z16-Z410-Z417</f>
        <v>0</v>
      </c>
      <c r="AA403" s="275"/>
      <c r="AB403" s="277"/>
      <c r="AC403" s="357">
        <f>AC16-AC410-AC417</f>
        <v>0</v>
      </c>
      <c r="AD403" s="275"/>
      <c r="AE403" s="277"/>
      <c r="AF403" s="357">
        <f>AF16-AF410-AF417</f>
        <v>0</v>
      </c>
      <c r="AG403" s="275"/>
      <c r="AH403" s="277"/>
      <c r="AI403" s="357">
        <f>AI16-AI410-AI417</f>
        <v>0</v>
      </c>
      <c r="AJ403" s="364"/>
      <c r="AK403" s="277"/>
      <c r="AL403" s="357">
        <f>AL16-AL410-AL417</f>
        <v>0</v>
      </c>
      <c r="AM403" s="275"/>
      <c r="AN403" s="277"/>
      <c r="AO403" s="357">
        <f>AO16-AO410-AO417</f>
        <v>0</v>
      </c>
      <c r="AP403" s="250"/>
      <c r="AQ403" s="277"/>
      <c r="AR403" s="253"/>
    </row>
    <row r="404" spans="1:44" s="153" customFormat="1" ht="42.75" customHeight="1" thickBot="1">
      <c r="A404" s="606" t="s">
        <v>414</v>
      </c>
      <c r="B404" s="583"/>
      <c r="C404" s="607"/>
      <c r="D404" s="365" t="s">
        <v>41</v>
      </c>
      <c r="E404" s="354">
        <f>E405+E406+E407</f>
        <v>67444.400000000009</v>
      </c>
      <c r="F404" s="354">
        <f>F405+F406+F407</f>
        <v>66163.5</v>
      </c>
      <c r="G404" s="353">
        <f>F404/E404</f>
        <v>0.98100805997236229</v>
      </c>
      <c r="H404" s="354">
        <f>H405+H406+H407</f>
        <v>0</v>
      </c>
      <c r="I404" s="354">
        <f>I405+I406+I407</f>
        <v>0</v>
      </c>
      <c r="J404" s="353"/>
      <c r="K404" s="354">
        <f t="shared" ref="K404:L404" si="863">K405+K406+K407</f>
        <v>2420.1999999999998</v>
      </c>
      <c r="L404" s="354">
        <f t="shared" si="863"/>
        <v>2420.1999999999998</v>
      </c>
      <c r="M404" s="355">
        <f>L404/K404</f>
        <v>1</v>
      </c>
      <c r="N404" s="354">
        <f t="shared" ref="N404:O404" si="864">N405+N406+N407</f>
        <v>3477.3</v>
      </c>
      <c r="O404" s="354">
        <f t="shared" si="864"/>
        <v>3477.3</v>
      </c>
      <c r="P404" s="355">
        <f>O404/N404</f>
        <v>1</v>
      </c>
      <c r="Q404" s="354">
        <f t="shared" ref="Q404:R404" si="865">Q405+Q406+Q407</f>
        <v>2338</v>
      </c>
      <c r="R404" s="354">
        <f t="shared" si="865"/>
        <v>2338</v>
      </c>
      <c r="S404" s="355">
        <f>R404/Q404</f>
        <v>1</v>
      </c>
      <c r="T404" s="354">
        <f t="shared" ref="T404:U404" si="866">T405+T406+T407</f>
        <v>1613.4</v>
      </c>
      <c r="U404" s="354">
        <f t="shared" si="866"/>
        <v>1613.4</v>
      </c>
      <c r="V404" s="355">
        <f>U404/T404</f>
        <v>1</v>
      </c>
      <c r="W404" s="354">
        <f t="shared" ref="W404:X404" si="867">W405+W406+W407</f>
        <v>3250.5</v>
      </c>
      <c r="X404" s="354">
        <f t="shared" si="867"/>
        <v>3250.5</v>
      </c>
      <c r="Y404" s="355">
        <f>X404/W404</f>
        <v>1</v>
      </c>
      <c r="Z404" s="354">
        <f t="shared" ref="Z404:AA404" si="868">Z405+Z406+Z407</f>
        <v>2666.5</v>
      </c>
      <c r="AA404" s="354">
        <f t="shared" si="868"/>
        <v>2666.5</v>
      </c>
      <c r="AB404" s="355">
        <f>AA404/Z404</f>
        <v>1</v>
      </c>
      <c r="AC404" s="354">
        <f t="shared" ref="AC404:AD404" si="869">AC405+AC406+AC407</f>
        <v>1499.5</v>
      </c>
      <c r="AD404" s="354">
        <f t="shared" si="869"/>
        <v>1499.5</v>
      </c>
      <c r="AE404" s="353">
        <f>AD404/AC404</f>
        <v>1</v>
      </c>
      <c r="AF404" s="354">
        <f t="shared" ref="AF404:AG404" si="870">AF405+AF406+AF407</f>
        <v>14508.4</v>
      </c>
      <c r="AG404" s="354">
        <f t="shared" si="870"/>
        <v>14508.4</v>
      </c>
      <c r="AH404" s="355">
        <f>AG404/AF404</f>
        <v>1</v>
      </c>
      <c r="AI404" s="354">
        <f>AI406+AI407+AI408+AI409+AI410</f>
        <v>6628.4</v>
      </c>
      <c r="AJ404" s="356">
        <f>AJ406+AJ407</f>
        <v>6628.4</v>
      </c>
      <c r="AK404" s="355">
        <f>AJ404/AI404</f>
        <v>1</v>
      </c>
      <c r="AL404" s="354">
        <f>AL406+AL407+AL408+AL409+AL410</f>
        <v>2265.9</v>
      </c>
      <c r="AM404" s="354">
        <f>AM406+AM407+AM408+AM409+AM410</f>
        <v>2265.9</v>
      </c>
      <c r="AN404" s="355">
        <f>AM404/AL404</f>
        <v>1</v>
      </c>
      <c r="AO404" s="354">
        <f>AO406+AO407+AO408+AO409+AO410</f>
        <v>26776.3</v>
      </c>
      <c r="AP404" s="354">
        <f>AP406+AP407+AP408+AP409+AP410</f>
        <v>25495.4</v>
      </c>
      <c r="AQ404" s="353">
        <f>AP404/AO404</f>
        <v>0.952162920194351</v>
      </c>
      <c r="AR404" s="366"/>
    </row>
    <row r="405" spans="1:44" s="153" customFormat="1" ht="118.5" customHeight="1">
      <c r="A405" s="608"/>
      <c r="B405" s="584"/>
      <c r="C405" s="584"/>
      <c r="D405" s="279" t="s">
        <v>37</v>
      </c>
      <c r="E405" s="280">
        <f t="shared" ref="E405:F410" si="871">H405+K405+N405+Q405+T405+W405+Z405+AC405+AF405+AI405+AL405+AO405</f>
        <v>0</v>
      </c>
      <c r="F405" s="280">
        <f t="shared" si="871"/>
        <v>0</v>
      </c>
      <c r="G405" s="281"/>
      <c r="H405" s="237">
        <f>H68</f>
        <v>0</v>
      </c>
      <c r="I405" s="237">
        <f>I68</f>
        <v>0</v>
      </c>
      <c r="J405" s="281"/>
      <c r="K405" s="280"/>
      <c r="L405" s="280"/>
      <c r="M405" s="281"/>
      <c r="N405" s="280"/>
      <c r="O405" s="280"/>
      <c r="P405" s="281"/>
      <c r="Q405" s="280"/>
      <c r="R405" s="280"/>
      <c r="S405" s="281"/>
      <c r="T405" s="280"/>
      <c r="U405" s="280"/>
      <c r="V405" s="281"/>
      <c r="W405" s="280"/>
      <c r="X405" s="280"/>
      <c r="Y405" s="281"/>
      <c r="Z405" s="280"/>
      <c r="AA405" s="280"/>
      <c r="AB405" s="281"/>
      <c r="AC405" s="280"/>
      <c r="AD405" s="280"/>
      <c r="AE405" s="281"/>
      <c r="AF405" s="280"/>
      <c r="AG405" s="280"/>
      <c r="AH405" s="485"/>
      <c r="AI405" s="280"/>
      <c r="AJ405" s="280"/>
      <c r="AK405" s="281"/>
      <c r="AL405" s="280"/>
      <c r="AM405" s="280"/>
      <c r="AN405" s="281"/>
      <c r="AO405" s="280"/>
      <c r="AP405" s="280"/>
      <c r="AQ405" s="281"/>
      <c r="AR405" s="283"/>
    </row>
    <row r="406" spans="1:44" s="153" customFormat="1" ht="106.5" customHeight="1" thickBot="1">
      <c r="A406" s="608"/>
      <c r="B406" s="584"/>
      <c r="C406" s="584"/>
      <c r="D406" s="236" t="s">
        <v>2</v>
      </c>
      <c r="E406" s="237">
        <f t="shared" si="871"/>
        <v>0</v>
      </c>
      <c r="F406" s="237">
        <f t="shared" si="871"/>
        <v>0</v>
      </c>
      <c r="G406" s="240"/>
      <c r="H406" s="237">
        <f>H69</f>
        <v>0</v>
      </c>
      <c r="I406" s="237">
        <f>I69</f>
        <v>0</v>
      </c>
      <c r="J406" s="240"/>
      <c r="K406" s="237"/>
      <c r="L406" s="237"/>
      <c r="M406" s="240"/>
      <c r="N406" s="237"/>
      <c r="O406" s="237"/>
      <c r="P406" s="240"/>
      <c r="Q406" s="237"/>
      <c r="R406" s="237"/>
      <c r="S406" s="240"/>
      <c r="T406" s="237"/>
      <c r="U406" s="237"/>
      <c r="V406" s="240"/>
      <c r="W406" s="237"/>
      <c r="X406" s="237"/>
      <c r="Y406" s="240"/>
      <c r="Z406" s="237"/>
      <c r="AA406" s="237"/>
      <c r="AB406" s="240"/>
      <c r="AC406" s="237"/>
      <c r="AD406" s="237"/>
      <c r="AE406" s="240"/>
      <c r="AF406" s="237"/>
      <c r="AG406" s="237"/>
      <c r="AH406" s="231"/>
      <c r="AI406" s="237">
        <v>0</v>
      </c>
      <c r="AJ406" s="237">
        <v>0</v>
      </c>
      <c r="AK406" s="240"/>
      <c r="AL406" s="237">
        <v>0</v>
      </c>
      <c r="AM406" s="237">
        <v>0</v>
      </c>
      <c r="AN406" s="240"/>
      <c r="AO406" s="237">
        <v>0</v>
      </c>
      <c r="AP406" s="237"/>
      <c r="AQ406" s="240"/>
      <c r="AR406" s="248"/>
    </row>
    <row r="407" spans="1:44" s="153" customFormat="1" ht="87" customHeight="1" thickBot="1">
      <c r="A407" s="608"/>
      <c r="B407" s="584"/>
      <c r="C407" s="584"/>
      <c r="D407" s="236" t="s">
        <v>284</v>
      </c>
      <c r="E407" s="237">
        <f t="shared" si="871"/>
        <v>67444.400000000009</v>
      </c>
      <c r="F407" s="237">
        <f t="shared" si="871"/>
        <v>66163.5</v>
      </c>
      <c r="G407" s="240">
        <f t="shared" ref="G407" si="872">F407/E407</f>
        <v>0.98100805997236229</v>
      </c>
      <c r="H407" s="237">
        <f>H70</f>
        <v>0</v>
      </c>
      <c r="I407" s="237">
        <f t="shared" ref="I407:AQ407" si="873">I70</f>
        <v>0</v>
      </c>
      <c r="J407" s="237">
        <f t="shared" si="873"/>
        <v>0</v>
      </c>
      <c r="K407" s="237">
        <f t="shared" si="873"/>
        <v>2420.1999999999998</v>
      </c>
      <c r="L407" s="237">
        <f t="shared" si="873"/>
        <v>2420.1999999999998</v>
      </c>
      <c r="M407" s="355">
        <f>L407/K407</f>
        <v>1</v>
      </c>
      <c r="N407" s="237">
        <f t="shared" si="873"/>
        <v>3477.3</v>
      </c>
      <c r="O407" s="237">
        <f t="shared" si="873"/>
        <v>3477.3</v>
      </c>
      <c r="P407" s="355">
        <f>O407/N407</f>
        <v>1</v>
      </c>
      <c r="Q407" s="237">
        <f t="shared" si="873"/>
        <v>2338</v>
      </c>
      <c r="R407" s="237">
        <f t="shared" si="873"/>
        <v>2338</v>
      </c>
      <c r="S407" s="355">
        <f>R407/Q407</f>
        <v>1</v>
      </c>
      <c r="T407" s="237">
        <f t="shared" si="873"/>
        <v>1613.4</v>
      </c>
      <c r="U407" s="237">
        <f t="shared" si="873"/>
        <v>1613.4</v>
      </c>
      <c r="V407" s="355">
        <f>U407/T407</f>
        <v>1</v>
      </c>
      <c r="W407" s="237">
        <f>W70+Z246</f>
        <v>3250.5</v>
      </c>
      <c r="X407" s="237">
        <f t="shared" si="873"/>
        <v>3250.5</v>
      </c>
      <c r="Y407" s="355">
        <f>X407/W407</f>
        <v>1</v>
      </c>
      <c r="Z407" s="237">
        <f t="shared" si="873"/>
        <v>2666.5</v>
      </c>
      <c r="AA407" s="237">
        <f t="shared" si="873"/>
        <v>2666.5</v>
      </c>
      <c r="AB407" s="231">
        <v>1</v>
      </c>
      <c r="AC407" s="237">
        <f t="shared" si="873"/>
        <v>1499.5</v>
      </c>
      <c r="AD407" s="237">
        <f t="shared" si="873"/>
        <v>1499.5</v>
      </c>
      <c r="AE407" s="240">
        <f t="shared" ref="AE407" si="874">AD407/AC407</f>
        <v>1</v>
      </c>
      <c r="AF407" s="237">
        <f>AF70+AF246</f>
        <v>14508.4</v>
      </c>
      <c r="AG407" s="237">
        <f>AG70+AG246</f>
        <v>14508.4</v>
      </c>
      <c r="AH407" s="231">
        <f t="shared" ref="AH407" si="875">AG407/AF407</f>
        <v>1</v>
      </c>
      <c r="AI407" s="237">
        <f t="shared" si="873"/>
        <v>6628.4</v>
      </c>
      <c r="AJ407" s="237">
        <f t="shared" si="873"/>
        <v>6628.4</v>
      </c>
      <c r="AK407" s="231">
        <f t="shared" si="873"/>
        <v>1</v>
      </c>
      <c r="AL407" s="237">
        <f>AL70</f>
        <v>2265.9</v>
      </c>
      <c r="AM407" s="237">
        <f t="shared" si="873"/>
        <v>2265.9</v>
      </c>
      <c r="AN407" s="231">
        <f t="shared" si="873"/>
        <v>1</v>
      </c>
      <c r="AO407" s="237">
        <f t="shared" si="873"/>
        <v>26776.3</v>
      </c>
      <c r="AP407" s="237">
        <f t="shared" si="873"/>
        <v>25495.4</v>
      </c>
      <c r="AQ407" s="240">
        <f t="shared" si="873"/>
        <v>0.952162920194351</v>
      </c>
      <c r="AR407" s="291"/>
    </row>
    <row r="408" spans="1:44" s="153" customFormat="1" ht="358.5" customHeight="1">
      <c r="A408" s="608"/>
      <c r="B408" s="584"/>
      <c r="C408" s="584"/>
      <c r="D408" s="236" t="s">
        <v>292</v>
      </c>
      <c r="E408" s="237">
        <f t="shared" si="871"/>
        <v>0</v>
      </c>
      <c r="F408" s="237">
        <f t="shared" si="871"/>
        <v>0</v>
      </c>
      <c r="G408" s="238"/>
      <c r="H408" s="237"/>
      <c r="I408" s="237"/>
      <c r="J408" s="238"/>
      <c r="K408" s="237"/>
      <c r="L408" s="237"/>
      <c r="M408" s="238"/>
      <c r="N408" s="237"/>
      <c r="O408" s="237"/>
      <c r="P408" s="238"/>
      <c r="Q408" s="237"/>
      <c r="R408" s="237"/>
      <c r="S408" s="238"/>
      <c r="T408" s="237"/>
      <c r="U408" s="237"/>
      <c r="V408" s="238"/>
      <c r="W408" s="237"/>
      <c r="X408" s="237"/>
      <c r="Y408" s="238"/>
      <c r="Z408" s="237"/>
      <c r="AA408" s="238"/>
      <c r="AB408" s="238"/>
      <c r="AC408" s="237"/>
      <c r="AD408" s="238"/>
      <c r="AE408" s="238"/>
      <c r="AF408" s="237"/>
      <c r="AG408" s="238"/>
      <c r="AH408" s="238"/>
      <c r="AI408" s="237"/>
      <c r="AJ408" s="238"/>
      <c r="AK408" s="238"/>
      <c r="AL408" s="237"/>
      <c r="AM408" s="238"/>
      <c r="AN408" s="238"/>
      <c r="AO408" s="238"/>
      <c r="AP408" s="238"/>
      <c r="AQ408" s="238"/>
      <c r="AR408" s="248"/>
    </row>
    <row r="409" spans="1:44" s="153" customFormat="1" ht="82.5" customHeight="1">
      <c r="A409" s="608"/>
      <c r="B409" s="584"/>
      <c r="C409" s="584"/>
      <c r="D409" s="236" t="s">
        <v>285</v>
      </c>
      <c r="E409" s="237">
        <f t="shared" si="871"/>
        <v>0</v>
      </c>
      <c r="F409" s="237">
        <f t="shared" si="871"/>
        <v>0</v>
      </c>
      <c r="G409" s="238"/>
      <c r="H409" s="237"/>
      <c r="I409" s="237"/>
      <c r="J409" s="238"/>
      <c r="K409" s="237"/>
      <c r="L409" s="237"/>
      <c r="M409" s="238"/>
      <c r="N409" s="237"/>
      <c r="O409" s="237"/>
      <c r="P409" s="238"/>
      <c r="Q409" s="237"/>
      <c r="R409" s="237"/>
      <c r="S409" s="238"/>
      <c r="T409" s="237"/>
      <c r="U409" s="237"/>
      <c r="V409" s="238"/>
      <c r="W409" s="237"/>
      <c r="X409" s="237"/>
      <c r="Y409" s="238"/>
      <c r="Z409" s="237"/>
      <c r="AA409" s="238"/>
      <c r="AB409" s="238"/>
      <c r="AC409" s="237"/>
      <c r="AD409" s="238"/>
      <c r="AE409" s="238"/>
      <c r="AF409" s="237"/>
      <c r="AG409" s="238"/>
      <c r="AH409" s="238"/>
      <c r="AI409" s="237"/>
      <c r="AJ409" s="238"/>
      <c r="AK409" s="238"/>
      <c r="AL409" s="237"/>
      <c r="AM409" s="238"/>
      <c r="AN409" s="238"/>
      <c r="AO409" s="238"/>
      <c r="AP409" s="238"/>
      <c r="AQ409" s="238"/>
      <c r="AR409" s="248"/>
    </row>
    <row r="410" spans="1:44" s="153" customFormat="1" ht="122.25" customHeight="1" thickBot="1">
      <c r="A410" s="609"/>
      <c r="B410" s="585"/>
      <c r="C410" s="585"/>
      <c r="D410" s="261" t="s">
        <v>43</v>
      </c>
      <c r="E410" s="250">
        <f t="shared" si="871"/>
        <v>0</v>
      </c>
      <c r="F410" s="250">
        <f t="shared" si="871"/>
        <v>0</v>
      </c>
      <c r="G410" s="275"/>
      <c r="H410" s="250"/>
      <c r="I410" s="250"/>
      <c r="J410" s="275"/>
      <c r="K410" s="250"/>
      <c r="L410" s="250"/>
      <c r="M410" s="275"/>
      <c r="N410" s="250"/>
      <c r="O410" s="250"/>
      <c r="P410" s="275"/>
      <c r="Q410" s="250"/>
      <c r="R410" s="250"/>
      <c r="S410" s="275"/>
      <c r="T410" s="250"/>
      <c r="U410" s="250"/>
      <c r="V410" s="275"/>
      <c r="W410" s="250"/>
      <c r="X410" s="250"/>
      <c r="Y410" s="275"/>
      <c r="Z410" s="250"/>
      <c r="AA410" s="275"/>
      <c r="AB410" s="275"/>
      <c r="AC410" s="250"/>
      <c r="AD410" s="275"/>
      <c r="AE410" s="275"/>
      <c r="AF410" s="250"/>
      <c r="AG410" s="275"/>
      <c r="AH410" s="275"/>
      <c r="AI410" s="250"/>
      <c r="AJ410" s="275"/>
      <c r="AK410" s="275"/>
      <c r="AL410" s="250"/>
      <c r="AM410" s="275"/>
      <c r="AN410" s="275"/>
      <c r="AO410" s="250"/>
      <c r="AP410" s="250"/>
      <c r="AQ410" s="275"/>
      <c r="AR410" s="253"/>
    </row>
    <row r="411" spans="1:44" ht="50.25" customHeight="1" thickBot="1">
      <c r="A411" s="619" t="s">
        <v>435</v>
      </c>
      <c r="B411" s="620"/>
      <c r="C411" s="620"/>
      <c r="D411" s="367" t="s">
        <v>41</v>
      </c>
      <c r="E411" s="368">
        <f>E412+E413+E414+E416+E417</f>
        <v>2200</v>
      </c>
      <c r="F411" s="368">
        <f>I411+L411+O411+R411+U411+X411+AA411+AD411+AG411+AJ411+AM411+AP411</f>
        <v>2200</v>
      </c>
      <c r="G411" s="494">
        <f>F411/E411</f>
        <v>1</v>
      </c>
      <c r="H411" s="370"/>
      <c r="I411" s="370"/>
      <c r="J411" s="369"/>
      <c r="K411" s="370"/>
      <c r="L411" s="370"/>
      <c r="M411" s="369"/>
      <c r="N411" s="370"/>
      <c r="O411" s="370"/>
      <c r="P411" s="369"/>
      <c r="Q411" s="370"/>
      <c r="R411" s="370"/>
      <c r="S411" s="369"/>
      <c r="T411" s="370">
        <f>T413</f>
        <v>2200</v>
      </c>
      <c r="U411" s="370">
        <f>U413</f>
        <v>2200</v>
      </c>
      <c r="V411" s="494">
        <f>U411/T411</f>
        <v>1</v>
      </c>
      <c r="W411" s="370"/>
      <c r="X411" s="370"/>
      <c r="Y411" s="369"/>
      <c r="Z411" s="370"/>
      <c r="AA411" s="371"/>
      <c r="AB411" s="369"/>
      <c r="AC411" s="370"/>
      <c r="AD411" s="371"/>
      <c r="AE411" s="369"/>
      <c r="AF411" s="370"/>
      <c r="AG411" s="371"/>
      <c r="AH411" s="369"/>
      <c r="AI411" s="370">
        <f>AI412+AI413+AI414+AI416+AI417</f>
        <v>0</v>
      </c>
      <c r="AJ411" s="370">
        <f>AJ412+AJ413+AJ414+AJ416+AJ417</f>
        <v>0</v>
      </c>
      <c r="AK411" s="369"/>
      <c r="AL411" s="370"/>
      <c r="AM411" s="371"/>
      <c r="AN411" s="369"/>
      <c r="AO411" s="370"/>
      <c r="AP411" s="370"/>
      <c r="AQ411" s="369"/>
      <c r="AR411" s="372"/>
    </row>
    <row r="412" spans="1:44" ht="122.25" customHeight="1">
      <c r="A412" s="621"/>
      <c r="B412" s="622"/>
      <c r="C412" s="622"/>
      <c r="D412" s="373" t="s">
        <v>37</v>
      </c>
      <c r="E412" s="237">
        <f>H412+K412+N412+Q412+T412+W412+Z412+AC412+AF412+AI412+AL412+AO412</f>
        <v>0</v>
      </c>
      <c r="F412" s="237">
        <f>I412+L412+O412+R412+U412+X412+AA412+AD412+AG412+AJ412+AM412+AP412</f>
        <v>0</v>
      </c>
      <c r="G412" s="485"/>
      <c r="H412" s="374"/>
      <c r="I412" s="374"/>
      <c r="J412" s="281"/>
      <c r="K412" s="374"/>
      <c r="L412" s="374"/>
      <c r="M412" s="281"/>
      <c r="N412" s="374"/>
      <c r="O412" s="374"/>
      <c r="P412" s="281"/>
      <c r="Q412" s="374"/>
      <c r="R412" s="374"/>
      <c r="S412" s="281"/>
      <c r="T412" s="374"/>
      <c r="U412" s="374"/>
      <c r="V412" s="485"/>
      <c r="W412" s="374"/>
      <c r="X412" s="374"/>
      <c r="Y412" s="281"/>
      <c r="Z412" s="374"/>
      <c r="AA412" s="375"/>
      <c r="AB412" s="281"/>
      <c r="AC412" s="374"/>
      <c r="AD412" s="375"/>
      <c r="AE412" s="281"/>
      <c r="AF412" s="360"/>
      <c r="AG412" s="376"/>
      <c r="AH412" s="281"/>
      <c r="AI412" s="360"/>
      <c r="AJ412" s="376"/>
      <c r="AK412" s="281"/>
      <c r="AL412" s="374"/>
      <c r="AM412" s="375"/>
      <c r="AN412" s="281"/>
      <c r="AO412" s="374"/>
      <c r="AP412" s="374"/>
      <c r="AQ412" s="281"/>
      <c r="AR412" s="377"/>
    </row>
    <row r="413" spans="1:44" ht="126" customHeight="1">
      <c r="A413" s="621"/>
      <c r="B413" s="622"/>
      <c r="C413" s="622"/>
      <c r="D413" s="378" t="s">
        <v>2</v>
      </c>
      <c r="E413" s="237">
        <f t="shared" ref="E413:E417" si="876">H413+K413+N413+Q413+T413+W413+Z413+AC413+AF413+AI413+AL413+AO413</f>
        <v>2200</v>
      </c>
      <c r="F413" s="237">
        <f t="shared" ref="F413:F417" si="877">I413+L413+O413+R413+U413+X413+AA413+AD413+AG413+AJ413+AM413+AP413</f>
        <v>2200</v>
      </c>
      <c r="G413" s="231">
        <f t="shared" ref="G413" si="878">F413/E413</f>
        <v>1</v>
      </c>
      <c r="H413" s="374"/>
      <c r="I413" s="374"/>
      <c r="J413" s="240"/>
      <c r="K413" s="374"/>
      <c r="L413" s="374"/>
      <c r="M413" s="240"/>
      <c r="N413" s="237">
        <v>0</v>
      </c>
      <c r="O413" s="237"/>
      <c r="P413" s="240"/>
      <c r="Q413" s="237">
        <f>Q140</f>
        <v>0</v>
      </c>
      <c r="R413" s="237"/>
      <c r="S413" s="240"/>
      <c r="T413" s="237">
        <v>2200</v>
      </c>
      <c r="U413" s="237">
        <v>2200</v>
      </c>
      <c r="V413" s="231">
        <f t="shared" ref="V413" si="879">U413/T413</f>
        <v>1</v>
      </c>
      <c r="W413" s="237"/>
      <c r="X413" s="237"/>
      <c r="Y413" s="240"/>
      <c r="Z413" s="374"/>
      <c r="AA413" s="375"/>
      <c r="AB413" s="240"/>
      <c r="AC413" s="374"/>
      <c r="AD413" s="375"/>
      <c r="AE413" s="240"/>
      <c r="AF413" s="360"/>
      <c r="AG413" s="376"/>
      <c r="AH413" s="240"/>
      <c r="AI413" s="360"/>
      <c r="AJ413" s="376"/>
      <c r="AK413" s="240"/>
      <c r="AL413" s="374"/>
      <c r="AM413" s="375"/>
      <c r="AN413" s="240"/>
      <c r="AO413" s="374"/>
      <c r="AP413" s="374"/>
      <c r="AQ413" s="240"/>
      <c r="AR413" s="377"/>
    </row>
    <row r="414" spans="1:44" ht="90" customHeight="1" thickBot="1">
      <c r="A414" s="621"/>
      <c r="B414" s="622"/>
      <c r="C414" s="622"/>
      <c r="D414" s="378" t="s">
        <v>284</v>
      </c>
      <c r="E414" s="237">
        <f t="shared" si="876"/>
        <v>0</v>
      </c>
      <c r="F414" s="237">
        <f t="shared" si="877"/>
        <v>0</v>
      </c>
      <c r="G414" s="240"/>
      <c r="H414" s="374"/>
      <c r="I414" s="374"/>
      <c r="J414" s="240"/>
      <c r="K414" s="374"/>
      <c r="L414" s="374"/>
      <c r="M414" s="240"/>
      <c r="N414" s="374"/>
      <c r="O414" s="374"/>
      <c r="P414" s="240"/>
      <c r="Q414" s="374"/>
      <c r="R414" s="374"/>
      <c r="S414" s="240"/>
      <c r="T414" s="374"/>
      <c r="U414" s="374"/>
      <c r="V414" s="240"/>
      <c r="W414" s="374"/>
      <c r="X414" s="374"/>
      <c r="Y414" s="240"/>
      <c r="Z414" s="374"/>
      <c r="AA414" s="375"/>
      <c r="AB414" s="240"/>
      <c r="AC414" s="374"/>
      <c r="AD414" s="375"/>
      <c r="AE414" s="240"/>
      <c r="AF414" s="360"/>
      <c r="AG414" s="376"/>
      <c r="AH414" s="240"/>
      <c r="AI414" s="360">
        <v>0</v>
      </c>
      <c r="AJ414" s="379">
        <v>0</v>
      </c>
      <c r="AK414" s="240"/>
      <c r="AL414" s="374"/>
      <c r="AM414" s="375"/>
      <c r="AN414" s="240"/>
      <c r="AO414" s="375"/>
      <c r="AP414" s="375"/>
      <c r="AQ414" s="240"/>
      <c r="AR414" s="380"/>
    </row>
    <row r="415" spans="1:44" ht="408.75" customHeight="1">
      <c r="A415" s="621"/>
      <c r="B415" s="622"/>
      <c r="C415" s="622"/>
      <c r="D415" s="378" t="s">
        <v>292</v>
      </c>
      <c r="E415" s="230">
        <f t="shared" si="876"/>
        <v>0</v>
      </c>
      <c r="F415" s="230">
        <f t="shared" si="877"/>
        <v>0</v>
      </c>
      <c r="G415" s="238"/>
      <c r="H415" s="374"/>
      <c r="I415" s="374"/>
      <c r="J415" s="238"/>
      <c r="K415" s="374"/>
      <c r="L415" s="374"/>
      <c r="M415" s="238"/>
      <c r="N415" s="374"/>
      <c r="O415" s="374"/>
      <c r="P415" s="238"/>
      <c r="Q415" s="374"/>
      <c r="R415" s="374"/>
      <c r="S415" s="238"/>
      <c r="T415" s="374"/>
      <c r="U415" s="374"/>
      <c r="V415" s="238"/>
      <c r="W415" s="374"/>
      <c r="X415" s="374"/>
      <c r="Y415" s="238"/>
      <c r="Z415" s="374"/>
      <c r="AA415" s="375"/>
      <c r="AB415" s="238"/>
      <c r="AC415" s="374"/>
      <c r="AD415" s="375"/>
      <c r="AE415" s="238"/>
      <c r="AF415" s="360"/>
      <c r="AG415" s="376"/>
      <c r="AH415" s="238"/>
      <c r="AI415" s="360"/>
      <c r="AJ415" s="376"/>
      <c r="AK415" s="238"/>
      <c r="AL415" s="374"/>
      <c r="AM415" s="375"/>
      <c r="AN415" s="238"/>
      <c r="AO415" s="375"/>
      <c r="AP415" s="375"/>
      <c r="AQ415" s="238"/>
      <c r="AR415" s="377"/>
    </row>
    <row r="416" spans="1:44" ht="71.25" customHeight="1">
      <c r="A416" s="621"/>
      <c r="B416" s="622"/>
      <c r="C416" s="622"/>
      <c r="D416" s="378" t="s">
        <v>285</v>
      </c>
      <c r="E416" s="237">
        <f t="shared" si="876"/>
        <v>0</v>
      </c>
      <c r="F416" s="237">
        <f t="shared" si="877"/>
        <v>0</v>
      </c>
      <c r="G416" s="238"/>
      <c r="H416" s="374"/>
      <c r="I416" s="374"/>
      <c r="J416" s="238"/>
      <c r="K416" s="374"/>
      <c r="L416" s="374"/>
      <c r="M416" s="238"/>
      <c r="N416" s="374"/>
      <c r="O416" s="374"/>
      <c r="P416" s="238"/>
      <c r="Q416" s="374"/>
      <c r="R416" s="374"/>
      <c r="S416" s="238"/>
      <c r="T416" s="374"/>
      <c r="U416" s="374"/>
      <c r="V416" s="238"/>
      <c r="W416" s="374"/>
      <c r="X416" s="374"/>
      <c r="Y416" s="238"/>
      <c r="Z416" s="374"/>
      <c r="AA416" s="375"/>
      <c r="AB416" s="238"/>
      <c r="AC416" s="374"/>
      <c r="AD416" s="375"/>
      <c r="AE416" s="238"/>
      <c r="AF416" s="360"/>
      <c r="AG416" s="376"/>
      <c r="AH416" s="238"/>
      <c r="AI416" s="360"/>
      <c r="AJ416" s="376"/>
      <c r="AK416" s="238"/>
      <c r="AL416" s="374"/>
      <c r="AM416" s="375"/>
      <c r="AN416" s="238"/>
      <c r="AO416" s="375"/>
      <c r="AP416" s="375"/>
      <c r="AQ416" s="238"/>
      <c r="AR416" s="377"/>
    </row>
    <row r="417" spans="1:44" ht="112.5" customHeight="1" thickBot="1">
      <c r="A417" s="623"/>
      <c r="B417" s="624"/>
      <c r="C417" s="624"/>
      <c r="D417" s="381" t="s">
        <v>43</v>
      </c>
      <c r="E417" s="237">
        <f t="shared" si="876"/>
        <v>0</v>
      </c>
      <c r="F417" s="237">
        <f t="shared" si="877"/>
        <v>0</v>
      </c>
      <c r="G417" s="275"/>
      <c r="H417" s="382"/>
      <c r="I417" s="382"/>
      <c r="J417" s="275"/>
      <c r="K417" s="382"/>
      <c r="L417" s="382"/>
      <c r="M417" s="275"/>
      <c r="N417" s="382"/>
      <c r="O417" s="382"/>
      <c r="P417" s="275"/>
      <c r="Q417" s="382"/>
      <c r="R417" s="382"/>
      <c r="S417" s="275"/>
      <c r="T417" s="382"/>
      <c r="U417" s="382"/>
      <c r="V417" s="275"/>
      <c r="W417" s="382"/>
      <c r="X417" s="382"/>
      <c r="Y417" s="275"/>
      <c r="Z417" s="382"/>
      <c r="AA417" s="383"/>
      <c r="AB417" s="275"/>
      <c r="AC417" s="382"/>
      <c r="AD417" s="383"/>
      <c r="AE417" s="275"/>
      <c r="AF417" s="384"/>
      <c r="AG417" s="385"/>
      <c r="AH417" s="275"/>
      <c r="AI417" s="384"/>
      <c r="AJ417" s="385"/>
      <c r="AK417" s="275"/>
      <c r="AL417" s="382"/>
      <c r="AM417" s="383"/>
      <c r="AN417" s="275"/>
      <c r="AO417" s="382"/>
      <c r="AP417" s="382"/>
      <c r="AQ417" s="275"/>
      <c r="AR417" s="377"/>
    </row>
    <row r="418" spans="1:44" ht="46.5" customHeight="1">
      <c r="A418" s="625" t="s">
        <v>415</v>
      </c>
      <c r="B418" s="626"/>
      <c r="C418" s="627"/>
      <c r="D418" s="367" t="s">
        <v>41</v>
      </c>
      <c r="E418" s="386">
        <f>H418+K418+N418+Q418+T418+W418+Z418+AC418+AF418+AI418+AL418+AO418</f>
        <v>4848</v>
      </c>
      <c r="F418" s="386">
        <f>I418+L418+O418+R418+U418+X418+AA418+AD418+AG418+AJ418+AM418+AP418</f>
        <v>4848</v>
      </c>
      <c r="G418" s="495">
        <f>F418/E418</f>
        <v>1</v>
      </c>
      <c r="H418" s="370"/>
      <c r="I418" s="370"/>
      <c r="J418" s="371"/>
      <c r="K418" s="370"/>
      <c r="L418" s="370"/>
      <c r="M418" s="370"/>
      <c r="N418" s="370"/>
      <c r="O418" s="370"/>
      <c r="P418" s="370"/>
      <c r="Q418" s="370"/>
      <c r="R418" s="370"/>
      <c r="S418" s="370"/>
      <c r="T418" s="370"/>
      <c r="U418" s="370"/>
      <c r="V418" s="370"/>
      <c r="W418" s="370">
        <f>W421</f>
        <v>400</v>
      </c>
      <c r="X418" s="370">
        <f t="shared" ref="X418:AR418" si="880">X421</f>
        <v>400</v>
      </c>
      <c r="Y418" s="495">
        <v>1</v>
      </c>
      <c r="Z418" s="370">
        <f t="shared" si="880"/>
        <v>0</v>
      </c>
      <c r="AA418" s="370">
        <f t="shared" si="880"/>
        <v>0</v>
      </c>
      <c r="AB418" s="370">
        <f t="shared" si="880"/>
        <v>0</v>
      </c>
      <c r="AC418" s="370">
        <f t="shared" si="880"/>
        <v>0</v>
      </c>
      <c r="AD418" s="370">
        <f t="shared" si="880"/>
        <v>0</v>
      </c>
      <c r="AE418" s="370">
        <f t="shared" si="880"/>
        <v>0</v>
      </c>
      <c r="AF418" s="370">
        <f>AF419+AF420+AF421+AF423+AF424</f>
        <v>4448</v>
      </c>
      <c r="AG418" s="370">
        <f>AG419+AG420+AG421+AG423+AG424</f>
        <v>4448</v>
      </c>
      <c r="AH418" s="387">
        <v>1</v>
      </c>
      <c r="AI418" s="370">
        <f t="shared" si="880"/>
        <v>0</v>
      </c>
      <c r="AJ418" s="370">
        <f t="shared" si="880"/>
        <v>0</v>
      </c>
      <c r="AK418" s="370">
        <f t="shared" si="880"/>
        <v>0</v>
      </c>
      <c r="AL418" s="370">
        <f t="shared" si="880"/>
        <v>0</v>
      </c>
      <c r="AM418" s="370">
        <f t="shared" si="880"/>
        <v>0</v>
      </c>
      <c r="AN418" s="370">
        <f t="shared" si="880"/>
        <v>0</v>
      </c>
      <c r="AO418" s="370">
        <f t="shared" si="880"/>
        <v>0</v>
      </c>
      <c r="AP418" s="370">
        <f t="shared" si="880"/>
        <v>0</v>
      </c>
      <c r="AQ418" s="370">
        <f t="shared" si="880"/>
        <v>0</v>
      </c>
      <c r="AR418" s="370">
        <f t="shared" si="880"/>
        <v>0</v>
      </c>
    </row>
    <row r="419" spans="1:44" ht="76.5" customHeight="1">
      <c r="A419" s="613"/>
      <c r="B419" s="614"/>
      <c r="C419" s="615"/>
      <c r="D419" s="373" t="s">
        <v>37</v>
      </c>
      <c r="E419" s="237">
        <f>H419+K419+N419+Q419+T419+W419+Z419+AC419+AF419+AI419+AL419+AO419</f>
        <v>0</v>
      </c>
      <c r="F419" s="237">
        <f>I419+L419+O419+R419+U419+X419+AA419+AD419+AG419+AJ419+AM419+AP419</f>
        <v>0</v>
      </c>
      <c r="G419" s="396"/>
      <c r="H419" s="374"/>
      <c r="I419" s="374"/>
      <c r="J419" s="375"/>
      <c r="K419" s="374"/>
      <c r="L419" s="374"/>
      <c r="M419" s="374"/>
      <c r="N419" s="374"/>
      <c r="O419" s="374"/>
      <c r="P419" s="374"/>
      <c r="Q419" s="374"/>
      <c r="R419" s="374"/>
      <c r="S419" s="374"/>
      <c r="T419" s="374"/>
      <c r="U419" s="374"/>
      <c r="V419" s="374"/>
      <c r="W419" s="374"/>
      <c r="X419" s="374"/>
      <c r="Y419" s="397"/>
      <c r="Z419" s="374"/>
      <c r="AA419" s="375"/>
      <c r="AB419" s="375"/>
      <c r="AC419" s="374"/>
      <c r="AD419" s="375"/>
      <c r="AE419" s="376"/>
      <c r="AF419" s="360"/>
      <c r="AG419" s="376"/>
      <c r="AH419" s="376"/>
      <c r="AI419" s="360"/>
      <c r="AJ419" s="376"/>
      <c r="AK419" s="376"/>
      <c r="AL419" s="374"/>
      <c r="AM419" s="375"/>
      <c r="AN419" s="375"/>
      <c r="AO419" s="374"/>
      <c r="AP419" s="374"/>
      <c r="AQ419" s="375"/>
      <c r="AR419" s="388"/>
    </row>
    <row r="420" spans="1:44" ht="122.25" customHeight="1">
      <c r="A420" s="613"/>
      <c r="B420" s="614"/>
      <c r="C420" s="615"/>
      <c r="D420" s="378" t="s">
        <v>2</v>
      </c>
      <c r="E420" s="237">
        <f t="shared" ref="E420:E424" si="881">H420+K420+N420+Q420+T420+W420+Z420+AC420+AF420+AI420+AL420+AO420</f>
        <v>4448</v>
      </c>
      <c r="F420" s="237">
        <f t="shared" ref="F420:F424" si="882">I420+L420+O420+R420+U420+X420+AA420+AD420+AG420+AJ420+AM420+AP420</f>
        <v>4448</v>
      </c>
      <c r="G420" s="485">
        <f>F420/E420</f>
        <v>1</v>
      </c>
      <c r="H420" s="374"/>
      <c r="I420" s="374"/>
      <c r="J420" s="375"/>
      <c r="K420" s="374"/>
      <c r="L420" s="374"/>
      <c r="M420" s="374"/>
      <c r="N420" s="374"/>
      <c r="O420" s="374"/>
      <c r="P420" s="374"/>
      <c r="Q420" s="374"/>
      <c r="R420" s="374"/>
      <c r="S420" s="374"/>
      <c r="T420" s="374"/>
      <c r="U420" s="374"/>
      <c r="V420" s="374"/>
      <c r="W420" s="374"/>
      <c r="X420" s="374"/>
      <c r="Y420" s="397"/>
      <c r="Z420" s="374"/>
      <c r="AA420" s="375"/>
      <c r="AB420" s="375"/>
      <c r="AC420" s="374"/>
      <c r="AD420" s="375"/>
      <c r="AE420" s="376"/>
      <c r="AF420" s="360">
        <f>AF168</f>
        <v>4448</v>
      </c>
      <c r="AG420" s="360">
        <f>AG168</f>
        <v>4448</v>
      </c>
      <c r="AH420" s="389">
        <v>1</v>
      </c>
      <c r="AI420" s="360"/>
      <c r="AJ420" s="376"/>
      <c r="AK420" s="376"/>
      <c r="AL420" s="374"/>
      <c r="AM420" s="375"/>
      <c r="AN420" s="375"/>
      <c r="AO420" s="374"/>
      <c r="AP420" s="374"/>
      <c r="AQ420" s="375"/>
      <c r="AR420" s="388"/>
    </row>
    <row r="421" spans="1:44" ht="85.5" customHeight="1" thickBot="1">
      <c r="A421" s="613"/>
      <c r="B421" s="614"/>
      <c r="C421" s="615"/>
      <c r="D421" s="378" t="s">
        <v>284</v>
      </c>
      <c r="E421" s="237">
        <f t="shared" si="881"/>
        <v>400</v>
      </c>
      <c r="F421" s="237">
        <f t="shared" si="882"/>
        <v>400</v>
      </c>
      <c r="G421" s="398">
        <f>F421/E421</f>
        <v>1</v>
      </c>
      <c r="H421" s="374"/>
      <c r="I421" s="374"/>
      <c r="J421" s="375"/>
      <c r="K421" s="374"/>
      <c r="L421" s="374"/>
      <c r="M421" s="375"/>
      <c r="N421" s="374"/>
      <c r="O421" s="374"/>
      <c r="P421" s="375"/>
      <c r="Q421" s="374"/>
      <c r="R421" s="374"/>
      <c r="S421" s="375"/>
      <c r="T421" s="374"/>
      <c r="U421" s="374"/>
      <c r="V421" s="375"/>
      <c r="W421" s="374">
        <v>400</v>
      </c>
      <c r="X421" s="374">
        <v>400</v>
      </c>
      <c r="Y421" s="398">
        <v>1</v>
      </c>
      <c r="Z421" s="374"/>
      <c r="AA421" s="375"/>
      <c r="AB421" s="375"/>
      <c r="AC421" s="374"/>
      <c r="AD421" s="375"/>
      <c r="AE421" s="376"/>
      <c r="AF421" s="360"/>
      <c r="AG421" s="376"/>
      <c r="AH421" s="376"/>
      <c r="AI421" s="360">
        <f>AI281+AI267+AI260+AI253</f>
        <v>0</v>
      </c>
      <c r="AJ421" s="360">
        <f>AJ281+AJ267+AJ260+AJ253</f>
        <v>0</v>
      </c>
      <c r="AK421" s="389"/>
      <c r="AL421" s="360">
        <f>AL281+AL267+AL253</f>
        <v>0</v>
      </c>
      <c r="AM421" s="360">
        <f>AM281+AM267+AM253</f>
        <v>0</v>
      </c>
      <c r="AN421" s="375"/>
      <c r="AO421" s="375"/>
      <c r="AP421" s="375"/>
      <c r="AQ421" s="375"/>
      <c r="AR421" s="390"/>
    </row>
    <row r="422" spans="1:44" ht="372.75" customHeight="1">
      <c r="A422" s="613"/>
      <c r="B422" s="614"/>
      <c r="C422" s="615"/>
      <c r="D422" s="378" t="s">
        <v>292</v>
      </c>
      <c r="E422" s="230">
        <f t="shared" si="881"/>
        <v>0</v>
      </c>
      <c r="F422" s="230">
        <f t="shared" si="882"/>
        <v>0</v>
      </c>
      <c r="G422" s="375"/>
      <c r="H422" s="374"/>
      <c r="I422" s="374"/>
      <c r="J422" s="375"/>
      <c r="K422" s="374"/>
      <c r="L422" s="374"/>
      <c r="M422" s="375"/>
      <c r="N422" s="374"/>
      <c r="O422" s="374"/>
      <c r="P422" s="375"/>
      <c r="Q422" s="374"/>
      <c r="R422" s="374"/>
      <c r="S422" s="375"/>
      <c r="T422" s="374"/>
      <c r="U422" s="374"/>
      <c r="V422" s="375"/>
      <c r="W422" s="374"/>
      <c r="X422" s="374"/>
      <c r="Y422" s="375"/>
      <c r="Z422" s="374"/>
      <c r="AA422" s="375"/>
      <c r="AB422" s="375"/>
      <c r="AC422" s="374"/>
      <c r="AD422" s="375"/>
      <c r="AE422" s="376"/>
      <c r="AF422" s="360"/>
      <c r="AG422" s="376"/>
      <c r="AH422" s="376"/>
      <c r="AI422" s="360"/>
      <c r="AJ422" s="376"/>
      <c r="AK422" s="376"/>
      <c r="AL422" s="374"/>
      <c r="AM422" s="375"/>
      <c r="AN422" s="375"/>
      <c r="AO422" s="375"/>
      <c r="AP422" s="375"/>
      <c r="AQ422" s="375"/>
      <c r="AR422" s="388"/>
    </row>
    <row r="423" spans="1:44" ht="102.75" customHeight="1">
      <c r="A423" s="613"/>
      <c r="B423" s="614"/>
      <c r="C423" s="615"/>
      <c r="D423" s="378" t="s">
        <v>285</v>
      </c>
      <c r="E423" s="237">
        <f t="shared" si="881"/>
        <v>0</v>
      </c>
      <c r="F423" s="237">
        <f t="shared" si="882"/>
        <v>0</v>
      </c>
      <c r="G423" s="375"/>
      <c r="H423" s="374"/>
      <c r="I423" s="374"/>
      <c r="J423" s="375"/>
      <c r="K423" s="374"/>
      <c r="L423" s="374"/>
      <c r="M423" s="375"/>
      <c r="N423" s="374"/>
      <c r="O423" s="374"/>
      <c r="P423" s="375"/>
      <c r="Q423" s="374"/>
      <c r="R423" s="374"/>
      <c r="S423" s="375"/>
      <c r="T423" s="374"/>
      <c r="U423" s="374"/>
      <c r="V423" s="375"/>
      <c r="W423" s="374"/>
      <c r="X423" s="374"/>
      <c r="Y423" s="375"/>
      <c r="Z423" s="374"/>
      <c r="AA423" s="375"/>
      <c r="AB423" s="375"/>
      <c r="AC423" s="374"/>
      <c r="AD423" s="375"/>
      <c r="AE423" s="376"/>
      <c r="AF423" s="360"/>
      <c r="AG423" s="376"/>
      <c r="AH423" s="376"/>
      <c r="AI423" s="360"/>
      <c r="AJ423" s="376"/>
      <c r="AK423" s="376"/>
      <c r="AL423" s="374"/>
      <c r="AM423" s="375"/>
      <c r="AN423" s="375"/>
      <c r="AO423" s="375"/>
      <c r="AP423" s="375"/>
      <c r="AQ423" s="375"/>
      <c r="AR423" s="388"/>
    </row>
    <row r="424" spans="1:44" ht="135" customHeight="1" thickBot="1">
      <c r="A424" s="616"/>
      <c r="B424" s="617"/>
      <c r="C424" s="618"/>
      <c r="D424" s="373" t="s">
        <v>43</v>
      </c>
      <c r="E424" s="237">
        <f t="shared" si="881"/>
        <v>0</v>
      </c>
      <c r="F424" s="237">
        <f t="shared" si="882"/>
        <v>0</v>
      </c>
      <c r="G424" s="375"/>
      <c r="H424" s="374"/>
      <c r="I424" s="374"/>
      <c r="J424" s="375"/>
      <c r="K424" s="374"/>
      <c r="L424" s="374"/>
      <c r="M424" s="374"/>
      <c r="N424" s="374"/>
      <c r="O424" s="374"/>
      <c r="P424" s="374"/>
      <c r="Q424" s="374"/>
      <c r="R424" s="374"/>
      <c r="S424" s="374"/>
      <c r="T424" s="374"/>
      <c r="U424" s="374"/>
      <c r="V424" s="374"/>
      <c r="W424" s="374"/>
      <c r="X424" s="374"/>
      <c r="Y424" s="374"/>
      <c r="Z424" s="374"/>
      <c r="AA424" s="375"/>
      <c r="AB424" s="375"/>
      <c r="AC424" s="374"/>
      <c r="AD424" s="375"/>
      <c r="AE424" s="376"/>
      <c r="AF424" s="360"/>
      <c r="AG424" s="376"/>
      <c r="AH424" s="376"/>
      <c r="AI424" s="360"/>
      <c r="AJ424" s="376"/>
      <c r="AK424" s="376"/>
      <c r="AL424" s="374"/>
      <c r="AM424" s="375"/>
      <c r="AN424" s="375"/>
      <c r="AO424" s="374"/>
      <c r="AP424" s="374"/>
      <c r="AQ424" s="375"/>
      <c r="AR424" s="388"/>
    </row>
    <row r="425" spans="1:44" ht="54.75" customHeight="1">
      <c r="A425" s="610" t="s">
        <v>416</v>
      </c>
      <c r="B425" s="611"/>
      <c r="C425" s="612"/>
      <c r="D425" s="391" t="s">
        <v>41</v>
      </c>
      <c r="E425" s="386">
        <f>H425+K425+N425+Q425+T425+W425+Z425+AC425+AF425+AI425+AL425+AO425</f>
        <v>0</v>
      </c>
      <c r="F425" s="386">
        <f>I425+L425+O425+R425+U425+X425+AA425+AD425+AG425+AJ425+AM425+AP425</f>
        <v>0</v>
      </c>
      <c r="G425" s="392"/>
      <c r="H425" s="393"/>
      <c r="I425" s="393"/>
      <c r="J425" s="394"/>
      <c r="K425" s="393"/>
      <c r="L425" s="393"/>
      <c r="M425" s="393"/>
      <c r="N425" s="393"/>
      <c r="O425" s="393"/>
      <c r="P425" s="393"/>
      <c r="Q425" s="393"/>
      <c r="R425" s="393"/>
      <c r="S425" s="393"/>
      <c r="T425" s="393"/>
      <c r="U425" s="393"/>
      <c r="V425" s="393"/>
      <c r="W425" s="393"/>
      <c r="X425" s="393"/>
      <c r="Y425" s="393"/>
      <c r="Z425" s="393"/>
      <c r="AA425" s="394"/>
      <c r="AB425" s="394"/>
      <c r="AC425" s="393"/>
      <c r="AD425" s="394"/>
      <c r="AE425" s="394"/>
      <c r="AF425" s="393"/>
      <c r="AG425" s="394"/>
      <c r="AH425" s="394"/>
      <c r="AI425" s="393">
        <f>AI426+AI427+AI428+AI430+AI431</f>
        <v>0</v>
      </c>
      <c r="AJ425" s="393">
        <f>AJ426+AJ427+AJ428+AJ430+AJ431</f>
        <v>0</v>
      </c>
      <c r="AK425" s="392"/>
      <c r="AL425" s="393"/>
      <c r="AM425" s="394"/>
      <c r="AN425" s="394"/>
      <c r="AO425" s="393"/>
      <c r="AP425" s="393"/>
      <c r="AQ425" s="394"/>
      <c r="AR425" s="395"/>
    </row>
    <row r="426" spans="1:44" ht="147" customHeight="1">
      <c r="A426" s="613"/>
      <c r="B426" s="614"/>
      <c r="C426" s="615"/>
      <c r="D426" s="373" t="s">
        <v>37</v>
      </c>
      <c r="E426" s="237">
        <f>H426+K426+N426+Q426+T426+W426+Z426+AC426+AF426+AI426+AL426+AO426</f>
        <v>0</v>
      </c>
      <c r="F426" s="237">
        <f>I426+L426+O426+R426+U426+X426+AA426+AD426+AG426+AJ426+AM426+AP426</f>
        <v>0</v>
      </c>
      <c r="G426" s="396"/>
      <c r="H426" s="397"/>
      <c r="I426" s="397"/>
      <c r="J426" s="396"/>
      <c r="K426" s="397"/>
      <c r="L426" s="397"/>
      <c r="M426" s="397"/>
      <c r="N426" s="397"/>
      <c r="O426" s="397"/>
      <c r="P426" s="397"/>
      <c r="Q426" s="397"/>
      <c r="R426" s="397"/>
      <c r="S426" s="397"/>
      <c r="T426" s="397"/>
      <c r="U426" s="397"/>
      <c r="V426" s="397"/>
      <c r="W426" s="397"/>
      <c r="X426" s="397"/>
      <c r="Y426" s="397"/>
      <c r="Z426" s="397"/>
      <c r="AA426" s="396"/>
      <c r="AB426" s="396"/>
      <c r="AC426" s="397"/>
      <c r="AD426" s="396"/>
      <c r="AE426" s="238"/>
      <c r="AF426" s="237"/>
      <c r="AG426" s="238"/>
      <c r="AH426" s="238"/>
      <c r="AI426" s="237"/>
      <c r="AJ426" s="238"/>
      <c r="AK426" s="238"/>
      <c r="AL426" s="397"/>
      <c r="AM426" s="396"/>
      <c r="AN426" s="396"/>
      <c r="AO426" s="397"/>
      <c r="AP426" s="397"/>
      <c r="AQ426" s="396"/>
      <c r="AR426" s="388"/>
    </row>
    <row r="427" spans="1:44" ht="116.25" customHeight="1">
      <c r="A427" s="613"/>
      <c r="B427" s="614"/>
      <c r="C427" s="615"/>
      <c r="D427" s="378" t="s">
        <v>2</v>
      </c>
      <c r="E427" s="237">
        <f t="shared" ref="E427:E431" si="883">H427+K427+N427+Q427+T427+W427+Z427+AC427+AF427+AI427+AL427+AO427</f>
        <v>0</v>
      </c>
      <c r="F427" s="237">
        <f t="shared" ref="F427:F431" si="884">I427+L427+O427+R427+U427+X427+AA427+AD427+AG427+AJ427+AM427+AP427</f>
        <v>0</v>
      </c>
      <c r="G427" s="396"/>
      <c r="H427" s="397"/>
      <c r="I427" s="397"/>
      <c r="J427" s="396"/>
      <c r="K427" s="397"/>
      <c r="L427" s="397"/>
      <c r="M427" s="397"/>
      <c r="N427" s="397"/>
      <c r="O427" s="397"/>
      <c r="P427" s="397"/>
      <c r="Q427" s="397"/>
      <c r="R427" s="397"/>
      <c r="S427" s="397"/>
      <c r="T427" s="397"/>
      <c r="U427" s="397"/>
      <c r="V427" s="397"/>
      <c r="W427" s="397"/>
      <c r="X427" s="397"/>
      <c r="Y427" s="397"/>
      <c r="Z427" s="397"/>
      <c r="AA427" s="396"/>
      <c r="AB427" s="396"/>
      <c r="AC427" s="397"/>
      <c r="AD427" s="396"/>
      <c r="AE427" s="238"/>
      <c r="AF427" s="237"/>
      <c r="AG427" s="238"/>
      <c r="AH427" s="238"/>
      <c r="AI427" s="237"/>
      <c r="AJ427" s="238"/>
      <c r="AK427" s="238"/>
      <c r="AL427" s="397"/>
      <c r="AM427" s="396"/>
      <c r="AN427" s="396"/>
      <c r="AO427" s="397"/>
      <c r="AP427" s="397"/>
      <c r="AQ427" s="396"/>
      <c r="AR427" s="388"/>
    </row>
    <row r="428" spans="1:44" ht="108" customHeight="1" thickBot="1">
      <c r="A428" s="613"/>
      <c r="B428" s="614"/>
      <c r="C428" s="615"/>
      <c r="D428" s="378" t="s">
        <v>284</v>
      </c>
      <c r="E428" s="237">
        <f t="shared" si="883"/>
        <v>0</v>
      </c>
      <c r="F428" s="237">
        <f t="shared" si="884"/>
        <v>0</v>
      </c>
      <c r="G428" s="398"/>
      <c r="H428" s="397"/>
      <c r="I428" s="397"/>
      <c r="J428" s="396"/>
      <c r="K428" s="397"/>
      <c r="L428" s="397"/>
      <c r="M428" s="396"/>
      <c r="N428" s="397"/>
      <c r="O428" s="397"/>
      <c r="P428" s="396"/>
      <c r="Q428" s="397"/>
      <c r="R428" s="397"/>
      <c r="S428" s="396"/>
      <c r="T428" s="397"/>
      <c r="U428" s="397"/>
      <c r="V428" s="396"/>
      <c r="W428" s="397"/>
      <c r="X428" s="397"/>
      <c r="Y428" s="396"/>
      <c r="Z428" s="397"/>
      <c r="AA428" s="396"/>
      <c r="AB428" s="396"/>
      <c r="AC428" s="397"/>
      <c r="AD428" s="396"/>
      <c r="AE428" s="238"/>
      <c r="AF428" s="237"/>
      <c r="AG428" s="238"/>
      <c r="AH428" s="238"/>
      <c r="AI428" s="237">
        <v>0</v>
      </c>
      <c r="AJ428" s="338">
        <v>0</v>
      </c>
      <c r="AK428" s="231"/>
      <c r="AL428" s="397"/>
      <c r="AM428" s="396"/>
      <c r="AN428" s="396"/>
      <c r="AO428" s="396"/>
      <c r="AP428" s="396"/>
      <c r="AQ428" s="396"/>
      <c r="AR428" s="390"/>
    </row>
    <row r="429" spans="1:44" ht="354.75" customHeight="1">
      <c r="A429" s="613"/>
      <c r="B429" s="614"/>
      <c r="C429" s="615"/>
      <c r="D429" s="378" t="s">
        <v>292</v>
      </c>
      <c r="E429" s="230">
        <f t="shared" si="883"/>
        <v>0</v>
      </c>
      <c r="F429" s="230">
        <f t="shared" si="884"/>
        <v>0</v>
      </c>
      <c r="G429" s="396"/>
      <c r="H429" s="397"/>
      <c r="I429" s="397"/>
      <c r="J429" s="396"/>
      <c r="K429" s="397"/>
      <c r="L429" s="397"/>
      <c r="M429" s="396"/>
      <c r="N429" s="397"/>
      <c r="O429" s="397"/>
      <c r="P429" s="396"/>
      <c r="Q429" s="397"/>
      <c r="R429" s="397"/>
      <c r="S429" s="396"/>
      <c r="T429" s="397"/>
      <c r="U429" s="397"/>
      <c r="V429" s="396"/>
      <c r="W429" s="397"/>
      <c r="X429" s="397"/>
      <c r="Y429" s="396"/>
      <c r="Z429" s="397"/>
      <c r="AA429" s="396"/>
      <c r="AB429" s="396"/>
      <c r="AC429" s="397"/>
      <c r="AD429" s="396"/>
      <c r="AE429" s="238"/>
      <c r="AF429" s="237"/>
      <c r="AG429" s="238"/>
      <c r="AH429" s="238"/>
      <c r="AI429" s="237"/>
      <c r="AJ429" s="238"/>
      <c r="AK429" s="238"/>
      <c r="AL429" s="397"/>
      <c r="AM429" s="396"/>
      <c r="AN429" s="396"/>
      <c r="AO429" s="396"/>
      <c r="AP429" s="396"/>
      <c r="AQ429" s="396"/>
      <c r="AR429" s="388"/>
    </row>
    <row r="430" spans="1:44" ht="128.25" customHeight="1">
      <c r="A430" s="613"/>
      <c r="B430" s="614"/>
      <c r="C430" s="615"/>
      <c r="D430" s="378" t="s">
        <v>285</v>
      </c>
      <c r="E430" s="237">
        <f t="shared" si="883"/>
        <v>0</v>
      </c>
      <c r="F430" s="237">
        <f t="shared" si="884"/>
        <v>0</v>
      </c>
      <c r="G430" s="396"/>
      <c r="H430" s="397"/>
      <c r="I430" s="397"/>
      <c r="J430" s="396"/>
      <c r="K430" s="397"/>
      <c r="L430" s="397"/>
      <c r="M430" s="396"/>
      <c r="N430" s="397"/>
      <c r="O430" s="397"/>
      <c r="P430" s="396"/>
      <c r="Q430" s="397"/>
      <c r="R430" s="397"/>
      <c r="S430" s="396"/>
      <c r="T430" s="397"/>
      <c r="U430" s="397"/>
      <c r="V430" s="396"/>
      <c r="W430" s="397"/>
      <c r="X430" s="397"/>
      <c r="Y430" s="396"/>
      <c r="Z430" s="397"/>
      <c r="AA430" s="396"/>
      <c r="AB430" s="396"/>
      <c r="AC430" s="397"/>
      <c r="AD430" s="396"/>
      <c r="AE430" s="238"/>
      <c r="AF430" s="237"/>
      <c r="AG430" s="238"/>
      <c r="AH430" s="238"/>
      <c r="AI430" s="237"/>
      <c r="AJ430" s="238"/>
      <c r="AK430" s="238"/>
      <c r="AL430" s="397"/>
      <c r="AM430" s="396"/>
      <c r="AN430" s="396"/>
      <c r="AO430" s="396"/>
      <c r="AP430" s="396"/>
      <c r="AQ430" s="396"/>
      <c r="AR430" s="388"/>
    </row>
    <row r="431" spans="1:44" ht="136.5" customHeight="1" thickBot="1">
      <c r="A431" s="616"/>
      <c r="B431" s="617"/>
      <c r="C431" s="618"/>
      <c r="D431" s="373" t="s">
        <v>43</v>
      </c>
      <c r="E431" s="237">
        <f t="shared" si="883"/>
        <v>0</v>
      </c>
      <c r="F431" s="237">
        <f t="shared" si="884"/>
        <v>0</v>
      </c>
      <c r="G431" s="396"/>
      <c r="H431" s="397"/>
      <c r="I431" s="397"/>
      <c r="J431" s="396"/>
      <c r="K431" s="397"/>
      <c r="L431" s="397"/>
      <c r="M431" s="397"/>
      <c r="N431" s="397"/>
      <c r="O431" s="397"/>
      <c r="P431" s="397"/>
      <c r="Q431" s="397"/>
      <c r="R431" s="397"/>
      <c r="S431" s="397"/>
      <c r="T431" s="397"/>
      <c r="U431" s="397"/>
      <c r="V431" s="397"/>
      <c r="W431" s="397"/>
      <c r="X431" s="397"/>
      <c r="Y431" s="397"/>
      <c r="Z431" s="397"/>
      <c r="AA431" s="396"/>
      <c r="AB431" s="396"/>
      <c r="AC431" s="397"/>
      <c r="AD431" s="396"/>
      <c r="AE431" s="238"/>
      <c r="AF431" s="237"/>
      <c r="AG431" s="238"/>
      <c r="AH431" s="238"/>
      <c r="AI431" s="237"/>
      <c r="AJ431" s="238"/>
      <c r="AK431" s="238"/>
      <c r="AL431" s="397"/>
      <c r="AM431" s="396"/>
      <c r="AN431" s="396"/>
      <c r="AO431" s="397"/>
      <c r="AP431" s="397"/>
      <c r="AQ431" s="396"/>
      <c r="AR431" s="388"/>
    </row>
    <row r="432" spans="1:44" ht="46.5" customHeight="1">
      <c r="A432" s="610" t="s">
        <v>417</v>
      </c>
      <c r="B432" s="611"/>
      <c r="C432" s="612"/>
      <c r="D432" s="391" t="s">
        <v>41</v>
      </c>
      <c r="E432" s="386">
        <f>H432+K432+N432+Q432+T432+W432+Z432+AC432+AF432+AI432+AL432+AO432</f>
        <v>3669.1</v>
      </c>
      <c r="F432" s="386">
        <f>I432+L432+O432+R432+U432+X432+AA432+AD432+AG432+AJ432+AM432+AP432</f>
        <v>0</v>
      </c>
      <c r="G432" s="392">
        <f>F432/E432</f>
        <v>0</v>
      </c>
      <c r="H432" s="400">
        <f t="shared" ref="H432:AH432" si="885">H433+H434+H435+H437+H438</f>
        <v>0</v>
      </c>
      <c r="I432" s="400">
        <f t="shared" si="885"/>
        <v>0</v>
      </c>
      <c r="J432" s="400">
        <f t="shared" si="885"/>
        <v>0</v>
      </c>
      <c r="K432" s="400">
        <f t="shared" si="885"/>
        <v>0</v>
      </c>
      <c r="L432" s="400">
        <f t="shared" si="885"/>
        <v>0</v>
      </c>
      <c r="M432" s="400">
        <f t="shared" si="885"/>
        <v>0</v>
      </c>
      <c r="N432" s="400">
        <f t="shared" si="885"/>
        <v>0</v>
      </c>
      <c r="O432" s="400">
        <f t="shared" si="885"/>
        <v>0</v>
      </c>
      <c r="P432" s="400">
        <f t="shared" si="885"/>
        <v>0</v>
      </c>
      <c r="Q432" s="400">
        <f t="shared" si="885"/>
        <v>0</v>
      </c>
      <c r="R432" s="400">
        <f t="shared" si="885"/>
        <v>0</v>
      </c>
      <c r="S432" s="400">
        <f t="shared" si="885"/>
        <v>0</v>
      </c>
      <c r="T432" s="400">
        <f t="shared" si="885"/>
        <v>0</v>
      </c>
      <c r="U432" s="400">
        <f t="shared" si="885"/>
        <v>0</v>
      </c>
      <c r="V432" s="400">
        <f t="shared" si="885"/>
        <v>0</v>
      </c>
      <c r="W432" s="400">
        <f t="shared" si="885"/>
        <v>0</v>
      </c>
      <c r="X432" s="400">
        <f t="shared" si="885"/>
        <v>0</v>
      </c>
      <c r="Y432" s="400">
        <f t="shared" si="885"/>
        <v>0</v>
      </c>
      <c r="Z432" s="400">
        <f t="shared" si="885"/>
        <v>0</v>
      </c>
      <c r="AA432" s="400">
        <f t="shared" si="885"/>
        <v>0</v>
      </c>
      <c r="AB432" s="400">
        <f t="shared" si="885"/>
        <v>0</v>
      </c>
      <c r="AC432" s="400">
        <f t="shared" si="885"/>
        <v>0</v>
      </c>
      <c r="AD432" s="400">
        <f t="shared" si="885"/>
        <v>0</v>
      </c>
      <c r="AE432" s="400">
        <f t="shared" si="885"/>
        <v>0</v>
      </c>
      <c r="AF432" s="400">
        <f t="shared" si="885"/>
        <v>0</v>
      </c>
      <c r="AG432" s="400">
        <f t="shared" si="885"/>
        <v>0</v>
      </c>
      <c r="AH432" s="400">
        <f t="shared" si="885"/>
        <v>0</v>
      </c>
      <c r="AI432" s="400">
        <f>AI433+AI434+AI435+AI437+AI438</f>
        <v>0</v>
      </c>
      <c r="AJ432" s="400">
        <f>AJ433+AJ434+AJ435+AJ437+AJ438</f>
        <v>0</v>
      </c>
      <c r="AK432" s="399"/>
      <c r="AL432" s="400">
        <f>AL433+AL434+AL435+AL437+AL438</f>
        <v>3669.1</v>
      </c>
      <c r="AM432" s="400">
        <f>AM433+AM434+AM435+AM437+AM438</f>
        <v>0</v>
      </c>
      <c r="AN432" s="401"/>
      <c r="AO432" s="400">
        <f>AO433+AO434+AO435+AO437+AO438</f>
        <v>0</v>
      </c>
      <c r="AP432" s="400">
        <f>AP433+AP434+AP435+AP437+AP438</f>
        <v>0</v>
      </c>
      <c r="AQ432" s="401"/>
      <c r="AR432" s="395"/>
    </row>
    <row r="433" spans="1:44" ht="127.5" customHeight="1">
      <c r="A433" s="613"/>
      <c r="B433" s="614"/>
      <c r="C433" s="615"/>
      <c r="D433" s="373" t="s">
        <v>37</v>
      </c>
      <c r="E433" s="237">
        <f>H433+K433+N433+Q433+T433+W433+Z433+AC433+AF433+AI433+AL433+AO433</f>
        <v>0</v>
      </c>
      <c r="F433" s="237">
        <f>I433+L433+O433+R433+U433+X433+AA433+AD433+AG433+AJ433+AM433+AP433</f>
        <v>0</v>
      </c>
      <c r="G433" s="396"/>
      <c r="H433" s="374"/>
      <c r="I433" s="374"/>
      <c r="J433" s="375"/>
      <c r="K433" s="374"/>
      <c r="L433" s="374"/>
      <c r="M433" s="374"/>
      <c r="N433" s="374"/>
      <c r="O433" s="374"/>
      <c r="P433" s="374"/>
      <c r="Q433" s="374"/>
      <c r="R433" s="374"/>
      <c r="S433" s="374"/>
      <c r="T433" s="374"/>
      <c r="U433" s="374"/>
      <c r="V433" s="374"/>
      <c r="W433" s="374"/>
      <c r="X433" s="374"/>
      <c r="Y433" s="374"/>
      <c r="Z433" s="374"/>
      <c r="AA433" s="375"/>
      <c r="AB433" s="375"/>
      <c r="AC433" s="374"/>
      <c r="AD433" s="375"/>
      <c r="AE433" s="376"/>
      <c r="AF433" s="360"/>
      <c r="AG433" s="376"/>
      <c r="AH433" s="376"/>
      <c r="AI433" s="360"/>
      <c r="AJ433" s="376"/>
      <c r="AK433" s="376"/>
      <c r="AL433" s="374"/>
      <c r="AM433" s="375"/>
      <c r="AN433" s="375"/>
      <c r="AO433" s="374"/>
      <c r="AP433" s="374"/>
      <c r="AQ433" s="375"/>
      <c r="AR433" s="388"/>
    </row>
    <row r="434" spans="1:44" ht="132.75" customHeight="1">
      <c r="A434" s="613"/>
      <c r="B434" s="614"/>
      <c r="C434" s="615"/>
      <c r="D434" s="378" t="s">
        <v>2</v>
      </c>
      <c r="E434" s="237">
        <f t="shared" ref="E434:E438" si="886">H434+K434+N434+Q434+T434+W434+Z434+AC434+AF434+AI434+AL434+AO434</f>
        <v>0</v>
      </c>
      <c r="F434" s="237">
        <f t="shared" ref="F434:F438" si="887">I434+L434+O434+R434+U434+X434+AA434+AD434+AG434+AJ434+AM434+AP434</f>
        <v>0</v>
      </c>
      <c r="G434" s="396"/>
      <c r="H434" s="374"/>
      <c r="I434" s="374"/>
      <c r="J434" s="375"/>
      <c r="K434" s="374"/>
      <c r="L434" s="374"/>
      <c r="M434" s="374"/>
      <c r="N434" s="374"/>
      <c r="O434" s="374"/>
      <c r="P434" s="374"/>
      <c r="Q434" s="374"/>
      <c r="R434" s="374"/>
      <c r="S434" s="374"/>
      <c r="T434" s="374"/>
      <c r="U434" s="374"/>
      <c r="V434" s="374"/>
      <c r="W434" s="374"/>
      <c r="X434" s="374"/>
      <c r="Y434" s="374"/>
      <c r="Z434" s="374"/>
      <c r="AA434" s="375"/>
      <c r="AB434" s="375"/>
      <c r="AC434" s="374"/>
      <c r="AD434" s="375"/>
      <c r="AE434" s="376"/>
      <c r="AF434" s="360"/>
      <c r="AG434" s="376"/>
      <c r="AH434" s="376"/>
      <c r="AI434" s="360"/>
      <c r="AJ434" s="376"/>
      <c r="AK434" s="376"/>
      <c r="AL434" s="374"/>
      <c r="AM434" s="375"/>
      <c r="AN434" s="375"/>
      <c r="AO434" s="374"/>
      <c r="AP434" s="374"/>
      <c r="AQ434" s="375"/>
      <c r="AR434" s="388"/>
    </row>
    <row r="435" spans="1:44" ht="82.5" customHeight="1" thickBot="1">
      <c r="A435" s="613"/>
      <c r="B435" s="614"/>
      <c r="C435" s="615"/>
      <c r="D435" s="378" t="s">
        <v>284</v>
      </c>
      <c r="E435" s="237">
        <f t="shared" si="886"/>
        <v>3669.1</v>
      </c>
      <c r="F435" s="237">
        <f t="shared" si="887"/>
        <v>0</v>
      </c>
      <c r="G435" s="398">
        <f>F435/E435</f>
        <v>0</v>
      </c>
      <c r="H435" s="374"/>
      <c r="I435" s="374"/>
      <c r="J435" s="375"/>
      <c r="K435" s="374"/>
      <c r="L435" s="374"/>
      <c r="M435" s="375"/>
      <c r="N435" s="374"/>
      <c r="O435" s="374"/>
      <c r="P435" s="375"/>
      <c r="Q435" s="374"/>
      <c r="R435" s="374"/>
      <c r="S435" s="375"/>
      <c r="T435" s="374"/>
      <c r="U435" s="374"/>
      <c r="V435" s="375"/>
      <c r="W435" s="374"/>
      <c r="X435" s="374"/>
      <c r="Y435" s="375"/>
      <c r="Z435" s="374"/>
      <c r="AA435" s="375"/>
      <c r="AB435" s="375"/>
      <c r="AC435" s="374"/>
      <c r="AD435" s="375"/>
      <c r="AE435" s="376"/>
      <c r="AF435" s="360"/>
      <c r="AG435" s="376"/>
      <c r="AH435" s="376"/>
      <c r="AI435" s="360"/>
      <c r="AJ435" s="402">
        <v>0</v>
      </c>
      <c r="AK435" s="389"/>
      <c r="AL435" s="374">
        <v>3669.1</v>
      </c>
      <c r="AM435" s="375"/>
      <c r="AN435" s="375"/>
      <c r="AO435" s="375"/>
      <c r="AP435" s="375"/>
      <c r="AQ435" s="375"/>
      <c r="AR435" s="390"/>
    </row>
    <row r="436" spans="1:44" ht="354.75" customHeight="1">
      <c r="A436" s="613"/>
      <c r="B436" s="614"/>
      <c r="C436" s="615"/>
      <c r="D436" s="378" t="s">
        <v>292</v>
      </c>
      <c r="E436" s="230">
        <f t="shared" si="886"/>
        <v>0</v>
      </c>
      <c r="F436" s="230">
        <f t="shared" si="887"/>
        <v>0</v>
      </c>
      <c r="G436" s="375"/>
      <c r="H436" s="374"/>
      <c r="I436" s="374"/>
      <c r="J436" s="375"/>
      <c r="K436" s="374"/>
      <c r="L436" s="374"/>
      <c r="M436" s="375"/>
      <c r="N436" s="374"/>
      <c r="O436" s="374"/>
      <c r="P436" s="375"/>
      <c r="Q436" s="374"/>
      <c r="R436" s="374"/>
      <c r="S436" s="375"/>
      <c r="T436" s="374"/>
      <c r="U436" s="374"/>
      <c r="V436" s="375"/>
      <c r="W436" s="374"/>
      <c r="X436" s="374"/>
      <c r="Y436" s="375"/>
      <c r="Z436" s="374"/>
      <c r="AA436" s="375"/>
      <c r="AB436" s="375"/>
      <c r="AC436" s="374"/>
      <c r="AD436" s="375"/>
      <c r="AE436" s="376"/>
      <c r="AF436" s="360"/>
      <c r="AG436" s="376"/>
      <c r="AH436" s="376"/>
      <c r="AI436" s="360"/>
      <c r="AJ436" s="376"/>
      <c r="AK436" s="376"/>
      <c r="AL436" s="374"/>
      <c r="AM436" s="375"/>
      <c r="AN436" s="375"/>
      <c r="AO436" s="375"/>
      <c r="AP436" s="375"/>
      <c r="AQ436" s="375"/>
      <c r="AR436" s="388"/>
    </row>
    <row r="437" spans="1:44" ht="103.5" customHeight="1">
      <c r="A437" s="613"/>
      <c r="B437" s="614"/>
      <c r="C437" s="615"/>
      <c r="D437" s="378" t="s">
        <v>285</v>
      </c>
      <c r="E437" s="237">
        <f t="shared" si="886"/>
        <v>0</v>
      </c>
      <c r="F437" s="237">
        <f t="shared" si="887"/>
        <v>0</v>
      </c>
      <c r="G437" s="375"/>
      <c r="H437" s="374"/>
      <c r="I437" s="374"/>
      <c r="J437" s="375"/>
      <c r="K437" s="374"/>
      <c r="L437" s="374"/>
      <c r="M437" s="375"/>
      <c r="N437" s="374"/>
      <c r="O437" s="374"/>
      <c r="P437" s="375"/>
      <c r="Q437" s="374"/>
      <c r="R437" s="374"/>
      <c r="S437" s="375"/>
      <c r="T437" s="374"/>
      <c r="U437" s="374"/>
      <c r="V437" s="375"/>
      <c r="W437" s="374"/>
      <c r="X437" s="374"/>
      <c r="Y437" s="375"/>
      <c r="Z437" s="374"/>
      <c r="AA437" s="375"/>
      <c r="AB437" s="375"/>
      <c r="AC437" s="374"/>
      <c r="AD437" s="375"/>
      <c r="AE437" s="376"/>
      <c r="AF437" s="360"/>
      <c r="AG437" s="376"/>
      <c r="AH437" s="376"/>
      <c r="AI437" s="360"/>
      <c r="AJ437" s="376"/>
      <c r="AK437" s="376"/>
      <c r="AL437" s="374"/>
      <c r="AM437" s="375"/>
      <c r="AN437" s="375"/>
      <c r="AO437" s="375"/>
      <c r="AP437" s="375"/>
      <c r="AQ437" s="375"/>
      <c r="AR437" s="388"/>
    </row>
    <row r="438" spans="1:44" ht="138" customHeight="1">
      <c r="A438" s="616"/>
      <c r="B438" s="617"/>
      <c r="C438" s="618"/>
      <c r="D438" s="373" t="s">
        <v>43</v>
      </c>
      <c r="E438" s="237">
        <f t="shared" si="886"/>
        <v>0</v>
      </c>
      <c r="F438" s="237">
        <f t="shared" si="887"/>
        <v>0</v>
      </c>
      <c r="G438" s="375"/>
      <c r="H438" s="374"/>
      <c r="I438" s="374"/>
      <c r="J438" s="375"/>
      <c r="K438" s="374"/>
      <c r="L438" s="374"/>
      <c r="M438" s="374"/>
      <c r="N438" s="374"/>
      <c r="O438" s="374"/>
      <c r="P438" s="374"/>
      <c r="Q438" s="374"/>
      <c r="R438" s="374"/>
      <c r="S438" s="374"/>
      <c r="T438" s="374"/>
      <c r="U438" s="374"/>
      <c r="V438" s="374"/>
      <c r="W438" s="374"/>
      <c r="X438" s="374"/>
      <c r="Y438" s="374"/>
      <c r="Z438" s="374"/>
      <c r="AA438" s="375"/>
      <c r="AB438" s="375"/>
      <c r="AC438" s="374"/>
      <c r="AD438" s="375"/>
      <c r="AE438" s="376"/>
      <c r="AF438" s="360"/>
      <c r="AG438" s="376"/>
      <c r="AH438" s="376"/>
      <c r="AI438" s="360"/>
      <c r="AJ438" s="376"/>
      <c r="AK438" s="376"/>
      <c r="AL438" s="374"/>
      <c r="AM438" s="375"/>
      <c r="AN438" s="375"/>
      <c r="AO438" s="374"/>
      <c r="AP438" s="374"/>
      <c r="AQ438" s="375"/>
      <c r="AR438" s="388"/>
    </row>
    <row r="439" spans="1:44" s="97" customFormat="1" ht="72" customHeight="1">
      <c r="A439" s="604"/>
      <c r="B439" s="604"/>
      <c r="C439" s="604"/>
      <c r="D439" s="604"/>
      <c r="E439" s="604"/>
      <c r="F439" s="604"/>
      <c r="G439" s="604"/>
      <c r="H439" s="604"/>
      <c r="I439" s="604"/>
      <c r="J439" s="604"/>
      <c r="K439" s="604"/>
      <c r="L439" s="604"/>
      <c r="M439" s="604"/>
      <c r="N439" s="604"/>
      <c r="O439" s="604"/>
      <c r="P439" s="604"/>
      <c r="Q439" s="604"/>
      <c r="R439" s="604"/>
      <c r="S439" s="604"/>
      <c r="T439" s="604"/>
      <c r="U439" s="604"/>
      <c r="V439" s="604"/>
      <c r="W439" s="604"/>
      <c r="X439" s="604"/>
      <c r="Y439" s="604"/>
      <c r="Z439" s="604"/>
      <c r="AA439" s="604"/>
      <c r="AB439" s="604"/>
      <c r="AC439" s="604"/>
      <c r="AD439" s="604"/>
      <c r="AE439" s="604"/>
      <c r="AF439" s="604"/>
      <c r="AG439" s="604"/>
      <c r="AH439" s="604"/>
      <c r="AI439" s="604"/>
      <c r="AJ439" s="604"/>
      <c r="AK439" s="604"/>
      <c r="AL439" s="604"/>
      <c r="AM439" s="604"/>
      <c r="AN439" s="604"/>
      <c r="AO439" s="604"/>
      <c r="AP439" s="604"/>
      <c r="AQ439" s="604"/>
      <c r="AR439" s="604"/>
    </row>
    <row r="440" spans="1:44" s="98" customFormat="1" ht="78.75" customHeight="1">
      <c r="A440" s="454" t="s">
        <v>540</v>
      </c>
      <c r="B440" s="454"/>
      <c r="C440" s="454"/>
      <c r="D440" s="454"/>
      <c r="E440" s="454"/>
      <c r="F440" s="454"/>
      <c r="G440" s="454"/>
      <c r="H440" s="454"/>
      <c r="I440" s="208"/>
      <c r="J440" s="208"/>
      <c r="K440" s="208"/>
      <c r="L440" s="208"/>
      <c r="M440" s="208"/>
      <c r="N440" s="202"/>
      <c r="O440" s="403"/>
      <c r="P440" s="403"/>
      <c r="Q440" s="403"/>
      <c r="R440" s="403"/>
      <c r="S440" s="403"/>
      <c r="T440" s="403"/>
      <c r="U440" s="403"/>
      <c r="V440" s="403"/>
      <c r="W440" s="403"/>
      <c r="X440" s="403"/>
      <c r="Y440" s="403"/>
      <c r="Z440" s="403"/>
      <c r="AA440" s="403"/>
      <c r="AB440" s="403"/>
      <c r="AC440" s="403"/>
      <c r="AD440" s="403"/>
      <c r="AE440" s="404"/>
      <c r="AF440" s="404"/>
      <c r="AG440" s="404"/>
      <c r="AH440" s="404"/>
      <c r="AI440" s="404"/>
      <c r="AJ440" s="404"/>
      <c r="AK440" s="404"/>
      <c r="AL440" s="403"/>
      <c r="AM440" s="403"/>
      <c r="AN440" s="403"/>
      <c r="AO440" s="403"/>
      <c r="AP440" s="403"/>
      <c r="AQ440" s="403"/>
      <c r="AR440" s="403"/>
    </row>
    <row r="441" spans="1:44" ht="35.25" customHeight="1">
      <c r="A441" s="455" t="s">
        <v>437</v>
      </c>
      <c r="B441" s="456"/>
      <c r="C441" s="456"/>
      <c r="D441" s="457"/>
      <c r="E441" s="458"/>
      <c r="F441" s="459"/>
      <c r="G441" s="459"/>
      <c r="H441" s="460"/>
      <c r="I441" s="204"/>
      <c r="J441" s="204"/>
      <c r="K441" s="204"/>
      <c r="L441" s="204"/>
      <c r="M441" s="204"/>
      <c r="N441" s="204"/>
      <c r="O441" s="407"/>
      <c r="P441" s="407"/>
      <c r="Q441" s="407"/>
      <c r="R441" s="407"/>
      <c r="S441" s="407"/>
      <c r="T441" s="407"/>
      <c r="U441" s="407"/>
      <c r="V441" s="407"/>
      <c r="W441" s="407"/>
      <c r="X441" s="407"/>
      <c r="Y441" s="407"/>
      <c r="Z441" s="407"/>
      <c r="AA441" s="407"/>
      <c r="AB441" s="407"/>
      <c r="AC441" s="407"/>
      <c r="AD441" s="407"/>
      <c r="AE441" s="408"/>
      <c r="AF441" s="408"/>
      <c r="AG441" s="408"/>
      <c r="AH441" s="408"/>
      <c r="AI441" s="408"/>
      <c r="AJ441" s="408"/>
      <c r="AK441" s="408"/>
      <c r="AL441" s="407"/>
      <c r="AM441" s="407"/>
      <c r="AN441" s="407"/>
      <c r="AO441" s="407"/>
      <c r="AP441" s="407"/>
      <c r="AQ441" s="407"/>
      <c r="AR441" s="409"/>
    </row>
    <row r="442" spans="1:44" ht="140.25" customHeight="1">
      <c r="A442" s="546" t="s">
        <v>478</v>
      </c>
      <c r="B442" s="712"/>
      <c r="C442" s="712"/>
      <c r="D442" s="712"/>
      <c r="E442" s="712"/>
      <c r="F442" s="482" t="s">
        <v>539</v>
      </c>
      <c r="G442" s="545" t="s">
        <v>483</v>
      </c>
      <c r="H442" s="545"/>
      <c r="I442" s="545"/>
      <c r="J442" s="545"/>
      <c r="K442" s="545"/>
      <c r="L442" s="545"/>
      <c r="M442" s="205"/>
      <c r="N442" s="205"/>
      <c r="O442" s="407"/>
      <c r="P442" s="407"/>
      <c r="Q442" s="407"/>
      <c r="R442" s="407"/>
      <c r="S442" s="407"/>
      <c r="T442" s="407"/>
      <c r="U442" s="407"/>
      <c r="V442" s="407"/>
      <c r="W442" s="407"/>
      <c r="X442" s="407"/>
      <c r="Y442" s="407"/>
      <c r="Z442" s="407"/>
      <c r="AA442" s="407"/>
      <c r="AB442" s="407"/>
      <c r="AC442" s="407"/>
      <c r="AD442" s="407"/>
      <c r="AE442" s="408"/>
      <c r="AF442" s="408"/>
      <c r="AG442" s="408"/>
      <c r="AH442" s="408"/>
      <c r="AI442" s="408"/>
      <c r="AJ442" s="714"/>
      <c r="AK442" s="714"/>
      <c r="AL442" s="714"/>
      <c r="AM442" s="713"/>
      <c r="AN442" s="713"/>
      <c r="AO442" s="713"/>
      <c r="AP442" s="713"/>
      <c r="AQ442" s="713"/>
      <c r="AR442" s="409"/>
    </row>
    <row r="443" spans="1:44" ht="33.75" customHeight="1">
      <c r="A443" s="455"/>
      <c r="B443" s="462" t="s">
        <v>482</v>
      </c>
      <c r="C443" s="456"/>
      <c r="D443" s="457"/>
      <c r="E443" s="458"/>
      <c r="F443" s="459"/>
      <c r="G443" s="459"/>
      <c r="H443" s="460"/>
      <c r="I443" s="715"/>
      <c r="J443" s="715"/>
      <c r="K443" s="566"/>
      <c r="L443" s="566"/>
      <c r="M443" s="566"/>
      <c r="N443" s="566"/>
      <c r="O443" s="410"/>
      <c r="P443" s="410"/>
      <c r="Q443" s="407"/>
      <c r="R443" s="407"/>
      <c r="S443" s="407"/>
      <c r="T443" s="407"/>
      <c r="U443" s="407"/>
      <c r="V443" s="407"/>
      <c r="W443" s="407"/>
      <c r="X443" s="407"/>
      <c r="Y443" s="407"/>
      <c r="Z443" s="407"/>
      <c r="AA443" s="407"/>
      <c r="AB443" s="407"/>
      <c r="AC443" s="407"/>
      <c r="AD443" s="407"/>
      <c r="AE443" s="408"/>
      <c r="AF443" s="408"/>
      <c r="AG443" s="408"/>
      <c r="AH443" s="408"/>
      <c r="AI443" s="408"/>
      <c r="AJ443" s="408"/>
      <c r="AK443" s="408"/>
      <c r="AL443" s="407"/>
      <c r="AM443" s="407"/>
      <c r="AN443" s="407"/>
      <c r="AO443" s="407"/>
      <c r="AP443" s="407"/>
      <c r="AQ443" s="407"/>
      <c r="AR443" s="409"/>
    </row>
    <row r="444" spans="1:44" ht="15.75" customHeight="1">
      <c r="A444" s="455"/>
      <c r="B444" s="456"/>
      <c r="C444" s="456"/>
      <c r="D444" s="457"/>
      <c r="E444" s="458"/>
      <c r="F444" s="459"/>
      <c r="G444" s="459"/>
      <c r="H444" s="460"/>
      <c r="I444" s="204"/>
      <c r="J444" s="204"/>
      <c r="K444" s="204"/>
      <c r="L444" s="204"/>
      <c r="M444" s="204"/>
      <c r="N444" s="204"/>
      <c r="O444" s="407"/>
      <c r="P444" s="407"/>
      <c r="Q444" s="407"/>
      <c r="R444" s="407"/>
      <c r="S444" s="407"/>
      <c r="T444" s="407"/>
      <c r="U444" s="407"/>
      <c r="V444" s="407"/>
      <c r="W444" s="407"/>
      <c r="X444" s="407"/>
      <c r="Y444" s="407"/>
      <c r="Z444" s="407"/>
      <c r="AA444" s="407"/>
      <c r="AB444" s="407"/>
      <c r="AC444" s="407"/>
      <c r="AD444" s="407"/>
      <c r="AE444" s="408"/>
      <c r="AF444" s="408"/>
      <c r="AG444" s="408"/>
      <c r="AH444" s="408"/>
      <c r="AI444" s="408"/>
      <c r="AJ444" s="408"/>
      <c r="AK444" s="408"/>
      <c r="AL444" s="407"/>
      <c r="AM444" s="407"/>
      <c r="AN444" s="407"/>
      <c r="AO444" s="407"/>
      <c r="AP444" s="407"/>
      <c r="AQ444" s="407"/>
      <c r="AR444" s="409"/>
    </row>
    <row r="445" spans="1:44" ht="35.25" customHeight="1">
      <c r="A445" s="463" t="s">
        <v>449</v>
      </c>
      <c r="B445" s="463"/>
      <c r="C445" s="463"/>
      <c r="D445" s="463"/>
      <c r="E445" s="463"/>
      <c r="F445" s="463"/>
      <c r="G445" s="459"/>
      <c r="H445" s="457"/>
      <c r="I445" s="203"/>
      <c r="J445" s="203"/>
      <c r="K445" s="203"/>
      <c r="L445" s="203"/>
      <c r="M445" s="203"/>
      <c r="N445" s="203"/>
      <c r="O445" s="406"/>
      <c r="P445" s="406"/>
      <c r="Q445" s="406"/>
      <c r="R445" s="406"/>
      <c r="S445" s="406"/>
      <c r="T445" s="406"/>
      <c r="U445" s="406"/>
      <c r="V445" s="406"/>
      <c r="W445" s="406"/>
      <c r="X445" s="406"/>
      <c r="Y445" s="406"/>
      <c r="Z445" s="406"/>
      <c r="AA445" s="406"/>
      <c r="AB445" s="406"/>
      <c r="AC445" s="406"/>
      <c r="AD445" s="406"/>
      <c r="AE445" s="412"/>
      <c r="AF445" s="412"/>
      <c r="AG445" s="412"/>
      <c r="AH445" s="412"/>
      <c r="AI445" s="412"/>
      <c r="AJ445" s="412"/>
      <c r="AK445" s="412"/>
      <c r="AL445" s="406"/>
      <c r="AM445" s="406"/>
      <c r="AN445" s="406"/>
      <c r="AO445" s="406"/>
      <c r="AP445" s="406"/>
      <c r="AQ445" s="406"/>
      <c r="AR445" s="409"/>
    </row>
    <row r="446" spans="1:44" ht="105.75" customHeight="1">
      <c r="A446" s="567" t="s">
        <v>448</v>
      </c>
      <c r="B446" s="567"/>
      <c r="C446" s="567"/>
      <c r="D446" s="567"/>
      <c r="E446" s="567"/>
      <c r="F446" s="461" t="s">
        <v>539</v>
      </c>
      <c r="G446" s="546" t="s">
        <v>439</v>
      </c>
      <c r="H446" s="546"/>
      <c r="I446" s="546"/>
      <c r="J446" s="546"/>
      <c r="K446" s="546"/>
      <c r="L446" s="546"/>
      <c r="M446" s="221"/>
      <c r="N446" s="221"/>
      <c r="O446" s="405"/>
      <c r="P446" s="405"/>
      <c r="Q446" s="405"/>
      <c r="R446" s="405"/>
      <c r="S446" s="405"/>
      <c r="T446" s="405"/>
      <c r="U446" s="405"/>
      <c r="V446" s="405"/>
      <c r="W446" s="405"/>
      <c r="X446" s="405"/>
      <c r="Y446" s="405"/>
      <c r="Z446" s="405"/>
      <c r="AA446" s="405"/>
      <c r="AB446" s="405"/>
      <c r="AC446" s="405"/>
      <c r="AD446" s="405"/>
      <c r="AE446" s="413"/>
      <c r="AF446" s="413"/>
      <c r="AG446" s="413"/>
      <c r="AH446" s="413"/>
      <c r="AI446" s="413"/>
      <c r="AJ446" s="714"/>
      <c r="AK446" s="714"/>
      <c r="AL446" s="714"/>
      <c r="AM446" s="411"/>
      <c r="AN446" s="411"/>
      <c r="AO446" s="411"/>
      <c r="AP446" s="411"/>
      <c r="AQ446" s="405"/>
      <c r="AR446" s="405"/>
    </row>
    <row r="447" spans="1:44" ht="39.75" customHeight="1">
      <c r="A447" s="464"/>
      <c r="B447" s="462" t="s">
        <v>440</v>
      </c>
      <c r="C447" s="465"/>
      <c r="D447" s="466"/>
      <c r="E447" s="462"/>
      <c r="F447" s="467"/>
      <c r="G447" s="467"/>
      <c r="H447" s="468"/>
      <c r="I447" s="206"/>
      <c r="J447" s="207"/>
      <c r="K447" s="207"/>
      <c r="L447" s="207"/>
      <c r="M447" s="207"/>
      <c r="N447" s="207"/>
      <c r="O447" s="415"/>
      <c r="P447" s="415"/>
      <c r="Q447" s="415"/>
      <c r="R447" s="415"/>
      <c r="S447" s="415"/>
      <c r="T447" s="416"/>
      <c r="U447" s="416"/>
      <c r="V447" s="416"/>
      <c r="W447" s="416"/>
      <c r="X447" s="416"/>
      <c r="Y447" s="416"/>
      <c r="Z447" s="416"/>
      <c r="AA447" s="416"/>
      <c r="AB447" s="416"/>
      <c r="AC447" s="416"/>
      <c r="AD447" s="416"/>
      <c r="AE447" s="417"/>
      <c r="AF447" s="417"/>
      <c r="AG447" s="417"/>
      <c r="AH447" s="417"/>
      <c r="AI447" s="418"/>
      <c r="AJ447" s="418"/>
      <c r="AK447" s="418"/>
      <c r="AL447" s="416"/>
      <c r="AM447" s="416"/>
      <c r="AN447" s="416"/>
      <c r="AO447" s="409"/>
      <c r="AP447" s="409"/>
      <c r="AQ447" s="409"/>
      <c r="AR447" s="409"/>
    </row>
    <row r="448" spans="1:44" ht="63.75" customHeight="1">
      <c r="A448" s="419"/>
      <c r="B448" s="415"/>
      <c r="C448" s="415"/>
      <c r="D448" s="414"/>
      <c r="E448" s="420"/>
      <c r="F448" s="420"/>
      <c r="G448" s="420"/>
      <c r="H448" s="415"/>
      <c r="I448" s="415"/>
      <c r="J448" s="415"/>
      <c r="K448" s="415"/>
      <c r="L448" s="415"/>
      <c r="M448" s="415"/>
      <c r="N448" s="415"/>
      <c r="O448" s="415"/>
      <c r="P448" s="415"/>
      <c r="Q448" s="415"/>
      <c r="R448" s="415"/>
      <c r="S448" s="415"/>
      <c r="T448" s="416"/>
      <c r="U448" s="416"/>
      <c r="V448" s="416"/>
      <c r="W448" s="416"/>
      <c r="X448" s="416"/>
      <c r="Y448" s="416"/>
      <c r="Z448" s="416"/>
      <c r="AA448" s="416"/>
      <c r="AB448" s="416"/>
      <c r="AC448" s="416"/>
      <c r="AD448" s="416"/>
      <c r="AE448" s="417"/>
      <c r="AF448" s="417"/>
      <c r="AG448" s="417"/>
      <c r="AH448" s="417"/>
      <c r="AI448" s="418"/>
      <c r="AJ448" s="418"/>
      <c r="AK448" s="418"/>
      <c r="AL448" s="416"/>
      <c r="AM448" s="416"/>
      <c r="AN448" s="416"/>
      <c r="AO448" s="409"/>
      <c r="AP448" s="409"/>
      <c r="AQ448" s="409"/>
      <c r="AR448" s="409"/>
    </row>
    <row r="449" spans="1:44" ht="63.75" customHeight="1">
      <c r="A449" s="415"/>
      <c r="B449" s="415"/>
      <c r="C449" s="415"/>
      <c r="D449" s="414"/>
      <c r="E449" s="420"/>
      <c r="F449" s="420"/>
      <c r="G449" s="420"/>
      <c r="H449" s="415"/>
      <c r="I449" s="415"/>
      <c r="J449" s="415"/>
      <c r="K449" s="415"/>
      <c r="L449" s="415"/>
      <c r="M449" s="415"/>
      <c r="N449" s="415"/>
      <c r="O449" s="415"/>
      <c r="P449" s="415"/>
      <c r="Q449" s="415"/>
      <c r="R449" s="415"/>
      <c r="S449" s="415"/>
      <c r="T449" s="415"/>
      <c r="U449" s="415"/>
      <c r="V449" s="415"/>
      <c r="W449" s="415"/>
      <c r="X449" s="415"/>
      <c r="Y449" s="415"/>
      <c r="Z449" s="415"/>
      <c r="AA449" s="415"/>
      <c r="AB449" s="415"/>
      <c r="AC449" s="415"/>
      <c r="AD449" s="415"/>
      <c r="AE449" s="418"/>
      <c r="AF449" s="418"/>
      <c r="AG449" s="418"/>
      <c r="AH449" s="418"/>
      <c r="AI449" s="418"/>
      <c r="AJ449" s="418"/>
      <c r="AK449" s="418"/>
      <c r="AL449" s="415"/>
      <c r="AM449" s="415"/>
      <c r="AN449" s="415"/>
      <c r="AO449" s="415"/>
      <c r="AP449" s="415"/>
      <c r="AQ449" s="415"/>
      <c r="AR449" s="409"/>
    </row>
    <row r="451" spans="1:44" ht="63.75" customHeight="1">
      <c r="A451" s="129"/>
      <c r="B451" s="108"/>
      <c r="C451" s="108"/>
      <c r="D451" s="111"/>
      <c r="E451" s="112"/>
      <c r="F451" s="112"/>
      <c r="G451" s="112"/>
      <c r="H451" s="108"/>
      <c r="I451" s="108"/>
      <c r="J451" s="108"/>
      <c r="K451" s="108"/>
      <c r="L451" s="108"/>
      <c r="M451" s="108"/>
      <c r="N451" s="108"/>
      <c r="O451" s="108"/>
      <c r="P451" s="108"/>
      <c r="Q451" s="108"/>
      <c r="R451" s="108"/>
      <c r="S451" s="108"/>
      <c r="T451" s="109"/>
      <c r="U451" s="109"/>
      <c r="V451" s="109"/>
      <c r="W451" s="109"/>
      <c r="X451" s="109"/>
      <c r="Y451" s="109"/>
      <c r="Z451" s="109"/>
      <c r="AA451" s="109"/>
      <c r="AB451" s="109"/>
      <c r="AC451" s="109"/>
      <c r="AD451" s="109"/>
      <c r="AE451" s="181"/>
      <c r="AF451" s="181"/>
      <c r="AG451" s="181"/>
      <c r="AH451" s="181"/>
      <c r="AI451" s="185"/>
      <c r="AJ451" s="185"/>
      <c r="AK451" s="185"/>
      <c r="AL451" s="109"/>
      <c r="AM451" s="109"/>
      <c r="AN451" s="109"/>
      <c r="AO451" s="113"/>
      <c r="AP451" s="95"/>
      <c r="AQ451" s="95"/>
    </row>
    <row r="452" spans="1:44" ht="63.75" customHeight="1">
      <c r="A452" s="100"/>
      <c r="T452" s="101"/>
      <c r="U452" s="101"/>
      <c r="V452" s="101"/>
      <c r="W452" s="101"/>
      <c r="X452" s="101"/>
      <c r="Y452" s="101"/>
      <c r="Z452" s="101"/>
      <c r="AA452" s="101"/>
      <c r="AB452" s="101"/>
      <c r="AC452" s="101"/>
      <c r="AD452" s="101"/>
      <c r="AE452" s="182"/>
      <c r="AF452" s="182"/>
      <c r="AG452" s="182"/>
      <c r="AH452" s="182"/>
      <c r="AL452" s="101"/>
      <c r="AM452" s="101"/>
      <c r="AN452" s="101"/>
      <c r="AO452" s="95"/>
      <c r="AP452" s="95"/>
      <c r="AQ452" s="95"/>
    </row>
    <row r="453" spans="1:44" ht="63.75" customHeight="1">
      <c r="A453" s="100"/>
      <c r="T453" s="101"/>
      <c r="U453" s="101"/>
      <c r="V453" s="101"/>
      <c r="W453" s="101"/>
      <c r="X453" s="101"/>
      <c r="Y453" s="101"/>
      <c r="Z453" s="101"/>
      <c r="AA453" s="101"/>
      <c r="AB453" s="101"/>
      <c r="AC453" s="101"/>
      <c r="AD453" s="101"/>
      <c r="AE453" s="182"/>
      <c r="AF453" s="182"/>
      <c r="AG453" s="182"/>
      <c r="AH453" s="182"/>
      <c r="AL453" s="101"/>
      <c r="AM453" s="101"/>
      <c r="AN453" s="101"/>
      <c r="AO453" s="95"/>
      <c r="AP453" s="95"/>
      <c r="AQ453" s="95"/>
    </row>
    <row r="454" spans="1:44" ht="63.75" customHeight="1">
      <c r="A454" s="100"/>
      <c r="T454" s="101"/>
      <c r="U454" s="101"/>
      <c r="V454" s="101"/>
      <c r="W454" s="101"/>
      <c r="X454" s="101"/>
      <c r="Y454" s="101"/>
      <c r="Z454" s="101"/>
      <c r="AA454" s="101"/>
      <c r="AB454" s="101"/>
      <c r="AC454" s="101"/>
      <c r="AD454" s="101"/>
      <c r="AE454" s="182"/>
      <c r="AF454" s="182"/>
      <c r="AG454" s="182"/>
      <c r="AH454" s="182"/>
      <c r="AL454" s="101"/>
      <c r="AM454" s="101"/>
      <c r="AN454" s="101"/>
      <c r="AO454" s="95"/>
      <c r="AP454" s="95"/>
      <c r="AQ454" s="95"/>
    </row>
    <row r="455" spans="1:44" ht="63.75" customHeight="1">
      <c r="A455" s="100"/>
      <c r="T455" s="101"/>
      <c r="U455" s="101"/>
      <c r="V455" s="101"/>
      <c r="W455" s="101"/>
      <c r="X455" s="101"/>
      <c r="Y455" s="101"/>
      <c r="Z455" s="101"/>
      <c r="AA455" s="101"/>
      <c r="AB455" s="101"/>
      <c r="AC455" s="101"/>
      <c r="AD455" s="101"/>
      <c r="AE455" s="182"/>
      <c r="AF455" s="182"/>
      <c r="AG455" s="182"/>
      <c r="AH455" s="182"/>
      <c r="AL455" s="101"/>
      <c r="AM455" s="101"/>
      <c r="AN455" s="101"/>
      <c r="AO455" s="95"/>
      <c r="AP455" s="95"/>
      <c r="AQ455" s="95"/>
    </row>
    <row r="456" spans="1:44" ht="63.75" customHeight="1">
      <c r="A456" s="102"/>
      <c r="T456" s="101"/>
      <c r="U456" s="101"/>
      <c r="V456" s="101"/>
      <c r="W456" s="101"/>
      <c r="X456" s="101"/>
      <c r="Y456" s="101"/>
      <c r="Z456" s="101"/>
      <c r="AA456" s="101"/>
      <c r="AB456" s="101"/>
      <c r="AC456" s="101"/>
      <c r="AD456" s="101"/>
      <c r="AE456" s="182"/>
      <c r="AF456" s="182"/>
      <c r="AG456" s="182"/>
      <c r="AH456" s="182"/>
      <c r="AL456" s="101"/>
      <c r="AM456" s="101"/>
      <c r="AN456" s="101"/>
      <c r="AO456" s="95"/>
      <c r="AP456" s="95"/>
      <c r="AQ456" s="95"/>
    </row>
    <row r="457" spans="1:44" ht="63.75" customHeight="1">
      <c r="A457" s="100"/>
      <c r="T457" s="101"/>
      <c r="U457" s="101"/>
      <c r="V457" s="101"/>
      <c r="W457" s="101"/>
      <c r="X457" s="101"/>
      <c r="Y457" s="101"/>
      <c r="Z457" s="101"/>
      <c r="AA457" s="101"/>
      <c r="AB457" s="101"/>
      <c r="AC457" s="101"/>
      <c r="AD457" s="101"/>
      <c r="AE457" s="182"/>
      <c r="AF457" s="182"/>
      <c r="AG457" s="182"/>
      <c r="AH457" s="182"/>
      <c r="AL457" s="101"/>
      <c r="AM457" s="101"/>
      <c r="AN457" s="101"/>
      <c r="AO457" s="95"/>
      <c r="AP457" s="95"/>
      <c r="AQ457" s="95"/>
    </row>
    <row r="458" spans="1:44" ht="63.75" customHeight="1">
      <c r="A458" s="100"/>
      <c r="T458" s="101"/>
      <c r="U458" s="101"/>
      <c r="V458" s="101"/>
      <c r="W458" s="101"/>
      <c r="X458" s="101"/>
      <c r="Y458" s="101"/>
      <c r="Z458" s="101"/>
      <c r="AA458" s="101"/>
      <c r="AB458" s="101"/>
      <c r="AC458" s="101"/>
      <c r="AD458" s="101"/>
      <c r="AE458" s="182"/>
      <c r="AF458" s="182"/>
      <c r="AG458" s="182"/>
      <c r="AH458" s="182"/>
      <c r="AL458" s="101"/>
      <c r="AM458" s="101"/>
      <c r="AN458" s="101"/>
      <c r="AO458" s="95"/>
      <c r="AP458" s="95"/>
      <c r="AQ458" s="95"/>
    </row>
    <row r="459" spans="1:44" ht="63.75" customHeight="1">
      <c r="A459" s="100"/>
      <c r="T459" s="101"/>
      <c r="U459" s="101"/>
      <c r="V459" s="101"/>
      <c r="W459" s="101"/>
      <c r="X459" s="101"/>
      <c r="Y459" s="101"/>
      <c r="Z459" s="101"/>
      <c r="AA459" s="101"/>
      <c r="AB459" s="101"/>
      <c r="AC459" s="101"/>
      <c r="AD459" s="101"/>
      <c r="AE459" s="182"/>
      <c r="AF459" s="182"/>
      <c r="AG459" s="182"/>
      <c r="AH459" s="182"/>
      <c r="AL459" s="101"/>
      <c r="AM459" s="101"/>
      <c r="AN459" s="101"/>
      <c r="AO459" s="95"/>
      <c r="AP459" s="95"/>
      <c r="AQ459" s="95"/>
    </row>
    <row r="460" spans="1:44" ht="63.75" customHeight="1">
      <c r="A460" s="100"/>
      <c r="T460" s="101"/>
      <c r="U460" s="101"/>
      <c r="V460" s="101"/>
      <c r="W460" s="101"/>
      <c r="X460" s="101"/>
      <c r="Y460" s="101"/>
      <c r="Z460" s="101"/>
      <c r="AA460" s="101"/>
      <c r="AB460" s="101"/>
      <c r="AC460" s="101"/>
      <c r="AD460" s="101"/>
      <c r="AE460" s="182"/>
      <c r="AF460" s="182"/>
      <c r="AG460" s="182"/>
      <c r="AH460" s="182"/>
      <c r="AL460" s="101"/>
      <c r="AM460" s="101"/>
      <c r="AN460" s="101"/>
      <c r="AO460" s="95"/>
      <c r="AP460" s="95"/>
      <c r="AQ460" s="95"/>
    </row>
    <row r="461" spans="1:44" ht="63.75" customHeight="1">
      <c r="A461" s="100"/>
    </row>
    <row r="462" spans="1:44" ht="63.75" customHeight="1">
      <c r="A462" s="102"/>
    </row>
    <row r="463" spans="1:44" ht="63.75" customHeight="1">
      <c r="A463" s="100"/>
      <c r="T463" s="105"/>
      <c r="U463" s="105"/>
      <c r="V463" s="105"/>
      <c r="W463" s="105"/>
      <c r="X463" s="105"/>
      <c r="Y463" s="105"/>
      <c r="Z463" s="105"/>
      <c r="AA463" s="105"/>
      <c r="AB463" s="105"/>
      <c r="AC463" s="105"/>
      <c r="AD463" s="105"/>
      <c r="AE463" s="184"/>
      <c r="AF463" s="184"/>
      <c r="AG463" s="184"/>
      <c r="AH463" s="184"/>
      <c r="AL463" s="105"/>
      <c r="AM463" s="105"/>
      <c r="AN463" s="105"/>
    </row>
    <row r="464" spans="1:44" s="99" customFormat="1" ht="63.75" customHeight="1">
      <c r="A464" s="100"/>
      <c r="D464" s="103"/>
      <c r="E464" s="104"/>
      <c r="F464" s="104"/>
      <c r="G464" s="104"/>
      <c r="T464" s="105"/>
      <c r="U464" s="105"/>
      <c r="V464" s="105"/>
      <c r="W464" s="105"/>
      <c r="X464" s="105"/>
      <c r="Y464" s="105"/>
      <c r="Z464" s="105"/>
      <c r="AA464" s="105"/>
      <c r="AB464" s="105"/>
      <c r="AC464" s="105"/>
      <c r="AD464" s="105"/>
      <c r="AE464" s="184"/>
      <c r="AF464" s="184"/>
      <c r="AG464" s="184"/>
      <c r="AH464" s="184"/>
      <c r="AI464" s="183"/>
      <c r="AJ464" s="183"/>
      <c r="AK464" s="183"/>
      <c r="AL464" s="105"/>
      <c r="AM464" s="105"/>
      <c r="AN464" s="105"/>
      <c r="AR464" s="95"/>
    </row>
    <row r="465" spans="1:44" s="99" customFormat="1" ht="63.75" customHeight="1">
      <c r="A465" s="100"/>
      <c r="D465" s="103"/>
      <c r="E465" s="104"/>
      <c r="F465" s="104"/>
      <c r="G465" s="104"/>
      <c r="T465" s="105"/>
      <c r="U465" s="105"/>
      <c r="V465" s="105"/>
      <c r="W465" s="105"/>
      <c r="X465" s="105"/>
      <c r="Y465" s="105"/>
      <c r="Z465" s="105"/>
      <c r="AA465" s="105"/>
      <c r="AB465" s="105"/>
      <c r="AC465" s="105"/>
      <c r="AD465" s="105"/>
      <c r="AE465" s="184"/>
      <c r="AF465" s="184"/>
      <c r="AG465" s="184"/>
      <c r="AH465" s="184"/>
      <c r="AI465" s="183"/>
      <c r="AJ465" s="183"/>
      <c r="AK465" s="183"/>
      <c r="AL465" s="105"/>
      <c r="AM465" s="105"/>
      <c r="AN465" s="105"/>
      <c r="AR465" s="95"/>
    </row>
    <row r="466" spans="1:44" s="99" customFormat="1" ht="63.75" customHeight="1">
      <c r="A466" s="100"/>
      <c r="D466" s="103"/>
      <c r="E466" s="104"/>
      <c r="F466" s="104"/>
      <c r="G466" s="104"/>
      <c r="T466" s="105"/>
      <c r="U466" s="105"/>
      <c r="V466" s="105"/>
      <c r="W466" s="105"/>
      <c r="X466" s="105"/>
      <c r="Y466" s="105"/>
      <c r="Z466" s="105"/>
      <c r="AA466" s="105"/>
      <c r="AB466" s="105"/>
      <c r="AC466" s="105"/>
      <c r="AD466" s="105"/>
      <c r="AE466" s="184"/>
      <c r="AF466" s="184"/>
      <c r="AG466" s="184"/>
      <c r="AH466" s="184"/>
      <c r="AI466" s="183"/>
      <c r="AJ466" s="183"/>
      <c r="AK466" s="183"/>
      <c r="AL466" s="105"/>
      <c r="AM466" s="105"/>
      <c r="AN466" s="105"/>
      <c r="AR466" s="95"/>
    </row>
    <row r="467" spans="1:44" s="99" customFormat="1" ht="63.75" customHeight="1">
      <c r="A467" s="100"/>
      <c r="D467" s="103"/>
      <c r="E467" s="104"/>
      <c r="F467" s="104"/>
      <c r="G467" s="104"/>
      <c r="AE467" s="183"/>
      <c r="AF467" s="183"/>
      <c r="AG467" s="183"/>
      <c r="AH467" s="183"/>
      <c r="AI467" s="183"/>
      <c r="AJ467" s="183"/>
      <c r="AK467" s="183"/>
      <c r="AR467" s="95"/>
    </row>
    <row r="473" spans="1:44" s="99" customFormat="1" ht="63.75" customHeight="1">
      <c r="D473" s="103"/>
      <c r="E473" s="104"/>
      <c r="F473" s="104"/>
      <c r="G473" s="104"/>
      <c r="AE473" s="183"/>
      <c r="AF473" s="183"/>
      <c r="AG473" s="183"/>
      <c r="AH473" s="183"/>
      <c r="AI473" s="183"/>
      <c r="AJ473" s="183"/>
      <c r="AK473" s="183"/>
      <c r="AR473" s="95"/>
    </row>
  </sheetData>
  <mergeCells count="467">
    <mergeCell ref="AR9:AR10"/>
    <mergeCell ref="A442:E442"/>
    <mergeCell ref="AM442:AQ442"/>
    <mergeCell ref="AJ442:AL442"/>
    <mergeCell ref="AJ446:AL446"/>
    <mergeCell ref="I443:J443"/>
    <mergeCell ref="AK9:AK10"/>
    <mergeCell ref="AL9:AL10"/>
    <mergeCell ref="AM9:AM10"/>
    <mergeCell ref="AN9:AN10"/>
    <mergeCell ref="AO9:AO10"/>
    <mergeCell ref="AP9:AP10"/>
    <mergeCell ref="AQ9:AQ10"/>
    <mergeCell ref="AO51:AO52"/>
    <mergeCell ref="A395:AR395"/>
    <mergeCell ref="A388:A394"/>
    <mergeCell ref="B388:B394"/>
    <mergeCell ref="AR53:AR54"/>
    <mergeCell ref="G53:G54"/>
    <mergeCell ref="F53:F54"/>
    <mergeCell ref="D53:D54"/>
    <mergeCell ref="AQ53:AQ54"/>
    <mergeCell ref="AP53:AP54"/>
    <mergeCell ref="AO53:AO54"/>
    <mergeCell ref="A2:AR2"/>
    <mergeCell ref="A3:A5"/>
    <mergeCell ref="B3:B5"/>
    <mergeCell ref="C3:C5"/>
    <mergeCell ref="D3:D5"/>
    <mergeCell ref="E3:G3"/>
    <mergeCell ref="H3:AQ3"/>
    <mergeCell ref="AR3:AR5"/>
    <mergeCell ref="E4:E5"/>
    <mergeCell ref="F4:F5"/>
    <mergeCell ref="G4:G5"/>
    <mergeCell ref="H4:J4"/>
    <mergeCell ref="T4:V4"/>
    <mergeCell ref="W4:Y4"/>
    <mergeCell ref="Q4:S4"/>
    <mergeCell ref="AI4:AK4"/>
    <mergeCell ref="AL4:AN4"/>
    <mergeCell ref="AO4:AQ4"/>
    <mergeCell ref="K4:M4"/>
    <mergeCell ref="N4:P4"/>
    <mergeCell ref="Z4:AB4"/>
    <mergeCell ref="AC4:AE4"/>
    <mergeCell ref="AF4:AH4"/>
    <mergeCell ref="W53:W54"/>
    <mergeCell ref="V53:V54"/>
    <mergeCell ref="U53:U54"/>
    <mergeCell ref="T53:T54"/>
    <mergeCell ref="L53:L54"/>
    <mergeCell ref="K53:K54"/>
    <mergeCell ref="J53:J54"/>
    <mergeCell ref="G104:G105"/>
    <mergeCell ref="H104:H105"/>
    <mergeCell ref="N53:N54"/>
    <mergeCell ref="E104:E105"/>
    <mergeCell ref="D104:D105"/>
    <mergeCell ref="F104:F105"/>
    <mergeCell ref="D61:D63"/>
    <mergeCell ref="E61:E63"/>
    <mergeCell ref="F61:F63"/>
    <mergeCell ref="G61:G63"/>
    <mergeCell ref="O53:O54"/>
    <mergeCell ref="I53:I54"/>
    <mergeCell ref="H53:H54"/>
    <mergeCell ref="E53:E54"/>
    <mergeCell ref="B95:B101"/>
    <mergeCell ref="A95:A101"/>
    <mergeCell ref="C58:C66"/>
    <mergeCell ref="C145:C151"/>
    <mergeCell ref="C138:C144"/>
    <mergeCell ref="B152:B158"/>
    <mergeCell ref="A131:A137"/>
    <mergeCell ref="B131:B137"/>
    <mergeCell ref="A159:A165"/>
    <mergeCell ref="C131:C137"/>
    <mergeCell ref="B138:B144"/>
    <mergeCell ref="C152:C158"/>
    <mergeCell ref="C159:C165"/>
    <mergeCell ref="B145:B151"/>
    <mergeCell ref="C81:C87"/>
    <mergeCell ref="A67:A73"/>
    <mergeCell ref="B67:B73"/>
    <mergeCell ref="C67:C73"/>
    <mergeCell ref="A58:A66"/>
    <mergeCell ref="B124:B130"/>
    <mergeCell ref="A145:A151"/>
    <mergeCell ref="AO385:AO386"/>
    <mergeCell ref="A180:A186"/>
    <mergeCell ref="B180:B186"/>
    <mergeCell ref="C42:C48"/>
    <mergeCell ref="A88:A94"/>
    <mergeCell ref="B58:B66"/>
    <mergeCell ref="B88:B94"/>
    <mergeCell ref="C88:C94"/>
    <mergeCell ref="A102:A109"/>
    <mergeCell ref="B102:B109"/>
    <mergeCell ref="C102:C109"/>
    <mergeCell ref="A74:A80"/>
    <mergeCell ref="B74:B80"/>
    <mergeCell ref="C74:C80"/>
    <mergeCell ref="A81:A87"/>
    <mergeCell ref="B81:B87"/>
    <mergeCell ref="A201:A207"/>
    <mergeCell ref="B201:B207"/>
    <mergeCell ref="C347:C353"/>
    <mergeCell ref="AB53:AB54"/>
    <mergeCell ref="A117:A123"/>
    <mergeCell ref="C166:C172"/>
    <mergeCell ref="B250:B256"/>
    <mergeCell ref="A257:A263"/>
    <mergeCell ref="B257:B263"/>
    <mergeCell ref="C257:C263"/>
    <mergeCell ref="B264:B270"/>
    <mergeCell ref="C264:C270"/>
    <mergeCell ref="A264:A270"/>
    <mergeCell ref="A278:A284"/>
    <mergeCell ref="B278:B284"/>
    <mergeCell ref="C278:C284"/>
    <mergeCell ref="A166:A172"/>
    <mergeCell ref="B166:B172"/>
    <mergeCell ref="A250:A256"/>
    <mergeCell ref="B271:B277"/>
    <mergeCell ref="C271:C277"/>
    <mergeCell ref="AE385:AE386"/>
    <mergeCell ref="AF385:AF386"/>
    <mergeCell ref="A347:A353"/>
    <mergeCell ref="AA385:AA386"/>
    <mergeCell ref="W385:W386"/>
    <mergeCell ref="Y385:Y386"/>
    <mergeCell ref="C333:C339"/>
    <mergeCell ref="A340:A346"/>
    <mergeCell ref="C180:C186"/>
    <mergeCell ref="A326:A332"/>
    <mergeCell ref="B326:B332"/>
    <mergeCell ref="C326:C332"/>
    <mergeCell ref="C354:C360"/>
    <mergeCell ref="C309:C318"/>
    <mergeCell ref="A243:A249"/>
    <mergeCell ref="B243:B249"/>
    <mergeCell ref="C243:C249"/>
    <mergeCell ref="C222:C228"/>
    <mergeCell ref="C236:C242"/>
    <mergeCell ref="A215:A221"/>
    <mergeCell ref="B215:B221"/>
    <mergeCell ref="C215:C221"/>
    <mergeCell ref="A229:A235"/>
    <mergeCell ref="A271:A277"/>
    <mergeCell ref="A1:AR1"/>
    <mergeCell ref="C388:C394"/>
    <mergeCell ref="AR388:AR394"/>
    <mergeCell ref="C319:C325"/>
    <mergeCell ref="A309:A315"/>
    <mergeCell ref="AR309:AR315"/>
    <mergeCell ref="A378:A384"/>
    <mergeCell ref="B378:B384"/>
    <mergeCell ref="C378:C387"/>
    <mergeCell ref="E378:AR384"/>
    <mergeCell ref="C370:C377"/>
    <mergeCell ref="A385:A386"/>
    <mergeCell ref="AM385:AM386"/>
    <mergeCell ref="AN385:AN386"/>
    <mergeCell ref="A354:A360"/>
    <mergeCell ref="B354:B360"/>
    <mergeCell ref="H311:AB311"/>
    <mergeCell ref="E368:AR368"/>
    <mergeCell ref="E369:AR369"/>
    <mergeCell ref="E377:AR377"/>
    <mergeCell ref="A319:A325"/>
    <mergeCell ref="B370:B376"/>
    <mergeCell ref="A370:A376"/>
    <mergeCell ref="A333:A339"/>
    <mergeCell ref="A7:C16"/>
    <mergeCell ref="A17:AR17"/>
    <mergeCell ref="A18:C24"/>
    <mergeCell ref="B42:B48"/>
    <mergeCell ref="A33:AR33"/>
    <mergeCell ref="A34:AR34"/>
    <mergeCell ref="C49:C57"/>
    <mergeCell ref="A35:A41"/>
    <mergeCell ref="D9:D10"/>
    <mergeCell ref="E9:E10"/>
    <mergeCell ref="F9:F10"/>
    <mergeCell ref="G9:G10"/>
    <mergeCell ref="AF9:AF10"/>
    <mergeCell ref="H9:H10"/>
    <mergeCell ref="I9:I10"/>
    <mergeCell ref="J9:J10"/>
    <mergeCell ref="AB9:AB10"/>
    <mergeCell ref="AC9:AC10"/>
    <mergeCell ref="AD9:AD10"/>
    <mergeCell ref="AE9:AE10"/>
    <mergeCell ref="R9:R10"/>
    <mergeCell ref="S9:S10"/>
    <mergeCell ref="T9:T10"/>
    <mergeCell ref="M53:M54"/>
    <mergeCell ref="A25:C31"/>
    <mergeCell ref="AA53:AA54"/>
    <mergeCell ref="Z53:Z54"/>
    <mergeCell ref="Y53:Y54"/>
    <mergeCell ref="X53:X54"/>
    <mergeCell ref="S53:S54"/>
    <mergeCell ref="R53:R54"/>
    <mergeCell ref="Q53:Q54"/>
    <mergeCell ref="P53:P54"/>
    <mergeCell ref="D51:D52"/>
    <mergeCell ref="A32:AR32"/>
    <mergeCell ref="AL51:AL52"/>
    <mergeCell ref="AM51:AM52"/>
    <mergeCell ref="AN51:AN52"/>
    <mergeCell ref="AP51:AP52"/>
    <mergeCell ref="AQ51:AQ52"/>
    <mergeCell ref="AR51:AR52"/>
    <mergeCell ref="E51:E52"/>
    <mergeCell ref="F51:F52"/>
    <mergeCell ref="G51:G52"/>
    <mergeCell ref="AF51:AF52"/>
    <mergeCell ref="AG51:AG52"/>
    <mergeCell ref="AH51:AH52"/>
    <mergeCell ref="AI51:AI52"/>
    <mergeCell ref="AG9:AG10"/>
    <mergeCell ref="AH9:AH10"/>
    <mergeCell ref="AI9:AI10"/>
    <mergeCell ref="AJ9:AJ10"/>
    <mergeCell ref="K9:K10"/>
    <mergeCell ref="L9:L10"/>
    <mergeCell ref="M9:M10"/>
    <mergeCell ref="N9:N10"/>
    <mergeCell ref="O9:O10"/>
    <mergeCell ref="P9:P10"/>
    <mergeCell ref="Q9:Q10"/>
    <mergeCell ref="W9:W10"/>
    <mergeCell ref="X9:X10"/>
    <mergeCell ref="Y9:Y10"/>
    <mergeCell ref="Z9:Z10"/>
    <mergeCell ref="AA9:AA10"/>
    <mergeCell ref="U9:U10"/>
    <mergeCell ref="V9:V10"/>
    <mergeCell ref="AR385:AR386"/>
    <mergeCell ref="AL385:AL386"/>
    <mergeCell ref="C201:C207"/>
    <mergeCell ref="A187:A193"/>
    <mergeCell ref="B187:B193"/>
    <mergeCell ref="C187:C193"/>
    <mergeCell ref="A194:A200"/>
    <mergeCell ref="B194:B200"/>
    <mergeCell ref="C194:C200"/>
    <mergeCell ref="AP385:AP386"/>
    <mergeCell ref="AQ385:AQ386"/>
    <mergeCell ref="A306:AR306"/>
    <mergeCell ref="A307:AR307"/>
    <mergeCell ref="A285:A291"/>
    <mergeCell ref="B285:B291"/>
    <mergeCell ref="C285:C291"/>
    <mergeCell ref="A292:A298"/>
    <mergeCell ref="B292:B298"/>
    <mergeCell ref="C292:C298"/>
    <mergeCell ref="A299:A305"/>
    <mergeCell ref="B299:B305"/>
    <mergeCell ref="C299:C305"/>
    <mergeCell ref="X385:X386"/>
    <mergeCell ref="C361:C369"/>
    <mergeCell ref="A439:AR439"/>
    <mergeCell ref="A396:AR396"/>
    <mergeCell ref="A397:C403"/>
    <mergeCell ref="A404:C410"/>
    <mergeCell ref="A432:C438"/>
    <mergeCell ref="A425:C431"/>
    <mergeCell ref="A411:C417"/>
    <mergeCell ref="A418:C424"/>
    <mergeCell ref="B347:B353"/>
    <mergeCell ref="AI385:AI386"/>
    <mergeCell ref="G385:G386"/>
    <mergeCell ref="F385:F386"/>
    <mergeCell ref="E385:E386"/>
    <mergeCell ref="D385:D386"/>
    <mergeCell ref="P385:P386"/>
    <mergeCell ref="Q385:Q386"/>
    <mergeCell ref="R385:R386"/>
    <mergeCell ref="S385:S386"/>
    <mergeCell ref="A361:A367"/>
    <mergeCell ref="B361:B367"/>
    <mergeCell ref="AK385:AK386"/>
    <mergeCell ref="AJ385:AJ386"/>
    <mergeCell ref="Z385:Z386"/>
    <mergeCell ref="AG385:AG386"/>
    <mergeCell ref="B35:B41"/>
    <mergeCell ref="C35:C41"/>
    <mergeCell ref="A42:A48"/>
    <mergeCell ref="A49:A57"/>
    <mergeCell ref="B49:B57"/>
    <mergeCell ref="B236:B242"/>
    <mergeCell ref="A110:A116"/>
    <mergeCell ref="B110:B116"/>
    <mergeCell ref="C110:C116"/>
    <mergeCell ref="A138:A144"/>
    <mergeCell ref="A173:A179"/>
    <mergeCell ref="B173:B179"/>
    <mergeCell ref="C173:C179"/>
    <mergeCell ref="B117:B123"/>
    <mergeCell ref="C117:C123"/>
    <mergeCell ref="A124:A130"/>
    <mergeCell ref="A236:A242"/>
    <mergeCell ref="A152:A158"/>
    <mergeCell ref="C124:C130"/>
    <mergeCell ref="A208:A214"/>
    <mergeCell ref="B208:B214"/>
    <mergeCell ref="C208:C214"/>
    <mergeCell ref="A222:A228"/>
    <mergeCell ref="B222:B228"/>
    <mergeCell ref="AH385:AH386"/>
    <mergeCell ref="B229:B235"/>
    <mergeCell ref="C229:C235"/>
    <mergeCell ref="AC385:AC386"/>
    <mergeCell ref="B333:B339"/>
    <mergeCell ref="B159:B165"/>
    <mergeCell ref="B385:B386"/>
    <mergeCell ref="H385:H386"/>
    <mergeCell ref="I385:I386"/>
    <mergeCell ref="J385:J386"/>
    <mergeCell ref="K385:K386"/>
    <mergeCell ref="L385:L386"/>
    <mergeCell ref="M385:M386"/>
    <mergeCell ref="N385:N386"/>
    <mergeCell ref="O385:O386"/>
    <mergeCell ref="B340:B346"/>
    <mergeCell ref="C340:C346"/>
    <mergeCell ref="B309:B315"/>
    <mergeCell ref="B319:B325"/>
    <mergeCell ref="T385:T386"/>
    <mergeCell ref="U385:U386"/>
    <mergeCell ref="V385:V386"/>
    <mergeCell ref="AB385:AB386"/>
    <mergeCell ref="AD385:AD386"/>
    <mergeCell ref="L104:L105"/>
    <mergeCell ref="M104:M105"/>
    <mergeCell ref="N104:N105"/>
    <mergeCell ref="O104:O105"/>
    <mergeCell ref="AG104:AG105"/>
    <mergeCell ref="P104:P105"/>
    <mergeCell ref="Q104:Q105"/>
    <mergeCell ref="R104:R105"/>
    <mergeCell ref="S104:S105"/>
    <mergeCell ref="T104:T105"/>
    <mergeCell ref="U104:U105"/>
    <mergeCell ref="V104:V105"/>
    <mergeCell ref="W104:W105"/>
    <mergeCell ref="X104:X105"/>
    <mergeCell ref="AQ104:AQ105"/>
    <mergeCell ref="AR104:AR105"/>
    <mergeCell ref="K443:N443"/>
    <mergeCell ref="A446:E446"/>
    <mergeCell ref="AH104:AH105"/>
    <mergeCell ref="AI104:AI105"/>
    <mergeCell ref="AJ104:AJ105"/>
    <mergeCell ref="AK104:AK105"/>
    <mergeCell ref="AL104:AL105"/>
    <mergeCell ref="AM104:AM105"/>
    <mergeCell ref="AN104:AN105"/>
    <mergeCell ref="AO104:AO105"/>
    <mergeCell ref="AP104:AP105"/>
    <mergeCell ref="Y104:Y105"/>
    <mergeCell ref="Z104:Z105"/>
    <mergeCell ref="AA104:AA105"/>
    <mergeCell ref="AB104:AB105"/>
    <mergeCell ref="AC104:AC105"/>
    <mergeCell ref="AD104:AD105"/>
    <mergeCell ref="AE104:AE105"/>
    <mergeCell ref="AF104:AF105"/>
    <mergeCell ref="I104:I105"/>
    <mergeCell ref="J104:J105"/>
    <mergeCell ref="K104:K105"/>
    <mergeCell ref="H61:H63"/>
    <mergeCell ref="I61:I63"/>
    <mergeCell ref="J61:J63"/>
    <mergeCell ref="K61:K63"/>
    <mergeCell ref="L61:L63"/>
    <mergeCell ref="M61:M63"/>
    <mergeCell ref="N61:N63"/>
    <mergeCell ref="O61:O63"/>
    <mergeCell ref="P61:P63"/>
    <mergeCell ref="Q61:Q63"/>
    <mergeCell ref="R61:R63"/>
    <mergeCell ref="S61:S63"/>
    <mergeCell ref="T61:T63"/>
    <mergeCell ref="U61:U63"/>
    <mergeCell ref="V61:V63"/>
    <mergeCell ref="W61:W63"/>
    <mergeCell ref="X61:X63"/>
    <mergeCell ref="Y61:Y63"/>
    <mergeCell ref="AQ61:AQ63"/>
    <mergeCell ref="Z61:Z63"/>
    <mergeCell ref="AA61:AA63"/>
    <mergeCell ref="AB61:AB63"/>
    <mergeCell ref="AC61:AC63"/>
    <mergeCell ref="AD61:AD63"/>
    <mergeCell ref="AE61:AE63"/>
    <mergeCell ref="AF61:AF63"/>
    <mergeCell ref="AG61:AG63"/>
    <mergeCell ref="AH61:AH63"/>
    <mergeCell ref="Z11:Z13"/>
    <mergeCell ref="AI61:AI63"/>
    <mergeCell ref="AJ61:AJ63"/>
    <mergeCell ref="AK61:AK63"/>
    <mergeCell ref="AL61:AL63"/>
    <mergeCell ref="AM61:AM63"/>
    <mergeCell ref="AN61:AN63"/>
    <mergeCell ref="AO61:AO63"/>
    <mergeCell ref="AP61:AP63"/>
    <mergeCell ref="AJ51:AJ52"/>
    <mergeCell ref="AK51:AK52"/>
    <mergeCell ref="AE53:AE54"/>
    <mergeCell ref="AD53:AD54"/>
    <mergeCell ref="AC53:AC54"/>
    <mergeCell ref="AN53:AN54"/>
    <mergeCell ref="AM53:AM54"/>
    <mergeCell ref="AL53:AL54"/>
    <mergeCell ref="AK53:AK54"/>
    <mergeCell ref="AJ53:AJ54"/>
    <mergeCell ref="AI53:AI54"/>
    <mergeCell ref="AH53:AH54"/>
    <mergeCell ref="AG53:AG54"/>
    <mergeCell ref="AF53:AF54"/>
    <mergeCell ref="Q11:Q13"/>
    <mergeCell ref="R11:R13"/>
    <mergeCell ref="S11:S13"/>
    <mergeCell ref="T11:T13"/>
    <mergeCell ref="U11:U13"/>
    <mergeCell ref="V11:V13"/>
    <mergeCell ref="W11:W13"/>
    <mergeCell ref="X11:X13"/>
    <mergeCell ref="Y11:Y13"/>
    <mergeCell ref="D11:D13"/>
    <mergeCell ref="E11:E13"/>
    <mergeCell ref="F11:F13"/>
    <mergeCell ref="G11:G13"/>
    <mergeCell ref="H11:H13"/>
    <mergeCell ref="I11:I13"/>
    <mergeCell ref="K11:K13"/>
    <mergeCell ref="L11:L13"/>
    <mergeCell ref="M11:M13"/>
    <mergeCell ref="AR11:AR13"/>
    <mergeCell ref="G442:L442"/>
    <mergeCell ref="G446:L446"/>
    <mergeCell ref="AI11:AI13"/>
    <mergeCell ref="AJ11:AJ13"/>
    <mergeCell ref="AK11:AK13"/>
    <mergeCell ref="AL11:AL13"/>
    <mergeCell ref="AM11:AM13"/>
    <mergeCell ref="AN11:AN13"/>
    <mergeCell ref="AO11:AO13"/>
    <mergeCell ref="AP11:AP13"/>
    <mergeCell ref="AQ11:AQ13"/>
    <mergeCell ref="AA11:AA13"/>
    <mergeCell ref="AB11:AB13"/>
    <mergeCell ref="AC11:AC13"/>
    <mergeCell ref="AD11:AD13"/>
    <mergeCell ref="AE11:AE13"/>
    <mergeCell ref="AF11:AF13"/>
    <mergeCell ref="AG11:AG13"/>
    <mergeCell ref="AH11:AH13"/>
    <mergeCell ref="AR61:AR63"/>
    <mergeCell ref="N11:N13"/>
    <mergeCell ref="O11:O13"/>
    <mergeCell ref="P11:P13"/>
  </mergeCells>
  <pageMargins left="0" right="0" top="3.937007874015748E-2" bottom="0" header="0.23622047244094491" footer="0.15748031496062992"/>
  <pageSetup paperSize="9" scale="10" fitToHeight="3" orientation="landscape" r:id="rId1"/>
  <headerFooter>
    <oddFooter>&amp;C&amp;"Times New Roman,обычный"&amp;8Страница  &amp;P из &amp;N</oddFooter>
  </headerFooter>
  <rowBreaks count="3" manualBreakCount="3">
    <brk id="87" max="43" man="1"/>
    <brk id="103" max="16383" man="1"/>
    <brk id="406"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BR57"/>
  <sheetViews>
    <sheetView view="pageBreakPreview" topLeftCell="A19" zoomScale="70" zoomScaleNormal="70" zoomScaleSheetLayoutView="70" workbookViewId="0">
      <selection activeCell="B21" sqref="B21"/>
    </sheetView>
  </sheetViews>
  <sheetFormatPr defaultColWidth="9.109375" defaultRowHeight="59.25" customHeight="1"/>
  <cols>
    <col min="1" max="1" width="4" style="144" customWidth="1"/>
    <col min="2" max="2" width="29.5546875" style="39" customWidth="1"/>
    <col min="3" max="3" width="16" style="39" customWidth="1"/>
    <col min="4" max="4" width="12.5546875" style="39" customWidth="1"/>
    <col min="5" max="5" width="21" style="39" customWidth="1"/>
    <col min="6" max="6" width="13.6640625" style="39" customWidth="1"/>
    <col min="7" max="7" width="12.6640625" style="39" customWidth="1"/>
    <col min="8" max="8" width="12.5546875" style="39" customWidth="1"/>
    <col min="9" max="9" width="9" style="39" customWidth="1"/>
    <col min="10" max="11" width="9.88671875" style="39" customWidth="1"/>
    <col min="12" max="12" width="9.6640625" style="39" customWidth="1"/>
    <col min="13" max="13" width="9.44140625" style="39" customWidth="1"/>
    <col min="14" max="14" width="8.6640625" style="39" customWidth="1"/>
    <col min="15" max="16" width="9.6640625" style="39" customWidth="1"/>
    <col min="17" max="17" width="8" style="39" customWidth="1"/>
    <col min="18" max="18" width="9.33203125" style="39" customWidth="1"/>
    <col min="19" max="19" width="10.5546875" style="39" customWidth="1"/>
    <col min="20" max="20" width="9.33203125" style="39" customWidth="1"/>
    <col min="21" max="21" width="8.5546875" style="39" customWidth="1"/>
    <col min="22" max="22" width="9" style="39" customWidth="1"/>
    <col min="23" max="23" width="8.5546875" style="39" customWidth="1"/>
    <col min="24" max="25" width="9.33203125" style="39" customWidth="1"/>
    <col min="26" max="26" width="12.5546875" style="39" customWidth="1"/>
    <col min="27" max="27" width="15.88671875" style="39" customWidth="1"/>
    <col min="28" max="28" width="16.33203125" style="39" customWidth="1"/>
    <col min="29" max="29" width="8.109375" style="39" customWidth="1"/>
    <col min="30" max="30" width="8" style="39" customWidth="1"/>
    <col min="31" max="31" width="10.6640625" style="39" customWidth="1"/>
    <col min="32" max="32" width="8.5546875" style="39" customWidth="1"/>
    <col min="33" max="33" width="9.33203125" style="39" customWidth="1"/>
    <col min="34" max="34" width="9.88671875" style="39" customWidth="1"/>
    <col min="35" max="35" width="9.109375" style="39" customWidth="1"/>
    <col min="36" max="36" width="10.109375" style="39" customWidth="1"/>
    <col min="37" max="37" width="10.5546875" style="39" customWidth="1"/>
    <col min="38" max="38" width="8.6640625" style="39" customWidth="1"/>
    <col min="39" max="39" width="8.109375" style="39" customWidth="1"/>
    <col min="40" max="40" width="11" style="39" customWidth="1"/>
    <col min="41" max="41" width="9.33203125" style="39" customWidth="1"/>
    <col min="42" max="42" width="8.5546875" style="39" customWidth="1"/>
    <col min="43" max="43" width="12.109375" style="39" customWidth="1"/>
    <col min="44" max="16384" width="9.109375" style="39"/>
  </cols>
  <sheetData>
    <row r="1" spans="1:43" ht="6.75" customHeight="1">
      <c r="AF1" s="721" t="s">
        <v>286</v>
      </c>
      <c r="AG1" s="721"/>
      <c r="AH1" s="721"/>
      <c r="AI1" s="721"/>
      <c r="AJ1" s="721"/>
      <c r="AK1" s="721"/>
      <c r="AL1" s="721"/>
      <c r="AM1" s="721"/>
      <c r="AN1" s="721"/>
    </row>
    <row r="2" spans="1:43" s="145" customFormat="1" ht="20.25" customHeight="1">
      <c r="A2" s="724" t="s">
        <v>394</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170"/>
      <c r="AQ2" s="170"/>
    </row>
    <row r="3" spans="1:43" s="145" customFormat="1" ht="24" customHeight="1">
      <c r="A3" s="170"/>
      <c r="B3" s="170"/>
      <c r="C3" s="170"/>
      <c r="D3" s="170"/>
      <c r="E3" s="728"/>
      <c r="F3" s="728"/>
      <c r="G3" s="728"/>
      <c r="H3" s="170"/>
      <c r="I3" s="170"/>
      <c r="J3" s="170"/>
      <c r="K3" s="170"/>
      <c r="L3" s="170"/>
      <c r="M3" s="729" t="s">
        <v>502</v>
      </c>
      <c r="N3" s="729"/>
      <c r="O3" s="729"/>
      <c r="P3" s="729"/>
      <c r="Q3" s="729"/>
      <c r="R3" s="729"/>
      <c r="S3" s="729"/>
      <c r="T3" s="729"/>
      <c r="U3" s="729"/>
      <c r="V3" s="729"/>
      <c r="W3" s="729"/>
      <c r="X3" s="729"/>
      <c r="Y3" s="729"/>
      <c r="Z3" s="729"/>
      <c r="AA3" s="729"/>
      <c r="AB3" s="729"/>
      <c r="AC3" s="729"/>
      <c r="AD3" s="729"/>
      <c r="AE3" s="170"/>
      <c r="AF3" s="170"/>
      <c r="AG3" s="170"/>
      <c r="AH3" s="170"/>
      <c r="AI3" s="170"/>
      <c r="AJ3" s="170"/>
      <c r="AK3" s="170"/>
      <c r="AL3" s="170"/>
      <c r="AM3" s="170"/>
      <c r="AN3" s="170"/>
      <c r="AO3" s="170"/>
      <c r="AP3" s="170"/>
      <c r="AQ3" s="170"/>
    </row>
    <row r="4" spans="1:43" s="147" customFormat="1" ht="12" customHeight="1">
      <c r="A4" s="146"/>
    </row>
    <row r="5" spans="1:43" s="147" customFormat="1" ht="17.25" customHeight="1">
      <c r="A5" s="725" t="s">
        <v>0</v>
      </c>
      <c r="B5" s="723" t="s">
        <v>42</v>
      </c>
      <c r="C5" s="723" t="s">
        <v>280</v>
      </c>
      <c r="D5" s="723" t="s">
        <v>433</v>
      </c>
      <c r="E5" s="723" t="s">
        <v>433</v>
      </c>
      <c r="F5" s="723"/>
      <c r="G5" s="723"/>
      <c r="H5" s="723" t="s">
        <v>256</v>
      </c>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3"/>
      <c r="AK5" s="723"/>
      <c r="AL5" s="723"/>
      <c r="AM5" s="723"/>
      <c r="AN5" s="723"/>
      <c r="AO5" s="723"/>
      <c r="AP5" s="723"/>
      <c r="AQ5" s="723"/>
    </row>
    <row r="6" spans="1:43" s="147" customFormat="1" ht="49.5" customHeight="1">
      <c r="A6" s="725"/>
      <c r="B6" s="723"/>
      <c r="C6" s="723"/>
      <c r="D6" s="723"/>
      <c r="E6" s="723"/>
      <c r="F6" s="723"/>
      <c r="G6" s="723"/>
      <c r="H6" s="723" t="s">
        <v>17</v>
      </c>
      <c r="I6" s="723"/>
      <c r="J6" s="723"/>
      <c r="K6" s="723" t="s">
        <v>18</v>
      </c>
      <c r="L6" s="723"/>
      <c r="M6" s="723"/>
      <c r="N6" s="723" t="s">
        <v>22</v>
      </c>
      <c r="O6" s="723"/>
      <c r="P6" s="723"/>
      <c r="Q6" s="723" t="s">
        <v>24</v>
      </c>
      <c r="R6" s="723"/>
      <c r="S6" s="723"/>
      <c r="T6" s="723" t="s">
        <v>25</v>
      </c>
      <c r="U6" s="723"/>
      <c r="V6" s="723"/>
      <c r="W6" s="723" t="s">
        <v>26</v>
      </c>
      <c r="X6" s="723"/>
      <c r="Y6" s="723"/>
      <c r="Z6" s="723" t="s">
        <v>28</v>
      </c>
      <c r="AA6" s="723"/>
      <c r="AB6" s="723"/>
      <c r="AC6" s="723" t="s">
        <v>29</v>
      </c>
      <c r="AD6" s="723"/>
      <c r="AE6" s="723"/>
      <c r="AF6" s="723" t="s">
        <v>30</v>
      </c>
      <c r="AG6" s="723"/>
      <c r="AH6" s="723"/>
      <c r="AI6" s="723" t="s">
        <v>32</v>
      </c>
      <c r="AJ6" s="723"/>
      <c r="AK6" s="723"/>
      <c r="AL6" s="723" t="s">
        <v>33</v>
      </c>
      <c r="AM6" s="723"/>
      <c r="AN6" s="723"/>
      <c r="AO6" s="723" t="s">
        <v>34</v>
      </c>
      <c r="AP6" s="723"/>
      <c r="AQ6" s="723"/>
    </row>
    <row r="7" spans="1:43" s="42" customFormat="1" ht="36.75" customHeight="1">
      <c r="A7" s="169"/>
      <c r="B7" s="169"/>
      <c r="C7" s="169"/>
      <c r="D7" s="169"/>
      <c r="E7" s="151" t="s">
        <v>20</v>
      </c>
      <c r="F7" s="151" t="s">
        <v>21</v>
      </c>
      <c r="G7" s="151" t="s">
        <v>19</v>
      </c>
      <c r="H7" s="151" t="s">
        <v>20</v>
      </c>
      <c r="I7" s="151" t="s">
        <v>21</v>
      </c>
      <c r="J7" s="151" t="s">
        <v>19</v>
      </c>
      <c r="K7" s="151" t="s">
        <v>20</v>
      </c>
      <c r="L7" s="151" t="s">
        <v>21</v>
      </c>
      <c r="M7" s="151" t="s">
        <v>19</v>
      </c>
      <c r="N7" s="151" t="s">
        <v>20</v>
      </c>
      <c r="O7" s="151" t="s">
        <v>21</v>
      </c>
      <c r="P7" s="151" t="s">
        <v>19</v>
      </c>
      <c r="Q7" s="151" t="s">
        <v>20</v>
      </c>
      <c r="R7" s="151" t="s">
        <v>21</v>
      </c>
      <c r="S7" s="151" t="s">
        <v>19</v>
      </c>
      <c r="T7" s="151" t="s">
        <v>20</v>
      </c>
      <c r="U7" s="151" t="s">
        <v>21</v>
      </c>
      <c r="V7" s="151" t="s">
        <v>19</v>
      </c>
      <c r="W7" s="151" t="s">
        <v>20</v>
      </c>
      <c r="X7" s="151" t="s">
        <v>21</v>
      </c>
      <c r="Y7" s="151" t="s">
        <v>19</v>
      </c>
      <c r="Z7" s="151" t="s">
        <v>20</v>
      </c>
      <c r="AA7" s="151" t="s">
        <v>21</v>
      </c>
      <c r="AB7" s="151" t="s">
        <v>19</v>
      </c>
      <c r="AC7" s="151" t="s">
        <v>20</v>
      </c>
      <c r="AD7" s="151" t="s">
        <v>21</v>
      </c>
      <c r="AE7" s="151" t="s">
        <v>19</v>
      </c>
      <c r="AF7" s="151" t="s">
        <v>20</v>
      </c>
      <c r="AG7" s="151" t="s">
        <v>21</v>
      </c>
      <c r="AH7" s="151" t="s">
        <v>19</v>
      </c>
      <c r="AI7" s="151" t="s">
        <v>20</v>
      </c>
      <c r="AJ7" s="151" t="s">
        <v>21</v>
      </c>
      <c r="AK7" s="151" t="s">
        <v>19</v>
      </c>
      <c r="AL7" s="151" t="s">
        <v>20</v>
      </c>
      <c r="AM7" s="151" t="s">
        <v>21</v>
      </c>
      <c r="AN7" s="151" t="s">
        <v>19</v>
      </c>
      <c r="AO7" s="151" t="s">
        <v>20</v>
      </c>
      <c r="AP7" s="151" t="s">
        <v>21</v>
      </c>
      <c r="AQ7" s="151" t="s">
        <v>19</v>
      </c>
    </row>
    <row r="8" spans="1:43" s="147" customFormat="1" ht="24" customHeight="1">
      <c r="A8" s="722" t="s">
        <v>257</v>
      </c>
      <c r="B8" s="722"/>
      <c r="C8" s="722"/>
      <c r="D8" s="722"/>
      <c r="E8" s="722"/>
      <c r="F8" s="722"/>
      <c r="G8" s="722"/>
      <c r="H8" s="722"/>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722"/>
      <c r="AI8" s="722"/>
      <c r="AJ8" s="722"/>
      <c r="AK8" s="722"/>
      <c r="AL8" s="722"/>
      <c r="AM8" s="722"/>
      <c r="AN8" s="722"/>
      <c r="AO8" s="722"/>
      <c r="AP8" s="722"/>
      <c r="AQ8" s="722"/>
    </row>
    <row r="9" spans="1:43" s="147" customFormat="1" ht="23.25" customHeight="1">
      <c r="A9" s="148"/>
      <c r="B9" s="722" t="s">
        <v>393</v>
      </c>
      <c r="C9" s="722"/>
      <c r="D9" s="722"/>
      <c r="E9" s="722"/>
      <c r="F9" s="722"/>
      <c r="G9" s="722"/>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row>
    <row r="10" spans="1:43" s="147" customFormat="1" ht="168">
      <c r="A10" s="726">
        <v>1</v>
      </c>
      <c r="B10" s="187" t="s">
        <v>369</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row>
    <row r="11" spans="1:43" s="147" customFormat="1" ht="126">
      <c r="A11" s="726"/>
      <c r="B11" s="187" t="s">
        <v>495</v>
      </c>
      <c r="C11" s="189">
        <v>1</v>
      </c>
      <c r="D11" s="189">
        <v>1</v>
      </c>
      <c r="E11" s="189">
        <v>1</v>
      </c>
      <c r="F11" s="189">
        <v>1</v>
      </c>
      <c r="G11" s="190">
        <f t="shared" ref="G11:G18" si="0">F11/E11</f>
        <v>1</v>
      </c>
      <c r="H11" s="189">
        <v>1</v>
      </c>
      <c r="I11" s="189">
        <v>1</v>
      </c>
      <c r="J11" s="190">
        <f t="shared" ref="J11:J18" si="1">I11/H11</f>
        <v>1</v>
      </c>
      <c r="K11" s="189">
        <v>1</v>
      </c>
      <c r="L11" s="189">
        <v>1</v>
      </c>
      <c r="M11" s="190">
        <f>L11/K11</f>
        <v>1</v>
      </c>
      <c r="N11" s="189">
        <v>1</v>
      </c>
      <c r="O11" s="189">
        <v>1</v>
      </c>
      <c r="P11" s="190">
        <f>O11/N11</f>
        <v>1</v>
      </c>
      <c r="Q11" s="189">
        <v>1</v>
      </c>
      <c r="R11" s="189">
        <v>1</v>
      </c>
      <c r="S11" s="190">
        <f>R11/Q11</f>
        <v>1</v>
      </c>
      <c r="T11" s="189">
        <v>1</v>
      </c>
      <c r="U11" s="189">
        <v>1</v>
      </c>
      <c r="V11" s="190">
        <f>U11/T11</f>
        <v>1</v>
      </c>
      <c r="W11" s="189">
        <v>1</v>
      </c>
      <c r="X11" s="189">
        <v>1</v>
      </c>
      <c r="Y11" s="190">
        <f t="shared" ref="Y11:Y13" si="2">X11/W11</f>
        <v>1</v>
      </c>
      <c r="Z11" s="189">
        <v>1</v>
      </c>
      <c r="AA11" s="189">
        <v>1</v>
      </c>
      <c r="AB11" s="190">
        <f t="shared" ref="AB11:AB13" si="3">AA11/Z11</f>
        <v>1</v>
      </c>
      <c r="AC11" s="189">
        <v>1</v>
      </c>
      <c r="AD11" s="189">
        <v>1</v>
      </c>
      <c r="AE11" s="190">
        <f t="shared" ref="AE11:AE13" si="4">AD11/AC11</f>
        <v>1</v>
      </c>
      <c r="AF11" s="189">
        <v>1</v>
      </c>
      <c r="AG11" s="189">
        <v>1</v>
      </c>
      <c r="AH11" s="190">
        <f t="shared" ref="AH11:AH13" si="5">AG11/AF11</f>
        <v>1</v>
      </c>
      <c r="AI11" s="189">
        <v>1</v>
      </c>
      <c r="AJ11" s="189">
        <v>1</v>
      </c>
      <c r="AK11" s="190">
        <f t="shared" ref="AK11" si="6">AJ11/AI11</f>
        <v>1</v>
      </c>
      <c r="AL11" s="189">
        <v>1</v>
      </c>
      <c r="AM11" s="189">
        <v>1</v>
      </c>
      <c r="AN11" s="190">
        <f t="shared" ref="AN11:AN13" si="7">AM11/AL11</f>
        <v>1</v>
      </c>
      <c r="AO11" s="189">
        <v>1</v>
      </c>
      <c r="AP11" s="189">
        <v>1</v>
      </c>
      <c r="AQ11" s="190">
        <f t="shared" ref="AQ11:AQ13" si="8">AP11/AO11</f>
        <v>1</v>
      </c>
    </row>
    <row r="12" spans="1:43" s="147" customFormat="1" ht="84">
      <c r="A12" s="726"/>
      <c r="B12" s="187" t="s">
        <v>496</v>
      </c>
      <c r="C12" s="189">
        <v>1</v>
      </c>
      <c r="D12" s="189">
        <v>1</v>
      </c>
      <c r="E12" s="189">
        <v>1</v>
      </c>
      <c r="F12" s="189">
        <v>1</v>
      </c>
      <c r="G12" s="190">
        <f t="shared" si="0"/>
        <v>1</v>
      </c>
      <c r="H12" s="189">
        <v>1</v>
      </c>
      <c r="I12" s="189">
        <v>1</v>
      </c>
      <c r="J12" s="190">
        <f t="shared" si="1"/>
        <v>1</v>
      </c>
      <c r="K12" s="189">
        <v>1</v>
      </c>
      <c r="L12" s="189">
        <v>1</v>
      </c>
      <c r="M12" s="190">
        <f>L12/K12</f>
        <v>1</v>
      </c>
      <c r="N12" s="189">
        <v>1</v>
      </c>
      <c r="O12" s="189">
        <v>1</v>
      </c>
      <c r="P12" s="190">
        <f>O12/N12</f>
        <v>1</v>
      </c>
      <c r="Q12" s="189">
        <v>1</v>
      </c>
      <c r="R12" s="189">
        <v>1</v>
      </c>
      <c r="S12" s="190">
        <f>R12/Q12</f>
        <v>1</v>
      </c>
      <c r="T12" s="189">
        <v>1</v>
      </c>
      <c r="U12" s="189">
        <v>1</v>
      </c>
      <c r="V12" s="190">
        <f>U12/T12</f>
        <v>1</v>
      </c>
      <c r="W12" s="189">
        <v>1</v>
      </c>
      <c r="X12" s="189">
        <v>1</v>
      </c>
      <c r="Y12" s="190">
        <f t="shared" si="2"/>
        <v>1</v>
      </c>
      <c r="Z12" s="189">
        <v>1</v>
      </c>
      <c r="AA12" s="189">
        <v>1</v>
      </c>
      <c r="AB12" s="190">
        <f t="shared" si="3"/>
        <v>1</v>
      </c>
      <c r="AC12" s="189">
        <v>1</v>
      </c>
      <c r="AD12" s="189">
        <v>1</v>
      </c>
      <c r="AE12" s="190">
        <f t="shared" si="4"/>
        <v>1</v>
      </c>
      <c r="AF12" s="189">
        <v>1</v>
      </c>
      <c r="AG12" s="189">
        <v>1</v>
      </c>
      <c r="AH12" s="190">
        <f t="shared" si="5"/>
        <v>1</v>
      </c>
      <c r="AI12" s="189">
        <v>1</v>
      </c>
      <c r="AJ12" s="189">
        <v>1</v>
      </c>
      <c r="AK12" s="190">
        <f t="shared" ref="AK12:AK17" si="9">AJ12/AI12</f>
        <v>1</v>
      </c>
      <c r="AL12" s="189">
        <v>1</v>
      </c>
      <c r="AM12" s="189">
        <v>1</v>
      </c>
      <c r="AN12" s="190">
        <f t="shared" si="7"/>
        <v>1</v>
      </c>
      <c r="AO12" s="189">
        <v>1</v>
      </c>
      <c r="AP12" s="189">
        <v>1</v>
      </c>
      <c r="AQ12" s="190">
        <f t="shared" si="8"/>
        <v>1</v>
      </c>
    </row>
    <row r="13" spans="1:43" s="147" customFormat="1" ht="210">
      <c r="A13" s="726"/>
      <c r="B13" s="187" t="s">
        <v>497</v>
      </c>
      <c r="C13" s="189">
        <v>1</v>
      </c>
      <c r="D13" s="189">
        <v>1</v>
      </c>
      <c r="E13" s="189">
        <v>1</v>
      </c>
      <c r="F13" s="189">
        <v>1</v>
      </c>
      <c r="G13" s="190">
        <f t="shared" si="0"/>
        <v>1</v>
      </c>
      <c r="H13" s="189">
        <v>1</v>
      </c>
      <c r="I13" s="189">
        <v>1</v>
      </c>
      <c r="J13" s="190">
        <f t="shared" si="1"/>
        <v>1</v>
      </c>
      <c r="K13" s="189">
        <v>1</v>
      </c>
      <c r="L13" s="189">
        <v>1</v>
      </c>
      <c r="M13" s="190">
        <f>L13/K13</f>
        <v>1</v>
      </c>
      <c r="N13" s="189">
        <v>1</v>
      </c>
      <c r="O13" s="189">
        <v>1</v>
      </c>
      <c r="P13" s="190">
        <f>O13/N13</f>
        <v>1</v>
      </c>
      <c r="Q13" s="189">
        <v>1</v>
      </c>
      <c r="R13" s="189">
        <v>1</v>
      </c>
      <c r="S13" s="190">
        <f>R13/Q13</f>
        <v>1</v>
      </c>
      <c r="T13" s="189">
        <v>1</v>
      </c>
      <c r="U13" s="189">
        <v>1</v>
      </c>
      <c r="V13" s="190">
        <f>U13/T13</f>
        <v>1</v>
      </c>
      <c r="W13" s="189">
        <v>1</v>
      </c>
      <c r="X13" s="189">
        <v>1</v>
      </c>
      <c r="Y13" s="190">
        <f t="shared" si="2"/>
        <v>1</v>
      </c>
      <c r="Z13" s="189">
        <v>1</v>
      </c>
      <c r="AA13" s="189">
        <v>1</v>
      </c>
      <c r="AB13" s="190">
        <f t="shared" si="3"/>
        <v>1</v>
      </c>
      <c r="AC13" s="189">
        <v>1</v>
      </c>
      <c r="AD13" s="189">
        <v>1</v>
      </c>
      <c r="AE13" s="190">
        <f t="shared" si="4"/>
        <v>1</v>
      </c>
      <c r="AF13" s="189">
        <v>1</v>
      </c>
      <c r="AG13" s="189">
        <v>1</v>
      </c>
      <c r="AH13" s="190">
        <f t="shared" si="5"/>
        <v>1</v>
      </c>
      <c r="AI13" s="189">
        <v>1</v>
      </c>
      <c r="AJ13" s="189">
        <v>1</v>
      </c>
      <c r="AK13" s="190">
        <f t="shared" si="9"/>
        <v>1</v>
      </c>
      <c r="AL13" s="189">
        <v>1</v>
      </c>
      <c r="AM13" s="189">
        <v>1</v>
      </c>
      <c r="AN13" s="190">
        <f t="shared" si="7"/>
        <v>1</v>
      </c>
      <c r="AO13" s="189">
        <v>1</v>
      </c>
      <c r="AP13" s="189">
        <v>1</v>
      </c>
      <c r="AQ13" s="190">
        <f t="shared" si="8"/>
        <v>1</v>
      </c>
    </row>
    <row r="14" spans="1:43" s="147" customFormat="1" ht="409.6">
      <c r="A14" s="189" t="s">
        <v>267</v>
      </c>
      <c r="B14" s="187" t="s">
        <v>370</v>
      </c>
      <c r="C14" s="189">
        <v>3</v>
      </c>
      <c r="D14" s="189">
        <v>4</v>
      </c>
      <c r="E14" s="191">
        <v>4</v>
      </c>
      <c r="F14" s="191" t="s">
        <v>446</v>
      </c>
      <c r="G14" s="190"/>
      <c r="H14" s="189">
        <v>0</v>
      </c>
      <c r="I14" s="189">
        <v>0</v>
      </c>
      <c r="J14" s="189">
        <v>0</v>
      </c>
      <c r="K14" s="189">
        <v>0</v>
      </c>
      <c r="L14" s="189">
        <v>0</v>
      </c>
      <c r="M14" s="189">
        <v>0</v>
      </c>
      <c r="N14" s="189">
        <v>0</v>
      </c>
      <c r="O14" s="189">
        <v>0</v>
      </c>
      <c r="P14" s="189">
        <v>0</v>
      </c>
      <c r="Q14" s="189">
        <v>0</v>
      </c>
      <c r="R14" s="189">
        <v>0</v>
      </c>
      <c r="S14" s="189">
        <v>0</v>
      </c>
      <c r="T14" s="189">
        <v>0</v>
      </c>
      <c r="U14" s="189">
        <v>0</v>
      </c>
      <c r="V14" s="189">
        <v>0</v>
      </c>
      <c r="W14" s="189">
        <v>0</v>
      </c>
      <c r="X14" s="189">
        <v>0</v>
      </c>
      <c r="Y14" s="189">
        <v>0</v>
      </c>
      <c r="Z14" s="191" t="s">
        <v>492</v>
      </c>
      <c r="AA14" s="191" t="s">
        <v>489</v>
      </c>
      <c r="AB14" s="201" t="s">
        <v>490</v>
      </c>
      <c r="AC14" s="189">
        <v>0</v>
      </c>
      <c r="AD14" s="189">
        <v>0</v>
      </c>
      <c r="AE14" s="189">
        <v>0</v>
      </c>
      <c r="AF14" s="189">
        <v>0</v>
      </c>
      <c r="AG14" s="189">
        <v>0</v>
      </c>
      <c r="AH14" s="189">
        <v>0</v>
      </c>
      <c r="AI14" s="189">
        <v>0</v>
      </c>
      <c r="AJ14" s="189">
        <v>0</v>
      </c>
      <c r="AK14" s="189">
        <v>0</v>
      </c>
      <c r="AL14" s="189">
        <v>0</v>
      </c>
      <c r="AM14" s="189">
        <v>0</v>
      </c>
      <c r="AN14" s="189">
        <v>0</v>
      </c>
      <c r="AO14" s="189">
        <v>0</v>
      </c>
      <c r="AP14" s="189">
        <v>0</v>
      </c>
      <c r="AQ14" s="189">
        <v>0</v>
      </c>
    </row>
    <row r="15" spans="1:43" s="147" customFormat="1" ht="59.25" customHeight="1">
      <c r="A15" s="189" t="s">
        <v>272</v>
      </c>
      <c r="B15" s="192" t="s">
        <v>403</v>
      </c>
      <c r="C15" s="189">
        <v>1</v>
      </c>
      <c r="D15" s="189">
        <v>1</v>
      </c>
      <c r="E15" s="189">
        <v>1</v>
      </c>
      <c r="F15" s="189">
        <v>1</v>
      </c>
      <c r="G15" s="190">
        <f t="shared" si="0"/>
        <v>1</v>
      </c>
      <c r="H15" s="189">
        <v>1</v>
      </c>
      <c r="I15" s="189">
        <v>1</v>
      </c>
      <c r="J15" s="190">
        <f t="shared" si="1"/>
        <v>1</v>
      </c>
      <c r="K15" s="189">
        <v>1</v>
      </c>
      <c r="L15" s="189">
        <v>1</v>
      </c>
      <c r="M15" s="190">
        <f t="shared" ref="M15:M16" si="10">L15/K15</f>
        <v>1</v>
      </c>
      <c r="N15" s="189">
        <v>1</v>
      </c>
      <c r="O15" s="189">
        <v>1</v>
      </c>
      <c r="P15" s="190">
        <f t="shared" ref="P15" si="11">O15/N15</f>
        <v>1</v>
      </c>
      <c r="Q15" s="189">
        <v>1</v>
      </c>
      <c r="R15" s="189">
        <v>1</v>
      </c>
      <c r="S15" s="190">
        <f>R15/Q15</f>
        <v>1</v>
      </c>
      <c r="T15" s="189">
        <v>1</v>
      </c>
      <c r="U15" s="189">
        <v>1</v>
      </c>
      <c r="V15" s="190">
        <f>U15/T15</f>
        <v>1</v>
      </c>
      <c r="W15" s="189">
        <v>1</v>
      </c>
      <c r="X15" s="189">
        <v>1</v>
      </c>
      <c r="Y15" s="190">
        <f>X15/W15</f>
        <v>1</v>
      </c>
      <c r="Z15" s="189">
        <v>1</v>
      </c>
      <c r="AA15" s="189">
        <v>1</v>
      </c>
      <c r="AB15" s="190">
        <f>AA15/Z15</f>
        <v>1</v>
      </c>
      <c r="AC15" s="189">
        <v>1</v>
      </c>
      <c r="AD15" s="189">
        <v>1</v>
      </c>
      <c r="AE15" s="190">
        <f t="shared" ref="AE15" si="12">AD15/AC15</f>
        <v>1</v>
      </c>
      <c r="AF15" s="189">
        <v>1</v>
      </c>
      <c r="AG15" s="189">
        <v>1</v>
      </c>
      <c r="AH15" s="190">
        <f t="shared" ref="AH15:AH18" si="13">AG15/AF15</f>
        <v>1</v>
      </c>
      <c r="AI15" s="189">
        <v>1</v>
      </c>
      <c r="AJ15" s="189">
        <v>1</v>
      </c>
      <c r="AK15" s="190">
        <f t="shared" si="9"/>
        <v>1</v>
      </c>
      <c r="AL15" s="189">
        <v>1</v>
      </c>
      <c r="AM15" s="189">
        <v>1</v>
      </c>
      <c r="AN15" s="190">
        <f t="shared" ref="AN15:AN18" si="14">AM15/AL15</f>
        <v>1</v>
      </c>
      <c r="AO15" s="189">
        <v>1</v>
      </c>
      <c r="AP15" s="189">
        <f>BS15+BV15+BY15</f>
        <v>0</v>
      </c>
      <c r="AQ15" s="191">
        <f t="shared" ref="AQ15:AQ18" si="15">AP15/AO15</f>
        <v>0</v>
      </c>
    </row>
    <row r="16" spans="1:43" s="147" customFormat="1" ht="59.25" customHeight="1">
      <c r="A16" s="189" t="s">
        <v>274</v>
      </c>
      <c r="B16" s="192" t="s">
        <v>498</v>
      </c>
      <c r="C16" s="189">
        <v>1</v>
      </c>
      <c r="D16" s="189">
        <v>1</v>
      </c>
      <c r="E16" s="189">
        <v>1</v>
      </c>
      <c r="F16" s="189">
        <v>1</v>
      </c>
      <c r="G16" s="190">
        <f t="shared" si="0"/>
        <v>1</v>
      </c>
      <c r="H16" s="189">
        <v>1</v>
      </c>
      <c r="I16" s="189">
        <v>1</v>
      </c>
      <c r="J16" s="190">
        <f t="shared" si="1"/>
        <v>1</v>
      </c>
      <c r="K16" s="189">
        <v>1</v>
      </c>
      <c r="L16" s="189">
        <v>1</v>
      </c>
      <c r="M16" s="190">
        <f t="shared" si="10"/>
        <v>1</v>
      </c>
      <c r="N16" s="189">
        <v>1</v>
      </c>
      <c r="O16" s="189">
        <v>1</v>
      </c>
      <c r="P16" s="190">
        <f>O16/N16</f>
        <v>1</v>
      </c>
      <c r="Q16" s="189">
        <v>1</v>
      </c>
      <c r="R16" s="189">
        <v>1</v>
      </c>
      <c r="S16" s="190">
        <f>R16/Q16</f>
        <v>1</v>
      </c>
      <c r="T16" s="189">
        <v>1</v>
      </c>
      <c r="U16" s="189">
        <v>1</v>
      </c>
      <c r="V16" s="190">
        <f>U16/T16</f>
        <v>1</v>
      </c>
      <c r="W16" s="189">
        <v>1</v>
      </c>
      <c r="X16" s="189">
        <v>1</v>
      </c>
      <c r="Y16" s="190">
        <f>X16/W16</f>
        <v>1</v>
      </c>
      <c r="Z16" s="189">
        <v>1</v>
      </c>
      <c r="AA16" s="189">
        <v>1</v>
      </c>
      <c r="AB16" s="190">
        <f>AA16/Z16</f>
        <v>1</v>
      </c>
      <c r="AC16" s="189">
        <v>1</v>
      </c>
      <c r="AD16" s="189">
        <v>1</v>
      </c>
      <c r="AE16" s="190">
        <f>AD16/AC16</f>
        <v>1</v>
      </c>
      <c r="AF16" s="189">
        <v>1</v>
      </c>
      <c r="AG16" s="189">
        <v>1</v>
      </c>
      <c r="AH16" s="190">
        <f t="shared" si="13"/>
        <v>1</v>
      </c>
      <c r="AI16" s="189">
        <v>1</v>
      </c>
      <c r="AJ16" s="189">
        <v>1</v>
      </c>
      <c r="AK16" s="190">
        <f t="shared" si="9"/>
        <v>1</v>
      </c>
      <c r="AL16" s="189">
        <v>1</v>
      </c>
      <c r="AM16" s="189">
        <v>1</v>
      </c>
      <c r="AN16" s="190">
        <f t="shared" si="14"/>
        <v>1</v>
      </c>
      <c r="AO16" s="189">
        <v>1</v>
      </c>
      <c r="AP16" s="189">
        <v>1</v>
      </c>
      <c r="AQ16" s="190">
        <f t="shared" si="15"/>
        <v>1</v>
      </c>
    </row>
    <row r="17" spans="1:43" s="147" customFormat="1" ht="252">
      <c r="A17" s="189" t="s">
        <v>371</v>
      </c>
      <c r="B17" s="192" t="s">
        <v>499</v>
      </c>
      <c r="C17" s="189">
        <v>1</v>
      </c>
      <c r="D17" s="189">
        <v>1</v>
      </c>
      <c r="E17" s="189">
        <v>1</v>
      </c>
      <c r="F17" s="189">
        <v>1</v>
      </c>
      <c r="G17" s="190">
        <f t="shared" si="0"/>
        <v>1</v>
      </c>
      <c r="H17" s="189">
        <v>1</v>
      </c>
      <c r="I17" s="189">
        <v>1</v>
      </c>
      <c r="J17" s="190">
        <f t="shared" si="1"/>
        <v>1</v>
      </c>
      <c r="K17" s="189">
        <v>1</v>
      </c>
      <c r="L17" s="189">
        <v>1</v>
      </c>
      <c r="M17" s="190">
        <f>L17/K17</f>
        <v>1</v>
      </c>
      <c r="N17" s="189">
        <v>1</v>
      </c>
      <c r="O17" s="189">
        <v>1</v>
      </c>
      <c r="P17" s="190">
        <f>O17/N17</f>
        <v>1</v>
      </c>
      <c r="Q17" s="189">
        <v>1</v>
      </c>
      <c r="R17" s="189">
        <v>1</v>
      </c>
      <c r="S17" s="190">
        <f>R17/Q17</f>
        <v>1</v>
      </c>
      <c r="T17" s="189">
        <v>1</v>
      </c>
      <c r="U17" s="189">
        <v>1</v>
      </c>
      <c r="V17" s="190">
        <f>U17/T17</f>
        <v>1</v>
      </c>
      <c r="W17" s="189">
        <v>1</v>
      </c>
      <c r="X17" s="189">
        <v>1</v>
      </c>
      <c r="Y17" s="190">
        <f>X17/W17</f>
        <v>1</v>
      </c>
      <c r="Z17" s="189">
        <v>1</v>
      </c>
      <c r="AA17" s="189">
        <v>1</v>
      </c>
      <c r="AB17" s="190">
        <f>AA17/Z17</f>
        <v>1</v>
      </c>
      <c r="AC17" s="189">
        <v>1</v>
      </c>
      <c r="AD17" s="189">
        <v>1</v>
      </c>
      <c r="AE17" s="190">
        <f>AD17/AC17</f>
        <v>1</v>
      </c>
      <c r="AF17" s="189">
        <v>1</v>
      </c>
      <c r="AG17" s="189">
        <v>1</v>
      </c>
      <c r="AH17" s="190">
        <f t="shared" si="13"/>
        <v>1</v>
      </c>
      <c r="AI17" s="189">
        <v>1</v>
      </c>
      <c r="AJ17" s="189">
        <v>1</v>
      </c>
      <c r="AK17" s="190">
        <f t="shared" si="9"/>
        <v>1</v>
      </c>
      <c r="AL17" s="189">
        <v>1</v>
      </c>
      <c r="AM17" s="189">
        <v>1</v>
      </c>
      <c r="AN17" s="190">
        <f t="shared" si="14"/>
        <v>1</v>
      </c>
      <c r="AO17" s="189">
        <v>1</v>
      </c>
      <c r="AP17" s="189">
        <v>1</v>
      </c>
      <c r="AQ17" s="190">
        <f t="shared" si="15"/>
        <v>1</v>
      </c>
    </row>
    <row r="18" spans="1:43" s="147" customFormat="1" ht="210">
      <c r="A18" s="189" t="s">
        <v>372</v>
      </c>
      <c r="B18" s="192" t="s">
        <v>500</v>
      </c>
      <c r="C18" s="189">
        <v>1</v>
      </c>
      <c r="D18" s="189">
        <v>1</v>
      </c>
      <c r="E18" s="189">
        <v>1</v>
      </c>
      <c r="F18" s="189">
        <v>1</v>
      </c>
      <c r="G18" s="190">
        <f t="shared" si="0"/>
        <v>1</v>
      </c>
      <c r="H18" s="189">
        <v>1</v>
      </c>
      <c r="I18" s="189">
        <v>1</v>
      </c>
      <c r="J18" s="190">
        <f t="shared" si="1"/>
        <v>1</v>
      </c>
      <c r="K18" s="189">
        <v>1</v>
      </c>
      <c r="L18" s="189">
        <v>1</v>
      </c>
      <c r="M18" s="190">
        <f>L18/K18</f>
        <v>1</v>
      </c>
      <c r="N18" s="189">
        <v>1</v>
      </c>
      <c r="O18" s="189">
        <v>1</v>
      </c>
      <c r="P18" s="190">
        <f>O18/N18</f>
        <v>1</v>
      </c>
      <c r="Q18" s="189">
        <v>1</v>
      </c>
      <c r="R18" s="189">
        <v>1</v>
      </c>
      <c r="S18" s="190">
        <f>R18/Q18</f>
        <v>1</v>
      </c>
      <c r="T18" s="189">
        <v>1</v>
      </c>
      <c r="U18" s="189">
        <v>1</v>
      </c>
      <c r="V18" s="190">
        <f>U18/T18</f>
        <v>1</v>
      </c>
      <c r="W18" s="189">
        <v>1</v>
      </c>
      <c r="X18" s="189">
        <v>1</v>
      </c>
      <c r="Y18" s="190">
        <f>X18/W18</f>
        <v>1</v>
      </c>
      <c r="Z18" s="189">
        <v>1</v>
      </c>
      <c r="AA18" s="189">
        <v>1</v>
      </c>
      <c r="AB18" s="190">
        <f>AA18/Z18</f>
        <v>1</v>
      </c>
      <c r="AC18" s="189">
        <v>1</v>
      </c>
      <c r="AD18" s="189">
        <v>1</v>
      </c>
      <c r="AE18" s="190">
        <f>AD18/AC18</f>
        <v>1</v>
      </c>
      <c r="AF18" s="189">
        <v>1</v>
      </c>
      <c r="AG18" s="189">
        <v>1</v>
      </c>
      <c r="AH18" s="190">
        <f t="shared" si="13"/>
        <v>1</v>
      </c>
      <c r="AI18" s="189">
        <v>1</v>
      </c>
      <c r="AJ18" s="189">
        <v>1</v>
      </c>
      <c r="AK18" s="190">
        <f t="shared" ref="AK18" si="16">AJ18/AI18</f>
        <v>1</v>
      </c>
      <c r="AL18" s="189">
        <v>1</v>
      </c>
      <c r="AM18" s="189">
        <v>1</v>
      </c>
      <c r="AN18" s="190">
        <f t="shared" si="14"/>
        <v>1</v>
      </c>
      <c r="AO18" s="189">
        <v>1</v>
      </c>
      <c r="AP18" s="189">
        <v>1</v>
      </c>
      <c r="AQ18" s="190">
        <f t="shared" si="15"/>
        <v>1</v>
      </c>
    </row>
    <row r="19" spans="1:43" s="147" customFormat="1" ht="29.25" customHeight="1">
      <c r="A19" s="193"/>
      <c r="B19" s="730" t="s">
        <v>373</v>
      </c>
      <c r="C19" s="730"/>
      <c r="D19" s="730"/>
      <c r="E19" s="730"/>
      <c r="F19" s="730"/>
      <c r="G19" s="730"/>
      <c r="H19" s="730"/>
      <c r="I19" s="730"/>
      <c r="J19" s="730"/>
      <c r="K19" s="730"/>
      <c r="L19" s="730"/>
      <c r="M19" s="730"/>
      <c r="N19" s="730"/>
      <c r="O19" s="730"/>
      <c r="P19" s="730"/>
      <c r="Q19" s="730"/>
      <c r="R19" s="730"/>
      <c r="S19" s="730"/>
      <c r="T19" s="730"/>
      <c r="U19" s="730"/>
      <c r="V19" s="730"/>
      <c r="W19" s="730"/>
      <c r="X19" s="730"/>
      <c r="Y19" s="730"/>
      <c r="Z19" s="730"/>
      <c r="AA19" s="730"/>
      <c r="AB19" s="730"/>
      <c r="AC19" s="730"/>
      <c r="AD19" s="730"/>
      <c r="AE19" s="730"/>
      <c r="AF19" s="730"/>
      <c r="AG19" s="730"/>
      <c r="AH19" s="730"/>
      <c r="AI19" s="730"/>
      <c r="AJ19" s="730"/>
      <c r="AK19" s="730"/>
      <c r="AL19" s="730"/>
      <c r="AM19" s="730"/>
      <c r="AN19" s="730"/>
      <c r="AO19" s="730"/>
      <c r="AP19" s="730"/>
      <c r="AQ19" s="193"/>
    </row>
    <row r="20" spans="1:43" s="147" customFormat="1" ht="168">
      <c r="A20" s="189" t="s">
        <v>374</v>
      </c>
      <c r="B20" s="187" t="s">
        <v>424</v>
      </c>
      <c r="C20" s="194">
        <v>0.3</v>
      </c>
      <c r="D20" s="194">
        <v>0.28000000000000003</v>
      </c>
      <c r="E20" s="195" t="s">
        <v>425</v>
      </c>
      <c r="F20" s="196"/>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210">
        <v>0.28999999999999998</v>
      </c>
      <c r="AP20" s="211">
        <v>0.247</v>
      </c>
      <c r="AQ20" s="212">
        <f>AP20/AO20</f>
        <v>0.85172413793103452</v>
      </c>
    </row>
    <row r="21" spans="1:43" s="147" customFormat="1" ht="409.6">
      <c r="A21" s="189" t="s">
        <v>375</v>
      </c>
      <c r="B21" s="187" t="s">
        <v>426</v>
      </c>
      <c r="C21" s="194">
        <v>0.52</v>
      </c>
      <c r="D21" s="194">
        <v>0.7</v>
      </c>
      <c r="E21" s="194">
        <f>D21</f>
        <v>0.7</v>
      </c>
      <c r="F21" s="194">
        <f>AP21</f>
        <v>0.77</v>
      </c>
      <c r="G21" s="194">
        <f>AQ21</f>
        <v>1.1000000000000001</v>
      </c>
      <c r="H21" s="194">
        <v>0.7</v>
      </c>
      <c r="I21" s="194">
        <v>0.64600000000000002</v>
      </c>
      <c r="J21" s="194">
        <f>65/70</f>
        <v>0.9285714285714286</v>
      </c>
      <c r="K21" s="194">
        <v>0.7</v>
      </c>
      <c r="L21" s="194">
        <v>0.64600000000000002</v>
      </c>
      <c r="M21" s="194">
        <f>65/70</f>
        <v>0.9285714285714286</v>
      </c>
      <c r="N21" s="194">
        <v>0.7</v>
      </c>
      <c r="O21" s="194">
        <v>0.64600000000000002</v>
      </c>
      <c r="P21" s="194">
        <f>65/70</f>
        <v>0.9285714285714286</v>
      </c>
      <c r="Q21" s="194">
        <v>0.7</v>
      </c>
      <c r="R21" s="194">
        <v>0.77600000000000002</v>
      </c>
      <c r="S21" s="194">
        <f>R21/Q21</f>
        <v>1.1085714285714288</v>
      </c>
      <c r="T21" s="194">
        <v>0.7</v>
      </c>
      <c r="U21" s="194">
        <v>0.78600000000000003</v>
      </c>
      <c r="V21" s="194">
        <f>U21/T21</f>
        <v>1.122857142857143</v>
      </c>
      <c r="W21" s="194">
        <v>0.7</v>
      </c>
      <c r="X21" s="194">
        <v>0.78600000000000003</v>
      </c>
      <c r="Y21" s="194">
        <f>X21/W21</f>
        <v>1.122857142857143</v>
      </c>
      <c r="Z21" s="194">
        <v>0.7</v>
      </c>
      <c r="AA21" s="194">
        <v>0.79800000000000004</v>
      </c>
      <c r="AB21" s="194">
        <f>AA21/Z21</f>
        <v>1.1400000000000001</v>
      </c>
      <c r="AC21" s="194">
        <v>0.7</v>
      </c>
      <c r="AD21" s="194">
        <v>0.79800000000000004</v>
      </c>
      <c r="AE21" s="194">
        <f>AD21/AC21</f>
        <v>1.1400000000000001</v>
      </c>
      <c r="AF21" s="194">
        <v>0.7</v>
      </c>
      <c r="AG21" s="194">
        <v>0.79800000000000004</v>
      </c>
      <c r="AH21" s="194">
        <f>AG21/AF21</f>
        <v>1.1400000000000001</v>
      </c>
      <c r="AI21" s="194">
        <v>0.7</v>
      </c>
      <c r="AJ21" s="194">
        <f>1762588.1/2231428</f>
        <v>0.78989243659217334</v>
      </c>
      <c r="AK21" s="194">
        <f>AJ21/AI21</f>
        <v>1.1284177665602477</v>
      </c>
      <c r="AL21" s="194">
        <v>0.7</v>
      </c>
      <c r="AM21" s="194">
        <f>1868099/2365196.1</f>
        <v>0.78982837828964791</v>
      </c>
      <c r="AN21" s="194">
        <f>AM21/AL21</f>
        <v>1.128326254699497</v>
      </c>
      <c r="AO21" s="194">
        <v>0.7</v>
      </c>
      <c r="AP21" s="194">
        <v>0.77</v>
      </c>
      <c r="AQ21" s="194">
        <f>AP21/AO21</f>
        <v>1.1000000000000001</v>
      </c>
    </row>
    <row r="22" spans="1:43" s="147" customFormat="1" ht="59.25" customHeight="1">
      <c r="A22" s="189" t="s">
        <v>376</v>
      </c>
      <c r="B22" s="187" t="s">
        <v>377</v>
      </c>
      <c r="C22" s="194">
        <v>1</v>
      </c>
      <c r="D22" s="194">
        <v>1</v>
      </c>
      <c r="E22" s="194" t="s">
        <v>494</v>
      </c>
      <c r="F22" s="194">
        <v>1</v>
      </c>
      <c r="G22" s="194">
        <v>1</v>
      </c>
      <c r="H22" s="194">
        <v>1</v>
      </c>
      <c r="I22" s="194">
        <v>1</v>
      </c>
      <c r="J22" s="194">
        <v>1</v>
      </c>
      <c r="K22" s="194">
        <v>1</v>
      </c>
      <c r="L22" s="194">
        <v>1</v>
      </c>
      <c r="M22" s="194">
        <v>1</v>
      </c>
      <c r="N22" s="194">
        <v>1</v>
      </c>
      <c r="O22" s="194">
        <v>1</v>
      </c>
      <c r="P22" s="194">
        <v>1</v>
      </c>
      <c r="Q22" s="194">
        <v>1</v>
      </c>
      <c r="R22" s="194">
        <v>1</v>
      </c>
      <c r="S22" s="194">
        <v>1</v>
      </c>
      <c r="T22" s="194">
        <v>1</v>
      </c>
      <c r="U22" s="194">
        <v>1</v>
      </c>
      <c r="V22" s="194">
        <v>1</v>
      </c>
      <c r="W22" s="194">
        <v>1</v>
      </c>
      <c r="X22" s="194">
        <v>1</v>
      </c>
      <c r="Y22" s="194">
        <v>1</v>
      </c>
      <c r="Z22" s="194">
        <v>1</v>
      </c>
      <c r="AA22" s="194">
        <v>1</v>
      </c>
      <c r="AB22" s="194">
        <v>1</v>
      </c>
      <c r="AC22" s="194">
        <v>1</v>
      </c>
      <c r="AD22" s="194">
        <v>1</v>
      </c>
      <c r="AE22" s="194">
        <v>1</v>
      </c>
      <c r="AF22" s="194">
        <v>1</v>
      </c>
      <c r="AG22" s="194">
        <v>1</v>
      </c>
      <c r="AH22" s="194">
        <v>1</v>
      </c>
      <c r="AI22" s="194">
        <v>1</v>
      </c>
      <c r="AJ22" s="194">
        <v>1</v>
      </c>
      <c r="AK22" s="194">
        <v>1</v>
      </c>
      <c r="AL22" s="194">
        <v>1</v>
      </c>
      <c r="AM22" s="194">
        <v>1</v>
      </c>
      <c r="AN22" s="194">
        <v>1</v>
      </c>
      <c r="AO22" s="194">
        <v>1</v>
      </c>
      <c r="AP22" s="194">
        <v>1</v>
      </c>
      <c r="AQ22" s="194">
        <v>1</v>
      </c>
    </row>
    <row r="23" spans="1:43" s="147" customFormat="1" ht="59.25" customHeight="1">
      <c r="A23" s="189" t="s">
        <v>378</v>
      </c>
      <c r="B23" s="187" t="s">
        <v>427</v>
      </c>
      <c r="C23" s="194">
        <v>1</v>
      </c>
      <c r="D23" s="194">
        <v>1</v>
      </c>
      <c r="E23" s="194">
        <v>1</v>
      </c>
      <c r="F23" s="194">
        <v>1</v>
      </c>
      <c r="G23" s="194">
        <v>1</v>
      </c>
      <c r="H23" s="194">
        <v>1</v>
      </c>
      <c r="I23" s="194">
        <v>1</v>
      </c>
      <c r="J23" s="194">
        <v>1</v>
      </c>
      <c r="K23" s="194">
        <v>1</v>
      </c>
      <c r="L23" s="194">
        <v>1</v>
      </c>
      <c r="M23" s="194">
        <v>1</v>
      </c>
      <c r="N23" s="194">
        <v>1</v>
      </c>
      <c r="O23" s="194">
        <v>1</v>
      </c>
      <c r="P23" s="194">
        <v>1</v>
      </c>
      <c r="Q23" s="194">
        <v>1</v>
      </c>
      <c r="R23" s="194">
        <v>1</v>
      </c>
      <c r="S23" s="194">
        <v>1</v>
      </c>
      <c r="T23" s="194">
        <v>1</v>
      </c>
      <c r="U23" s="194">
        <v>1</v>
      </c>
      <c r="V23" s="194">
        <v>1</v>
      </c>
      <c r="W23" s="194">
        <v>1</v>
      </c>
      <c r="X23" s="194">
        <v>1</v>
      </c>
      <c r="Y23" s="194">
        <v>1</v>
      </c>
      <c r="Z23" s="194">
        <v>1</v>
      </c>
      <c r="AA23" s="194">
        <v>1</v>
      </c>
      <c r="AB23" s="194">
        <v>1</v>
      </c>
      <c r="AC23" s="194">
        <v>1</v>
      </c>
      <c r="AD23" s="194">
        <v>1</v>
      </c>
      <c r="AE23" s="194">
        <v>1</v>
      </c>
      <c r="AF23" s="194">
        <v>1</v>
      </c>
      <c r="AG23" s="194">
        <v>1</v>
      </c>
      <c r="AH23" s="194">
        <v>1</v>
      </c>
      <c r="AI23" s="194">
        <v>1</v>
      </c>
      <c r="AJ23" s="194">
        <v>1</v>
      </c>
      <c r="AK23" s="194">
        <v>1</v>
      </c>
      <c r="AL23" s="194">
        <v>1</v>
      </c>
      <c r="AM23" s="194">
        <v>1</v>
      </c>
      <c r="AN23" s="194">
        <v>1</v>
      </c>
      <c r="AO23" s="194">
        <v>1</v>
      </c>
      <c r="AP23" s="194">
        <v>1</v>
      </c>
      <c r="AQ23" s="194">
        <v>1</v>
      </c>
    </row>
    <row r="24" spans="1:43" s="147" customFormat="1" ht="59.25" customHeight="1">
      <c r="A24" s="189" t="s">
        <v>379</v>
      </c>
      <c r="B24" s="187" t="s">
        <v>380</v>
      </c>
      <c r="C24" s="189">
        <v>5</v>
      </c>
      <c r="D24" s="189">
        <v>6</v>
      </c>
      <c r="E24" s="189">
        <v>6</v>
      </c>
      <c r="F24" s="191">
        <f>AA24</f>
        <v>6</v>
      </c>
      <c r="G24" s="194">
        <f>F24/E24</f>
        <v>1</v>
      </c>
      <c r="H24" s="188"/>
      <c r="I24" s="188"/>
      <c r="J24" s="188"/>
      <c r="K24" s="188"/>
      <c r="L24" s="188"/>
      <c r="M24" s="188"/>
      <c r="N24" s="188"/>
      <c r="O24" s="188"/>
      <c r="P24" s="188"/>
      <c r="Q24" s="188"/>
      <c r="R24" s="188"/>
      <c r="S24" s="188"/>
      <c r="T24" s="188"/>
      <c r="U24" s="188"/>
      <c r="V24" s="188"/>
      <c r="W24" s="188"/>
      <c r="X24" s="188"/>
      <c r="Y24" s="188"/>
      <c r="Z24" s="189">
        <v>6</v>
      </c>
      <c r="AA24" s="189">
        <v>6</v>
      </c>
      <c r="AB24" s="194">
        <f>AA24/Z24</f>
        <v>1</v>
      </c>
      <c r="AC24" s="189">
        <v>6</v>
      </c>
      <c r="AD24" s="189">
        <v>6</v>
      </c>
      <c r="AE24" s="194">
        <f t="shared" ref="AE24:AN24" si="17">AD24/AC24</f>
        <v>1</v>
      </c>
      <c r="AF24" s="189">
        <v>6</v>
      </c>
      <c r="AG24" s="189">
        <v>6</v>
      </c>
      <c r="AH24" s="194">
        <f t="shared" si="17"/>
        <v>1</v>
      </c>
      <c r="AI24" s="189">
        <v>6</v>
      </c>
      <c r="AJ24" s="189">
        <v>6</v>
      </c>
      <c r="AK24" s="194">
        <f t="shared" si="17"/>
        <v>1</v>
      </c>
      <c r="AL24" s="189">
        <v>6</v>
      </c>
      <c r="AM24" s="189">
        <v>6</v>
      </c>
      <c r="AN24" s="194">
        <f t="shared" si="17"/>
        <v>1</v>
      </c>
      <c r="AO24" s="189">
        <v>6</v>
      </c>
      <c r="AP24" s="189">
        <v>6</v>
      </c>
      <c r="AQ24" s="194">
        <f t="shared" ref="AQ24" si="18">AP24/AO24</f>
        <v>1</v>
      </c>
    </row>
    <row r="25" spans="1:43" s="147" customFormat="1" ht="409.5" customHeight="1">
      <c r="A25" s="189" t="s">
        <v>381</v>
      </c>
      <c r="B25" s="187" t="s">
        <v>382</v>
      </c>
      <c r="C25" s="197">
        <v>1.0999999999999999E-2</v>
      </c>
      <c r="D25" s="196" t="s">
        <v>404</v>
      </c>
      <c r="E25" s="196" t="s">
        <v>445</v>
      </c>
      <c r="F25" s="197">
        <f>AP25</f>
        <v>8.0000000000000002E-3</v>
      </c>
      <c r="G25" s="194">
        <v>1</v>
      </c>
      <c r="H25" s="196" t="s">
        <v>404</v>
      </c>
      <c r="I25" s="197">
        <v>1.4999999999999999E-2</v>
      </c>
      <c r="J25" s="194">
        <v>1</v>
      </c>
      <c r="K25" s="196" t="s">
        <v>404</v>
      </c>
      <c r="L25" s="197">
        <v>1.4999999999999999E-2</v>
      </c>
      <c r="M25" s="194">
        <v>1</v>
      </c>
      <c r="N25" s="196" t="s">
        <v>404</v>
      </c>
      <c r="O25" s="197">
        <v>1.4999999999999999E-2</v>
      </c>
      <c r="P25" s="194">
        <v>1</v>
      </c>
      <c r="Q25" s="196" t="s">
        <v>404</v>
      </c>
      <c r="R25" s="197">
        <v>1.4999999999999999E-2</v>
      </c>
      <c r="S25" s="194">
        <v>1</v>
      </c>
      <c r="T25" s="196" t="s">
        <v>404</v>
      </c>
      <c r="U25" s="197">
        <v>1.4999999999999999E-2</v>
      </c>
      <c r="V25" s="194">
        <v>1</v>
      </c>
      <c r="W25" s="196" t="s">
        <v>404</v>
      </c>
      <c r="X25" s="197">
        <v>1.4999999999999999E-2</v>
      </c>
      <c r="Y25" s="194">
        <v>1</v>
      </c>
      <c r="Z25" s="196" t="s">
        <v>404</v>
      </c>
      <c r="AA25" s="197">
        <v>1.4999999999999999E-2</v>
      </c>
      <c r="AB25" s="194">
        <v>1</v>
      </c>
      <c r="AC25" s="196" t="s">
        <v>404</v>
      </c>
      <c r="AD25" s="197">
        <v>1.4999999999999999E-2</v>
      </c>
      <c r="AE25" s="194">
        <v>1</v>
      </c>
      <c r="AF25" s="196" t="s">
        <v>404</v>
      </c>
      <c r="AG25" s="197">
        <v>1.2999999999999999E-2</v>
      </c>
      <c r="AH25" s="194">
        <v>1</v>
      </c>
      <c r="AI25" s="196" t="s">
        <v>404</v>
      </c>
      <c r="AJ25" s="197">
        <v>1.2999999999999999E-2</v>
      </c>
      <c r="AK25" s="194">
        <v>1</v>
      </c>
      <c r="AL25" s="196" t="s">
        <v>404</v>
      </c>
      <c r="AM25" s="197">
        <v>1.2999999999999999E-2</v>
      </c>
      <c r="AN25" s="194">
        <v>1</v>
      </c>
      <c r="AO25" s="196" t="s">
        <v>404</v>
      </c>
      <c r="AP25" s="197">
        <v>8.0000000000000002E-3</v>
      </c>
      <c r="AQ25" s="194">
        <v>1</v>
      </c>
    </row>
    <row r="26" spans="1:43" s="147" customFormat="1" ht="189" customHeight="1">
      <c r="A26" s="189" t="s">
        <v>383</v>
      </c>
      <c r="B26" s="187" t="s">
        <v>384</v>
      </c>
      <c r="C26" s="196" t="s">
        <v>536</v>
      </c>
      <c r="D26" s="196"/>
      <c r="E26" s="196"/>
      <c r="F26" s="19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733" t="s">
        <v>535</v>
      </c>
      <c r="AP26" s="734"/>
      <c r="AQ26" s="735"/>
    </row>
    <row r="27" spans="1:43" s="147" customFormat="1" ht="189" customHeight="1">
      <c r="A27" s="189" t="s">
        <v>385</v>
      </c>
      <c r="B27" s="187" t="s">
        <v>386</v>
      </c>
      <c r="C27" s="189">
        <v>0</v>
      </c>
      <c r="D27" s="198" t="s">
        <v>405</v>
      </c>
      <c r="E27" s="189">
        <v>6000</v>
      </c>
      <c r="F27" s="189">
        <v>0</v>
      </c>
      <c r="G27" s="194">
        <v>1</v>
      </c>
      <c r="H27" s="189">
        <v>6000</v>
      </c>
      <c r="I27" s="189">
        <v>0</v>
      </c>
      <c r="J27" s="194">
        <v>1</v>
      </c>
      <c r="K27" s="189">
        <v>6000</v>
      </c>
      <c r="L27" s="189">
        <v>0</v>
      </c>
      <c r="M27" s="194">
        <v>1</v>
      </c>
      <c r="N27" s="189">
        <v>6000</v>
      </c>
      <c r="O27" s="189">
        <v>0</v>
      </c>
      <c r="P27" s="194">
        <v>1</v>
      </c>
      <c r="Q27" s="189">
        <v>6000</v>
      </c>
      <c r="R27" s="189">
        <v>0</v>
      </c>
      <c r="S27" s="194">
        <v>1</v>
      </c>
      <c r="T27" s="189">
        <v>6000</v>
      </c>
      <c r="U27" s="189">
        <v>0</v>
      </c>
      <c r="V27" s="194">
        <v>1</v>
      </c>
      <c r="W27" s="189">
        <v>6000</v>
      </c>
      <c r="X27" s="189">
        <v>4370.5</v>
      </c>
      <c r="Y27" s="194">
        <v>1</v>
      </c>
      <c r="Z27" s="189">
        <v>6000</v>
      </c>
      <c r="AA27" s="189">
        <v>4370.5</v>
      </c>
      <c r="AB27" s="194">
        <v>1</v>
      </c>
      <c r="AC27" s="189">
        <v>6000</v>
      </c>
      <c r="AD27" s="189">
        <v>4370.5</v>
      </c>
      <c r="AE27" s="194">
        <v>1</v>
      </c>
      <c r="AF27" s="189">
        <v>6000</v>
      </c>
      <c r="AG27" s="189">
        <v>4370.5</v>
      </c>
      <c r="AH27" s="194">
        <v>1</v>
      </c>
      <c r="AI27" s="189">
        <v>6000</v>
      </c>
      <c r="AJ27" s="189">
        <v>4370.5</v>
      </c>
      <c r="AK27" s="194">
        <v>1</v>
      </c>
      <c r="AL27" s="189">
        <v>6000</v>
      </c>
      <c r="AM27" s="189">
        <v>4370.5</v>
      </c>
      <c r="AN27" s="194">
        <v>1</v>
      </c>
      <c r="AO27" s="189">
        <v>6000</v>
      </c>
      <c r="AP27" s="189">
        <v>4370.5</v>
      </c>
      <c r="AQ27" s="194">
        <v>1</v>
      </c>
    </row>
    <row r="28" spans="1:43" s="147" customFormat="1" ht="189" customHeight="1">
      <c r="A28" s="189" t="s">
        <v>387</v>
      </c>
      <c r="B28" s="187" t="s">
        <v>388</v>
      </c>
      <c r="C28" s="194">
        <v>1</v>
      </c>
      <c r="D28" s="194">
        <v>1</v>
      </c>
      <c r="E28" s="194">
        <v>1</v>
      </c>
      <c r="F28" s="194">
        <v>1</v>
      </c>
      <c r="G28" s="194">
        <v>1</v>
      </c>
      <c r="H28" s="194">
        <v>1</v>
      </c>
      <c r="I28" s="194">
        <v>1</v>
      </c>
      <c r="J28" s="194">
        <v>1</v>
      </c>
      <c r="K28" s="194">
        <v>1</v>
      </c>
      <c r="L28" s="194">
        <v>1</v>
      </c>
      <c r="M28" s="194">
        <f t="shared" ref="M28" si="19">L28/K28</f>
        <v>1</v>
      </c>
      <c r="N28" s="194">
        <v>1</v>
      </c>
      <c r="O28" s="194">
        <v>1</v>
      </c>
      <c r="P28" s="194">
        <v>1</v>
      </c>
      <c r="Q28" s="194">
        <v>1</v>
      </c>
      <c r="R28" s="194">
        <v>1</v>
      </c>
      <c r="S28" s="194">
        <v>1</v>
      </c>
      <c r="T28" s="194">
        <v>1</v>
      </c>
      <c r="U28" s="194">
        <v>1</v>
      </c>
      <c r="V28" s="194">
        <v>1</v>
      </c>
      <c r="W28" s="194">
        <v>1</v>
      </c>
      <c r="X28" s="194">
        <v>1</v>
      </c>
      <c r="Y28" s="194">
        <v>1</v>
      </c>
      <c r="Z28" s="194">
        <v>1</v>
      </c>
      <c r="AA28" s="194">
        <v>1</v>
      </c>
      <c r="AB28" s="194">
        <v>1</v>
      </c>
      <c r="AC28" s="194">
        <v>1</v>
      </c>
      <c r="AD28" s="194">
        <v>1</v>
      </c>
      <c r="AE28" s="194">
        <v>1</v>
      </c>
      <c r="AF28" s="194">
        <v>1</v>
      </c>
      <c r="AG28" s="194">
        <v>1</v>
      </c>
      <c r="AH28" s="194">
        <v>1</v>
      </c>
      <c r="AI28" s="194">
        <v>1</v>
      </c>
      <c r="AJ28" s="194">
        <v>1</v>
      </c>
      <c r="AK28" s="194">
        <v>1</v>
      </c>
      <c r="AL28" s="194">
        <v>1</v>
      </c>
      <c r="AM28" s="194">
        <v>1</v>
      </c>
      <c r="AN28" s="194">
        <v>1</v>
      </c>
      <c r="AO28" s="194">
        <v>1</v>
      </c>
      <c r="AP28" s="194">
        <v>1</v>
      </c>
      <c r="AQ28" s="194">
        <v>1</v>
      </c>
    </row>
    <row r="29" spans="1:43" s="147" customFormat="1" ht="210">
      <c r="A29" s="189" t="s">
        <v>389</v>
      </c>
      <c r="B29" s="187" t="s">
        <v>390</v>
      </c>
      <c r="C29" s="194">
        <v>1</v>
      </c>
      <c r="D29" s="194">
        <v>1</v>
      </c>
      <c r="E29" s="194">
        <v>1</v>
      </c>
      <c r="F29" s="194">
        <v>1</v>
      </c>
      <c r="G29" s="194">
        <v>1</v>
      </c>
      <c r="H29" s="194">
        <v>1</v>
      </c>
      <c r="I29" s="194">
        <v>1</v>
      </c>
      <c r="J29" s="194">
        <v>1</v>
      </c>
      <c r="K29" s="194">
        <v>1</v>
      </c>
      <c r="L29" s="194">
        <v>1</v>
      </c>
      <c r="M29" s="194">
        <v>1</v>
      </c>
      <c r="N29" s="194">
        <v>1</v>
      </c>
      <c r="O29" s="194">
        <v>1</v>
      </c>
      <c r="P29" s="194">
        <v>1</v>
      </c>
      <c r="Q29" s="194">
        <v>1</v>
      </c>
      <c r="R29" s="194">
        <v>1</v>
      </c>
      <c r="S29" s="194">
        <v>1</v>
      </c>
      <c r="T29" s="194">
        <v>1</v>
      </c>
      <c r="U29" s="194">
        <v>1</v>
      </c>
      <c r="V29" s="194">
        <v>1</v>
      </c>
      <c r="W29" s="194">
        <v>1</v>
      </c>
      <c r="X29" s="194">
        <v>1</v>
      </c>
      <c r="Y29" s="194">
        <v>1</v>
      </c>
      <c r="Z29" s="194">
        <v>1</v>
      </c>
      <c r="AA29" s="194">
        <v>1</v>
      </c>
      <c r="AB29" s="194">
        <v>1</v>
      </c>
      <c r="AC29" s="194">
        <v>1</v>
      </c>
      <c r="AD29" s="194">
        <v>1</v>
      </c>
      <c r="AE29" s="194">
        <v>1</v>
      </c>
      <c r="AF29" s="194">
        <v>1</v>
      </c>
      <c r="AG29" s="194">
        <v>1</v>
      </c>
      <c r="AH29" s="194">
        <v>1</v>
      </c>
      <c r="AI29" s="194">
        <v>1</v>
      </c>
      <c r="AJ29" s="194">
        <v>1</v>
      </c>
      <c r="AK29" s="194">
        <v>1</v>
      </c>
      <c r="AL29" s="194">
        <v>1</v>
      </c>
      <c r="AM29" s="194">
        <v>1</v>
      </c>
      <c r="AN29" s="194">
        <v>1</v>
      </c>
      <c r="AO29" s="194">
        <v>1</v>
      </c>
      <c r="AP29" s="194">
        <v>1</v>
      </c>
      <c r="AQ29" s="194">
        <v>1</v>
      </c>
    </row>
    <row r="30" spans="1:43" s="147" customFormat="1" ht="189">
      <c r="A30" s="189" t="s">
        <v>391</v>
      </c>
      <c r="B30" s="187" t="s">
        <v>392</v>
      </c>
      <c r="C30" s="189">
        <v>150</v>
      </c>
      <c r="D30" s="220">
        <v>1727</v>
      </c>
      <c r="E30" s="220">
        <v>1727</v>
      </c>
      <c r="F30" s="220">
        <v>1744</v>
      </c>
      <c r="G30" s="194">
        <f>AQ30</f>
        <v>1.0098436595251883</v>
      </c>
      <c r="H30" s="191">
        <v>0</v>
      </c>
      <c r="I30" s="191">
        <v>0</v>
      </c>
      <c r="J30" s="194">
        <v>0</v>
      </c>
      <c r="K30" s="191">
        <v>0</v>
      </c>
      <c r="L30" s="191">
        <v>0</v>
      </c>
      <c r="M30" s="194">
        <v>0</v>
      </c>
      <c r="N30" s="191">
        <v>0</v>
      </c>
      <c r="O30" s="191">
        <v>0</v>
      </c>
      <c r="P30" s="194">
        <v>0</v>
      </c>
      <c r="Q30" s="191">
        <v>0</v>
      </c>
      <c r="R30" s="191">
        <v>0</v>
      </c>
      <c r="S30" s="194">
        <v>0</v>
      </c>
      <c r="T30" s="191">
        <v>0</v>
      </c>
      <c r="U30" s="191">
        <v>0</v>
      </c>
      <c r="V30" s="194">
        <v>0</v>
      </c>
      <c r="W30" s="191">
        <v>0</v>
      </c>
      <c r="X30" s="198">
        <v>0</v>
      </c>
      <c r="Y30" s="194">
        <v>0</v>
      </c>
      <c r="Z30" s="191">
        <v>0</v>
      </c>
      <c r="AA30" s="198">
        <v>0</v>
      </c>
      <c r="AB30" s="194">
        <v>0</v>
      </c>
      <c r="AC30" s="191">
        <v>0</v>
      </c>
      <c r="AD30" s="198">
        <v>0</v>
      </c>
      <c r="AE30" s="194">
        <v>0</v>
      </c>
      <c r="AF30" s="191">
        <v>1727</v>
      </c>
      <c r="AG30" s="191">
        <v>1744</v>
      </c>
      <c r="AH30" s="190">
        <f>AG30/AF30</f>
        <v>1.0098436595251883</v>
      </c>
      <c r="AI30" s="191">
        <v>1727</v>
      </c>
      <c r="AJ30" s="191">
        <v>1744</v>
      </c>
      <c r="AK30" s="190">
        <f>AJ30/AI30</f>
        <v>1.0098436595251883</v>
      </c>
      <c r="AL30" s="191">
        <v>1727</v>
      </c>
      <c r="AM30" s="191">
        <v>1744</v>
      </c>
      <c r="AN30" s="190">
        <f>AM30/AL30</f>
        <v>1.0098436595251883</v>
      </c>
      <c r="AO30" s="191">
        <v>1727</v>
      </c>
      <c r="AP30" s="191">
        <v>1744</v>
      </c>
      <c r="AQ30" s="190">
        <f>AP30/AO30</f>
        <v>1.0098436595251883</v>
      </c>
    </row>
    <row r="31" spans="1:43" s="147" customFormat="1" ht="15" customHeight="1">
      <c r="A31" s="730" t="s">
        <v>258</v>
      </c>
      <c r="B31" s="730"/>
      <c r="C31" s="730"/>
      <c r="D31" s="730"/>
      <c r="E31" s="730"/>
      <c r="F31" s="730"/>
      <c r="G31" s="730"/>
      <c r="H31" s="730"/>
      <c r="I31" s="730"/>
      <c r="J31" s="730"/>
      <c r="K31" s="730"/>
      <c r="L31" s="730"/>
      <c r="M31" s="730"/>
      <c r="N31" s="730"/>
      <c r="O31" s="730"/>
      <c r="P31" s="730"/>
      <c r="Q31" s="730"/>
      <c r="R31" s="730"/>
      <c r="S31" s="730"/>
      <c r="T31" s="730"/>
      <c r="U31" s="730"/>
      <c r="V31" s="730"/>
      <c r="W31" s="730"/>
      <c r="X31" s="730"/>
      <c r="Y31" s="730"/>
      <c r="Z31" s="730"/>
      <c r="AA31" s="730"/>
      <c r="AB31" s="730"/>
      <c r="AC31" s="730"/>
      <c r="AD31" s="730"/>
      <c r="AE31" s="730"/>
      <c r="AF31" s="730"/>
      <c r="AG31" s="730"/>
      <c r="AH31" s="730"/>
      <c r="AI31" s="730"/>
      <c r="AJ31" s="730"/>
      <c r="AK31" s="730"/>
      <c r="AL31" s="730"/>
      <c r="AM31" s="730"/>
      <c r="AN31" s="730"/>
      <c r="AO31" s="730"/>
      <c r="AP31" s="730"/>
      <c r="AQ31" s="188"/>
    </row>
    <row r="32" spans="1:43" s="147" customFormat="1" ht="27" customHeight="1">
      <c r="A32" s="727" t="s">
        <v>393</v>
      </c>
      <c r="B32" s="727"/>
      <c r="C32" s="727"/>
      <c r="D32" s="727"/>
      <c r="E32" s="727"/>
      <c r="F32" s="727"/>
      <c r="G32" s="727"/>
      <c r="H32" s="727"/>
      <c r="I32" s="727"/>
      <c r="J32" s="727"/>
      <c r="K32" s="727"/>
      <c r="L32" s="727"/>
      <c r="M32" s="727"/>
      <c r="N32" s="727"/>
      <c r="O32" s="727"/>
      <c r="P32" s="727"/>
      <c r="Q32" s="727"/>
      <c r="R32" s="727"/>
      <c r="S32" s="727"/>
      <c r="T32" s="727"/>
      <c r="U32" s="727"/>
      <c r="V32" s="727"/>
      <c r="W32" s="727"/>
      <c r="X32" s="727"/>
      <c r="Y32" s="727"/>
      <c r="Z32" s="727"/>
      <c r="AA32" s="727"/>
      <c r="AB32" s="727"/>
      <c r="AC32" s="727"/>
      <c r="AD32" s="727"/>
      <c r="AE32" s="727"/>
      <c r="AF32" s="727"/>
      <c r="AG32" s="727"/>
      <c r="AH32" s="727"/>
      <c r="AI32" s="727"/>
      <c r="AJ32" s="727"/>
      <c r="AK32" s="727"/>
      <c r="AL32" s="727"/>
      <c r="AM32" s="727"/>
      <c r="AN32" s="727"/>
      <c r="AO32" s="727"/>
      <c r="AP32" s="727"/>
      <c r="AQ32" s="727"/>
    </row>
    <row r="33" spans="1:44" s="147" customFormat="1" ht="210">
      <c r="A33" s="189" t="s">
        <v>266</v>
      </c>
      <c r="B33" s="187" t="s">
        <v>395</v>
      </c>
      <c r="C33" s="189">
        <v>1</v>
      </c>
      <c r="D33" s="189">
        <v>1</v>
      </c>
      <c r="E33" s="189">
        <v>1</v>
      </c>
      <c r="F33" s="189">
        <v>1</v>
      </c>
      <c r="G33" s="190">
        <v>1</v>
      </c>
      <c r="H33" s="189">
        <v>1</v>
      </c>
      <c r="I33" s="189">
        <v>1</v>
      </c>
      <c r="J33" s="190">
        <v>1</v>
      </c>
      <c r="K33" s="189">
        <v>1</v>
      </c>
      <c r="L33" s="189">
        <v>1</v>
      </c>
      <c r="M33" s="190">
        <v>1</v>
      </c>
      <c r="N33" s="189">
        <v>1</v>
      </c>
      <c r="O33" s="189">
        <v>1</v>
      </c>
      <c r="P33" s="190">
        <v>1</v>
      </c>
      <c r="Q33" s="189">
        <v>1</v>
      </c>
      <c r="R33" s="189">
        <v>1</v>
      </c>
      <c r="S33" s="190">
        <v>1</v>
      </c>
      <c r="T33" s="189">
        <v>1</v>
      </c>
      <c r="U33" s="189">
        <v>1</v>
      </c>
      <c r="V33" s="190">
        <v>1</v>
      </c>
      <c r="W33" s="189">
        <v>1</v>
      </c>
      <c r="X33" s="189">
        <v>1</v>
      </c>
      <c r="Y33" s="190">
        <v>1</v>
      </c>
      <c r="Z33" s="189">
        <v>1</v>
      </c>
      <c r="AA33" s="189">
        <v>1</v>
      </c>
      <c r="AB33" s="190">
        <v>1</v>
      </c>
      <c r="AC33" s="189">
        <v>1</v>
      </c>
      <c r="AD33" s="189">
        <v>1</v>
      </c>
      <c r="AE33" s="190">
        <v>1</v>
      </c>
      <c r="AF33" s="189">
        <v>1</v>
      </c>
      <c r="AG33" s="189">
        <v>1</v>
      </c>
      <c r="AH33" s="190">
        <v>1</v>
      </c>
      <c r="AI33" s="189">
        <v>1</v>
      </c>
      <c r="AJ33" s="189">
        <v>1</v>
      </c>
      <c r="AK33" s="190">
        <v>1</v>
      </c>
      <c r="AL33" s="189">
        <v>1</v>
      </c>
      <c r="AM33" s="189">
        <v>1</v>
      </c>
      <c r="AN33" s="190">
        <v>1</v>
      </c>
      <c r="AO33" s="189">
        <v>1</v>
      </c>
      <c r="AP33" s="189">
        <v>1</v>
      </c>
      <c r="AQ33" s="190">
        <v>1</v>
      </c>
    </row>
    <row r="34" spans="1:44" s="147" customFormat="1" ht="147">
      <c r="A34" s="189" t="s">
        <v>267</v>
      </c>
      <c r="B34" s="187" t="s">
        <v>396</v>
      </c>
      <c r="C34" s="189">
        <v>1</v>
      </c>
      <c r="D34" s="189">
        <v>1</v>
      </c>
      <c r="E34" s="189">
        <v>1</v>
      </c>
      <c r="F34" s="189">
        <v>1</v>
      </c>
      <c r="G34" s="190">
        <v>1</v>
      </c>
      <c r="H34" s="189">
        <v>1</v>
      </c>
      <c r="I34" s="189">
        <v>1</v>
      </c>
      <c r="J34" s="190">
        <v>1</v>
      </c>
      <c r="K34" s="189">
        <v>1</v>
      </c>
      <c r="L34" s="189">
        <v>1</v>
      </c>
      <c r="M34" s="190">
        <v>1</v>
      </c>
      <c r="N34" s="189">
        <v>1</v>
      </c>
      <c r="O34" s="189">
        <v>1</v>
      </c>
      <c r="P34" s="190">
        <v>1</v>
      </c>
      <c r="Q34" s="189">
        <v>1</v>
      </c>
      <c r="R34" s="189">
        <v>1</v>
      </c>
      <c r="S34" s="190">
        <v>1</v>
      </c>
      <c r="T34" s="189">
        <v>1</v>
      </c>
      <c r="U34" s="189">
        <v>1</v>
      </c>
      <c r="V34" s="190">
        <v>1</v>
      </c>
      <c r="W34" s="189">
        <v>1</v>
      </c>
      <c r="X34" s="189">
        <v>1</v>
      </c>
      <c r="Y34" s="190">
        <v>1</v>
      </c>
      <c r="Z34" s="189">
        <v>1</v>
      </c>
      <c r="AA34" s="189">
        <v>1</v>
      </c>
      <c r="AB34" s="190">
        <v>1</v>
      </c>
      <c r="AC34" s="189">
        <v>1</v>
      </c>
      <c r="AD34" s="189">
        <v>1</v>
      </c>
      <c r="AE34" s="190">
        <v>1</v>
      </c>
      <c r="AF34" s="189">
        <v>1</v>
      </c>
      <c r="AG34" s="189">
        <v>1</v>
      </c>
      <c r="AH34" s="190">
        <v>1</v>
      </c>
      <c r="AI34" s="189">
        <v>1</v>
      </c>
      <c r="AJ34" s="189">
        <v>1</v>
      </c>
      <c r="AK34" s="190">
        <v>1</v>
      </c>
      <c r="AL34" s="189">
        <v>1</v>
      </c>
      <c r="AM34" s="189">
        <v>1</v>
      </c>
      <c r="AN34" s="190">
        <v>1</v>
      </c>
      <c r="AO34" s="189">
        <v>1</v>
      </c>
      <c r="AP34" s="189">
        <v>1</v>
      </c>
      <c r="AQ34" s="190">
        <v>1</v>
      </c>
    </row>
    <row r="35" spans="1:44" s="147" customFormat="1" ht="164.25" customHeight="1">
      <c r="A35" s="189" t="s">
        <v>272</v>
      </c>
      <c r="B35" s="187" t="s">
        <v>397</v>
      </c>
      <c r="C35" s="189">
        <v>28</v>
      </c>
      <c r="D35" s="189">
        <v>32</v>
      </c>
      <c r="E35" s="189">
        <v>32</v>
      </c>
      <c r="F35" s="191" t="s">
        <v>446</v>
      </c>
      <c r="G35" s="191"/>
      <c r="H35" s="188"/>
      <c r="I35" s="188"/>
      <c r="J35" s="188"/>
      <c r="K35" s="188"/>
      <c r="L35" s="188"/>
      <c r="M35" s="188"/>
      <c r="N35" s="188"/>
      <c r="O35" s="188"/>
      <c r="P35" s="188"/>
      <c r="Q35" s="188"/>
      <c r="R35" s="188"/>
      <c r="S35" s="188"/>
      <c r="T35" s="188"/>
      <c r="U35" s="188"/>
      <c r="V35" s="188"/>
      <c r="W35" s="188"/>
      <c r="X35" s="188"/>
      <c r="Y35" s="188"/>
      <c r="Z35" s="191" t="s">
        <v>491</v>
      </c>
      <c r="AA35" s="200" t="s">
        <v>493</v>
      </c>
      <c r="AB35" s="190">
        <v>1.45</v>
      </c>
      <c r="AC35" s="188"/>
      <c r="AD35" s="188"/>
      <c r="AE35" s="188"/>
      <c r="AF35" s="188"/>
      <c r="AG35" s="188"/>
      <c r="AH35" s="188"/>
      <c r="AI35" s="191"/>
      <c r="AJ35" s="191"/>
      <c r="AK35" s="191"/>
      <c r="AL35" s="188"/>
      <c r="AM35" s="191"/>
      <c r="AN35" s="188"/>
      <c r="AO35" s="188"/>
      <c r="AP35" s="188"/>
      <c r="AQ35" s="188"/>
    </row>
    <row r="36" spans="1:44" s="147" customFormat="1" ht="105">
      <c r="A36" s="189" t="s">
        <v>274</v>
      </c>
      <c r="B36" s="187" t="s">
        <v>398</v>
      </c>
      <c r="C36" s="189">
        <v>1</v>
      </c>
      <c r="D36" s="189">
        <v>1</v>
      </c>
      <c r="E36" s="189">
        <v>1</v>
      </c>
      <c r="F36" s="189">
        <v>1</v>
      </c>
      <c r="G36" s="190">
        <v>1</v>
      </c>
      <c r="H36" s="189">
        <v>1</v>
      </c>
      <c r="I36" s="189">
        <v>1</v>
      </c>
      <c r="J36" s="190">
        <v>1</v>
      </c>
      <c r="K36" s="189">
        <v>1</v>
      </c>
      <c r="L36" s="189">
        <v>1</v>
      </c>
      <c r="M36" s="190">
        <v>1</v>
      </c>
      <c r="N36" s="189">
        <v>1</v>
      </c>
      <c r="O36" s="189">
        <v>1</v>
      </c>
      <c r="P36" s="190">
        <v>1</v>
      </c>
      <c r="Q36" s="189">
        <v>1</v>
      </c>
      <c r="R36" s="189">
        <v>1</v>
      </c>
      <c r="S36" s="190">
        <v>1</v>
      </c>
      <c r="T36" s="189">
        <v>1</v>
      </c>
      <c r="U36" s="189">
        <v>1</v>
      </c>
      <c r="V36" s="190">
        <v>1</v>
      </c>
      <c r="W36" s="189">
        <v>1</v>
      </c>
      <c r="X36" s="189">
        <v>1</v>
      </c>
      <c r="Y36" s="190">
        <v>1</v>
      </c>
      <c r="Z36" s="189">
        <v>1</v>
      </c>
      <c r="AA36" s="189">
        <v>1</v>
      </c>
      <c r="AB36" s="190">
        <v>1</v>
      </c>
      <c r="AC36" s="189">
        <v>1</v>
      </c>
      <c r="AD36" s="189">
        <v>1</v>
      </c>
      <c r="AE36" s="190">
        <v>1</v>
      </c>
      <c r="AF36" s="189">
        <v>1</v>
      </c>
      <c r="AG36" s="189">
        <v>1</v>
      </c>
      <c r="AH36" s="191">
        <v>100</v>
      </c>
      <c r="AI36" s="189">
        <v>1</v>
      </c>
      <c r="AJ36" s="189">
        <v>1</v>
      </c>
      <c r="AK36" s="191">
        <v>100</v>
      </c>
      <c r="AL36" s="189">
        <v>1</v>
      </c>
      <c r="AM36" s="189">
        <v>1</v>
      </c>
      <c r="AN36" s="191">
        <v>100</v>
      </c>
      <c r="AO36" s="189">
        <v>1</v>
      </c>
      <c r="AP36" s="189">
        <v>1</v>
      </c>
      <c r="AQ36" s="191">
        <v>100</v>
      </c>
    </row>
    <row r="37" spans="1:44" s="147" customFormat="1" ht="59.25" customHeight="1">
      <c r="A37" s="727" t="s">
        <v>373</v>
      </c>
      <c r="B37" s="727"/>
      <c r="C37" s="727"/>
      <c r="D37" s="727"/>
      <c r="E37" s="727"/>
      <c r="F37" s="727"/>
      <c r="G37" s="727"/>
      <c r="H37" s="727"/>
      <c r="I37" s="727"/>
      <c r="J37" s="727"/>
      <c r="K37" s="727"/>
      <c r="L37" s="727"/>
      <c r="M37" s="727"/>
      <c r="N37" s="727"/>
      <c r="O37" s="727"/>
      <c r="P37" s="727"/>
      <c r="Q37" s="727"/>
      <c r="R37" s="727"/>
      <c r="S37" s="727"/>
      <c r="T37" s="727"/>
      <c r="U37" s="727"/>
      <c r="V37" s="727"/>
      <c r="W37" s="727"/>
      <c r="X37" s="727"/>
      <c r="Y37" s="727"/>
      <c r="Z37" s="727"/>
      <c r="AA37" s="727"/>
      <c r="AB37" s="727"/>
      <c r="AC37" s="727"/>
      <c r="AD37" s="727"/>
      <c r="AE37" s="727"/>
      <c r="AF37" s="727"/>
      <c r="AG37" s="727"/>
      <c r="AH37" s="727"/>
      <c r="AI37" s="727"/>
      <c r="AJ37" s="727"/>
      <c r="AK37" s="727"/>
      <c r="AL37" s="727"/>
      <c r="AM37" s="727"/>
      <c r="AN37" s="727"/>
      <c r="AO37" s="727"/>
      <c r="AP37" s="727"/>
      <c r="AQ37" s="727"/>
    </row>
    <row r="38" spans="1:44" s="147" customFormat="1" ht="315">
      <c r="A38" s="189" t="s">
        <v>372</v>
      </c>
      <c r="B38" s="187" t="s">
        <v>399</v>
      </c>
      <c r="C38" s="194">
        <v>1</v>
      </c>
      <c r="D38" s="194">
        <v>1</v>
      </c>
      <c r="E38" s="194">
        <v>1</v>
      </c>
      <c r="F38" s="194">
        <v>1</v>
      </c>
      <c r="G38" s="194">
        <v>1</v>
      </c>
      <c r="H38" s="194">
        <v>1</v>
      </c>
      <c r="I38" s="194">
        <v>1</v>
      </c>
      <c r="J38" s="194">
        <v>1</v>
      </c>
      <c r="K38" s="194">
        <v>1</v>
      </c>
      <c r="L38" s="194">
        <v>1</v>
      </c>
      <c r="M38" s="194">
        <v>1</v>
      </c>
      <c r="N38" s="194">
        <v>1</v>
      </c>
      <c r="O38" s="194">
        <v>1</v>
      </c>
      <c r="P38" s="194">
        <v>1</v>
      </c>
      <c r="Q38" s="194">
        <v>1</v>
      </c>
      <c r="R38" s="194">
        <v>1</v>
      </c>
      <c r="S38" s="194">
        <v>1</v>
      </c>
      <c r="T38" s="194">
        <v>1</v>
      </c>
      <c r="U38" s="194">
        <v>1</v>
      </c>
      <c r="V38" s="194">
        <v>1</v>
      </c>
      <c r="W38" s="194">
        <v>1</v>
      </c>
      <c r="X38" s="194">
        <v>1</v>
      </c>
      <c r="Y38" s="194">
        <v>1</v>
      </c>
      <c r="Z38" s="194">
        <v>1</v>
      </c>
      <c r="AA38" s="194">
        <v>1</v>
      </c>
      <c r="AB38" s="194">
        <v>1</v>
      </c>
      <c r="AC38" s="194">
        <v>1</v>
      </c>
      <c r="AD38" s="194">
        <v>1</v>
      </c>
      <c r="AE38" s="194">
        <v>1</v>
      </c>
      <c r="AF38" s="194">
        <v>1</v>
      </c>
      <c r="AG38" s="194">
        <v>1</v>
      </c>
      <c r="AH38" s="194">
        <v>1</v>
      </c>
      <c r="AI38" s="194">
        <v>1</v>
      </c>
      <c r="AJ38" s="194">
        <v>1</v>
      </c>
      <c r="AK38" s="194">
        <v>1</v>
      </c>
      <c r="AL38" s="194">
        <v>1</v>
      </c>
      <c r="AM38" s="194">
        <v>1</v>
      </c>
      <c r="AN38" s="194">
        <v>1</v>
      </c>
      <c r="AO38" s="194">
        <v>1</v>
      </c>
      <c r="AP38" s="194">
        <v>1</v>
      </c>
      <c r="AQ38" s="194">
        <v>1</v>
      </c>
    </row>
    <row r="39" spans="1:44" s="147" customFormat="1" ht="126">
      <c r="A39" s="189" t="s">
        <v>374</v>
      </c>
      <c r="B39" s="187" t="s">
        <v>400</v>
      </c>
      <c r="C39" s="213"/>
      <c r="D39" s="214" t="s">
        <v>406</v>
      </c>
      <c r="E39" s="215" t="s">
        <v>425</v>
      </c>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0">
        <v>1</v>
      </c>
      <c r="AP39" s="211">
        <v>1.2470000000000001</v>
      </c>
      <c r="AQ39" s="212">
        <f>AP39/AO39</f>
        <v>1.2470000000000001</v>
      </c>
    </row>
    <row r="40" spans="1:44" s="147" customFormat="1" ht="231">
      <c r="A40" s="189" t="s">
        <v>375</v>
      </c>
      <c r="B40" s="187" t="s">
        <v>401</v>
      </c>
      <c r="C40" s="194">
        <v>0.91</v>
      </c>
      <c r="D40" s="189" t="s">
        <v>407</v>
      </c>
      <c r="E40" s="189" t="s">
        <v>407</v>
      </c>
      <c r="F40" s="194">
        <f>AP40</f>
        <v>0.91</v>
      </c>
      <c r="G40" s="190">
        <f>AQ40</f>
        <v>1.0111111111111111</v>
      </c>
      <c r="H40" s="194">
        <v>0.9</v>
      </c>
      <c r="I40" s="194">
        <v>7.4999999999999997E-2</v>
      </c>
      <c r="J40" s="190">
        <f>I40/H40</f>
        <v>8.3333333333333329E-2</v>
      </c>
      <c r="K40" s="194">
        <v>0.9</v>
      </c>
      <c r="L40" s="194">
        <v>0.13500000000000001</v>
      </c>
      <c r="M40" s="190">
        <f>L40/K40</f>
        <v>0.15</v>
      </c>
      <c r="N40" s="194">
        <v>0.9</v>
      </c>
      <c r="O40" s="194">
        <v>0.23400000000000001</v>
      </c>
      <c r="P40" s="190">
        <f t="shared" ref="P40" si="20">O40/N40</f>
        <v>0.26</v>
      </c>
      <c r="Q40" s="194">
        <v>0.9</v>
      </c>
      <c r="R40" s="194">
        <v>0.32100000000000001</v>
      </c>
      <c r="S40" s="190">
        <f t="shared" ref="S40" si="21">R40/Q40</f>
        <v>0.35666666666666669</v>
      </c>
      <c r="T40" s="194">
        <v>0.9</v>
      </c>
      <c r="U40" s="194">
        <v>0.36199999999999999</v>
      </c>
      <c r="V40" s="190">
        <f t="shared" ref="V40" si="22">U40/T40</f>
        <v>0.4022222222222222</v>
      </c>
      <c r="W40" s="194">
        <v>0.9</v>
      </c>
      <c r="X40" s="194">
        <v>0.45300000000000001</v>
      </c>
      <c r="Y40" s="190">
        <f t="shared" ref="Y40" si="23">X40/W40</f>
        <v>0.5033333333333333</v>
      </c>
      <c r="Z40" s="194">
        <v>0.9</v>
      </c>
      <c r="AA40" s="194">
        <v>0.51400000000000001</v>
      </c>
      <c r="AB40" s="190">
        <f t="shared" ref="AB40" si="24">AA40/Z40</f>
        <v>0.57111111111111112</v>
      </c>
      <c r="AC40" s="194">
        <v>0.9</v>
      </c>
      <c r="AD40" s="194">
        <v>0.58199999999999996</v>
      </c>
      <c r="AE40" s="190">
        <f t="shared" ref="AE40" si="25">AD40/AC40</f>
        <v>0.64666666666666661</v>
      </c>
      <c r="AF40" s="194">
        <v>0.9</v>
      </c>
      <c r="AG40" s="194">
        <v>0.626</v>
      </c>
      <c r="AH40" s="190">
        <f t="shared" ref="AH40" si="26">AG40/AF40</f>
        <v>0.69555555555555559</v>
      </c>
      <c r="AI40" s="194">
        <v>0.9</v>
      </c>
      <c r="AJ40" s="194">
        <v>0.67900000000000005</v>
      </c>
      <c r="AK40" s="190">
        <f t="shared" ref="AK40" si="27">AJ40/AI40</f>
        <v>0.75444444444444447</v>
      </c>
      <c r="AL40" s="194">
        <v>0.9</v>
      </c>
      <c r="AM40" s="194">
        <v>0.73799999999999999</v>
      </c>
      <c r="AN40" s="190">
        <f t="shared" ref="AN40" si="28">AM40/AL40</f>
        <v>0.82</v>
      </c>
      <c r="AO40" s="194">
        <v>0.9</v>
      </c>
      <c r="AP40" s="194">
        <v>0.91</v>
      </c>
      <c r="AQ40" s="190">
        <f t="shared" ref="AQ40" si="29">AP40/AO40</f>
        <v>1.0111111111111111</v>
      </c>
    </row>
    <row r="41" spans="1:44" s="147" customFormat="1" ht="105">
      <c r="A41" s="189" t="s">
        <v>376</v>
      </c>
      <c r="B41" s="187" t="s">
        <v>402</v>
      </c>
      <c r="C41" s="194">
        <v>1</v>
      </c>
      <c r="D41" s="194">
        <v>1</v>
      </c>
      <c r="E41" s="194">
        <v>1</v>
      </c>
      <c r="F41" s="194">
        <v>1</v>
      </c>
      <c r="G41" s="194">
        <v>1</v>
      </c>
      <c r="H41" s="194">
        <v>1</v>
      </c>
      <c r="I41" s="194">
        <v>1</v>
      </c>
      <c r="J41" s="194">
        <v>1</v>
      </c>
      <c r="K41" s="194">
        <v>1</v>
      </c>
      <c r="L41" s="194">
        <v>1</v>
      </c>
      <c r="M41" s="194">
        <v>1</v>
      </c>
      <c r="N41" s="194">
        <v>1</v>
      </c>
      <c r="O41" s="194">
        <v>1</v>
      </c>
      <c r="P41" s="194">
        <v>1</v>
      </c>
      <c r="Q41" s="194">
        <v>1</v>
      </c>
      <c r="R41" s="194">
        <v>1</v>
      </c>
      <c r="S41" s="194">
        <v>1</v>
      </c>
      <c r="T41" s="194">
        <v>1</v>
      </c>
      <c r="U41" s="194">
        <v>1</v>
      </c>
      <c r="V41" s="194">
        <v>1</v>
      </c>
      <c r="W41" s="194">
        <v>1</v>
      </c>
      <c r="X41" s="194">
        <v>1</v>
      </c>
      <c r="Y41" s="194">
        <v>1</v>
      </c>
      <c r="Z41" s="194">
        <v>1</v>
      </c>
      <c r="AA41" s="194">
        <v>1</v>
      </c>
      <c r="AB41" s="194">
        <v>1</v>
      </c>
      <c r="AC41" s="194">
        <v>1</v>
      </c>
      <c r="AD41" s="194">
        <v>1</v>
      </c>
      <c r="AE41" s="194">
        <v>1</v>
      </c>
      <c r="AF41" s="194">
        <v>1</v>
      </c>
      <c r="AG41" s="194">
        <v>1</v>
      </c>
      <c r="AH41" s="194">
        <v>1</v>
      </c>
      <c r="AI41" s="194">
        <v>1</v>
      </c>
      <c r="AJ41" s="194">
        <v>1</v>
      </c>
      <c r="AK41" s="194">
        <v>1</v>
      </c>
      <c r="AL41" s="194">
        <v>1</v>
      </c>
      <c r="AM41" s="194">
        <v>1</v>
      </c>
      <c r="AN41" s="194">
        <v>1</v>
      </c>
      <c r="AO41" s="194">
        <v>1</v>
      </c>
      <c r="AP41" s="194">
        <v>1</v>
      </c>
      <c r="AQ41" s="194">
        <v>1</v>
      </c>
    </row>
    <row r="42" spans="1:44" s="147" customFormat="1" ht="182.25" customHeight="1">
      <c r="A42" s="189" t="s">
        <v>378</v>
      </c>
      <c r="B42" s="209" t="s">
        <v>534</v>
      </c>
      <c r="C42" s="217">
        <v>1</v>
      </c>
      <c r="D42" s="198">
        <v>1</v>
      </c>
      <c r="E42" s="217">
        <v>1</v>
      </c>
      <c r="F42" s="218">
        <v>2</v>
      </c>
      <c r="G42" s="194">
        <v>0.5</v>
      </c>
      <c r="H42" s="191">
        <v>0</v>
      </c>
      <c r="I42" s="188">
        <v>0</v>
      </c>
      <c r="J42" s="194">
        <v>1</v>
      </c>
      <c r="K42" s="191">
        <v>0</v>
      </c>
      <c r="L42" s="188">
        <v>0</v>
      </c>
      <c r="M42" s="194">
        <v>1</v>
      </c>
      <c r="N42" s="191">
        <v>0</v>
      </c>
      <c r="O42" s="188">
        <v>0</v>
      </c>
      <c r="P42" s="194">
        <v>1</v>
      </c>
      <c r="Q42" s="191">
        <v>0</v>
      </c>
      <c r="R42" s="188">
        <v>0</v>
      </c>
      <c r="S42" s="194">
        <v>1</v>
      </c>
      <c r="T42" s="191">
        <v>0</v>
      </c>
      <c r="U42" s="188">
        <v>0</v>
      </c>
      <c r="V42" s="194">
        <v>1</v>
      </c>
      <c r="W42" s="191">
        <v>0</v>
      </c>
      <c r="X42" s="188">
        <v>0</v>
      </c>
      <c r="Y42" s="194">
        <v>1</v>
      </c>
      <c r="Z42" s="191">
        <v>0</v>
      </c>
      <c r="AA42" s="188">
        <v>0</v>
      </c>
      <c r="AB42" s="194">
        <v>1</v>
      </c>
      <c r="AC42" s="191">
        <v>0</v>
      </c>
      <c r="AD42" s="191">
        <v>0</v>
      </c>
      <c r="AE42" s="194">
        <v>1</v>
      </c>
      <c r="AF42" s="191">
        <v>0</v>
      </c>
      <c r="AG42" s="191">
        <v>0</v>
      </c>
      <c r="AH42" s="194">
        <v>1</v>
      </c>
      <c r="AI42" s="191">
        <v>0</v>
      </c>
      <c r="AJ42" s="191">
        <v>0</v>
      </c>
      <c r="AK42" s="194">
        <v>1</v>
      </c>
      <c r="AL42" s="191">
        <v>0</v>
      </c>
      <c r="AM42" s="191">
        <v>0</v>
      </c>
      <c r="AN42" s="194">
        <v>1</v>
      </c>
      <c r="AO42" s="219">
        <v>1</v>
      </c>
      <c r="AP42" s="219">
        <v>2</v>
      </c>
      <c r="AQ42" s="199">
        <v>0.5</v>
      </c>
    </row>
    <row r="43" spans="1:44" s="141" customFormat="1" ht="14.25" customHeight="1">
      <c r="A43" s="140"/>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row>
    <row r="44" spans="1:44" s="141" customFormat="1" ht="25.5" customHeight="1">
      <c r="A44" s="172" t="s">
        <v>462</v>
      </c>
      <c r="B44" s="156"/>
      <c r="C44" s="173"/>
      <c r="D44" s="158"/>
      <c r="E44" s="174"/>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row>
    <row r="45" spans="1:44" s="142" customFormat="1" ht="9" customHeight="1">
      <c r="A45" s="160"/>
      <c r="B45" s="160"/>
      <c r="C45" s="160"/>
      <c r="D45" s="171"/>
      <c r="E45" s="162"/>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50"/>
      <c r="AL45" s="150"/>
      <c r="AM45" s="150"/>
      <c r="AN45" s="150"/>
      <c r="AO45" s="150"/>
      <c r="AP45" s="150"/>
      <c r="AQ45" s="150"/>
      <c r="AR45" s="150"/>
    </row>
    <row r="46" spans="1:44" s="142" customFormat="1" ht="18.75" customHeight="1">
      <c r="A46" s="129" t="s">
        <v>437</v>
      </c>
      <c r="B46" s="222"/>
      <c r="C46" s="223"/>
      <c r="D46" s="224"/>
      <c r="E46" s="225"/>
      <c r="F46" s="226"/>
      <c r="G46" s="226"/>
      <c r="H46" s="226"/>
      <c r="I46" s="226"/>
      <c r="J46" s="226"/>
      <c r="K46" s="226"/>
      <c r="L46" s="226"/>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row>
    <row r="47" spans="1:44" s="142" customFormat="1" ht="57.75" customHeight="1">
      <c r="A47" s="731" t="s">
        <v>478</v>
      </c>
      <c r="B47" s="731"/>
      <c r="C47" s="731"/>
      <c r="D47" s="731"/>
      <c r="E47" s="731"/>
      <c r="F47" s="731"/>
      <c r="G47" s="732" t="s">
        <v>481</v>
      </c>
      <c r="H47" s="732"/>
      <c r="I47" s="732" t="s">
        <v>480</v>
      </c>
      <c r="J47" s="732"/>
      <c r="K47" s="732"/>
      <c r="L47" s="732"/>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row>
    <row r="48" spans="1:44" s="142" customFormat="1" ht="14.25" customHeight="1">
      <c r="A48" s="129"/>
      <c r="B48" s="227" t="s">
        <v>482</v>
      </c>
      <c r="C48" s="223"/>
      <c r="D48" s="224"/>
      <c r="E48" s="225"/>
      <c r="F48" s="226"/>
      <c r="G48" s="226"/>
      <c r="H48" s="226"/>
      <c r="I48" s="226"/>
      <c r="J48" s="226"/>
      <c r="K48" s="226"/>
      <c r="L48" s="226"/>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row>
    <row r="49" spans="1:70" s="142" customFormat="1" ht="12" customHeight="1">
      <c r="A49" s="129"/>
      <c r="B49" s="222"/>
      <c r="C49" s="223"/>
      <c r="D49" s="113"/>
      <c r="E49" s="113"/>
      <c r="F49" s="226"/>
      <c r="G49" s="226"/>
      <c r="H49" s="226"/>
      <c r="I49" s="226"/>
      <c r="J49" s="226"/>
      <c r="K49" s="226"/>
      <c r="L49" s="226"/>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row>
    <row r="50" spans="1:70" s="106" customFormat="1" ht="36.75" customHeight="1">
      <c r="A50" s="720" t="s">
        <v>537</v>
      </c>
      <c r="B50" s="720"/>
      <c r="C50" s="720"/>
      <c r="D50" s="720"/>
      <c r="E50" s="720"/>
      <c r="F50" s="720"/>
      <c r="G50" s="129" t="s">
        <v>447</v>
      </c>
      <c r="H50" s="228"/>
      <c r="I50" s="129" t="s">
        <v>439</v>
      </c>
      <c r="J50" s="129"/>
      <c r="K50" s="228"/>
      <c r="L50" s="228"/>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row>
    <row r="51" spans="1:70" s="106" customFormat="1" ht="13.5" customHeight="1">
      <c r="A51" s="129"/>
      <c r="B51" s="227" t="s">
        <v>440</v>
      </c>
      <c r="C51" s="227"/>
      <c r="D51" s="113"/>
      <c r="E51" s="113"/>
      <c r="F51" s="111"/>
      <c r="G51" s="111"/>
      <c r="H51" s="112"/>
      <c r="I51" s="112"/>
      <c r="J51" s="112"/>
      <c r="K51" s="112"/>
      <c r="L51" s="112"/>
      <c r="M51" s="115"/>
      <c r="N51" s="115"/>
      <c r="O51" s="115"/>
      <c r="P51" s="115"/>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6"/>
      <c r="AU51" s="116"/>
      <c r="AV51" s="116"/>
      <c r="AW51" s="116"/>
      <c r="AX51" s="116"/>
      <c r="AY51" s="116"/>
      <c r="AZ51" s="116"/>
      <c r="BA51" s="116"/>
      <c r="BB51" s="116"/>
      <c r="BC51" s="116"/>
      <c r="BD51" s="116"/>
      <c r="BE51" s="116"/>
      <c r="BF51" s="116"/>
      <c r="BG51" s="116"/>
      <c r="BH51" s="116"/>
      <c r="BI51" s="114"/>
      <c r="BJ51" s="114"/>
      <c r="BK51" s="114"/>
      <c r="BL51" s="116"/>
      <c r="BM51" s="116"/>
      <c r="BN51" s="116"/>
    </row>
    <row r="52" spans="1:70" s="147" customFormat="1" ht="59.25" customHeight="1">
      <c r="A52" s="227"/>
      <c r="B52" s="227"/>
      <c r="C52" s="227"/>
      <c r="D52" s="227"/>
      <c r="E52" s="227"/>
      <c r="F52" s="223"/>
      <c r="G52" s="223"/>
      <c r="H52" s="223"/>
      <c r="I52" s="223"/>
      <c r="J52" s="223"/>
      <c r="K52" s="223"/>
      <c r="L52" s="223"/>
    </row>
    <row r="57" spans="1:70" ht="59.25" customHeight="1">
      <c r="E57" s="152"/>
    </row>
  </sheetData>
  <mergeCells count="34">
    <mergeCell ref="A37:AQ37"/>
    <mergeCell ref="A47:F47"/>
    <mergeCell ref="I47:L47"/>
    <mergeCell ref="G47:H47"/>
    <mergeCell ref="B9:AQ9"/>
    <mergeCell ref="AO26:AQ26"/>
    <mergeCell ref="Z6:AB6"/>
    <mergeCell ref="E5:G6"/>
    <mergeCell ref="A32:AQ32"/>
    <mergeCell ref="E3:G3"/>
    <mergeCell ref="M3:AD3"/>
    <mergeCell ref="B19:AP19"/>
    <mergeCell ref="K6:M6"/>
    <mergeCell ref="N6:P6"/>
    <mergeCell ref="Q6:S6"/>
    <mergeCell ref="T6:V6"/>
    <mergeCell ref="W6:Y6"/>
    <mergeCell ref="A31:AP31"/>
    <mergeCell ref="A50:F50"/>
    <mergeCell ref="AF1:AN1"/>
    <mergeCell ref="A8:AQ8"/>
    <mergeCell ref="AC6:AE6"/>
    <mergeCell ref="AF6:AH6"/>
    <mergeCell ref="AI6:AK6"/>
    <mergeCell ref="AL6:AN6"/>
    <mergeCell ref="AO6:AQ6"/>
    <mergeCell ref="A2:AO2"/>
    <mergeCell ref="A5:A6"/>
    <mergeCell ref="B5:B6"/>
    <mergeCell ref="C5:C6"/>
    <mergeCell ref="D5:D6"/>
    <mergeCell ref="H5:AQ5"/>
    <mergeCell ref="H6:J6"/>
    <mergeCell ref="A10:A13"/>
  </mergeCells>
  <pageMargins left="0.21" right="0.17" top="0.31" bottom="0.22" header="0" footer="0"/>
  <pageSetup paperSize="9" scale="30" fitToHeight="6" orientation="landscape" r:id="rId1"/>
  <headerFooter>
    <oddFooter>&amp;C&amp;"Times New Roman,обычный"&amp;8Страница  &amp;P из &amp;N</oddFooter>
  </headerFooter>
  <rowBreaks count="2" manualBreakCount="2">
    <brk id="28" max="42" man="1"/>
    <brk id="38" max="42" man="1"/>
  </rowBreaks>
  <legacyDrawing r:id="rId2"/>
</worksheet>
</file>

<file path=xl/worksheets/sheet6.xml><?xml version="1.0" encoding="utf-8"?>
<worksheet xmlns="http://schemas.openxmlformats.org/spreadsheetml/2006/main" xmlns:r="http://schemas.openxmlformats.org/officeDocument/2006/relationships">
  <dimension ref="A1:E33"/>
  <sheetViews>
    <sheetView topLeftCell="A31" zoomScaleSheetLayoutView="100" workbookViewId="0">
      <selection activeCell="C7" sqref="C7:C8"/>
    </sheetView>
  </sheetViews>
  <sheetFormatPr defaultRowHeight="18"/>
  <cols>
    <col min="1" max="1" width="4" style="119" customWidth="1"/>
    <col min="2" max="2" width="55.6640625" style="117" customWidth="1"/>
    <col min="3" max="3" width="113.88671875" style="127" customWidth="1"/>
    <col min="4" max="246" width="9.109375" style="117"/>
    <col min="247" max="247" width="4" style="117" customWidth="1"/>
    <col min="248" max="248" width="69" style="117" customWidth="1"/>
    <col min="249" max="249" width="66.5546875" style="117" customWidth="1"/>
    <col min="250" max="502" width="9.109375" style="117"/>
    <col min="503" max="503" width="4" style="117" customWidth="1"/>
    <col min="504" max="504" width="69" style="117" customWidth="1"/>
    <col min="505" max="505" width="66.5546875" style="117" customWidth="1"/>
    <col min="506" max="758" width="9.109375" style="117"/>
    <col min="759" max="759" width="4" style="117" customWidth="1"/>
    <col min="760" max="760" width="69" style="117" customWidth="1"/>
    <col min="761" max="761" width="66.5546875" style="117" customWidth="1"/>
    <col min="762" max="1014" width="9.109375" style="117"/>
    <col min="1015" max="1015" width="4" style="117" customWidth="1"/>
    <col min="1016" max="1016" width="69" style="117" customWidth="1"/>
    <col min="1017" max="1017" width="66.5546875" style="117" customWidth="1"/>
    <col min="1018" max="1270" width="9.109375" style="117"/>
    <col min="1271" max="1271" width="4" style="117" customWidth="1"/>
    <col min="1272" max="1272" width="69" style="117" customWidth="1"/>
    <col min="1273" max="1273" width="66.5546875" style="117" customWidth="1"/>
    <col min="1274" max="1526" width="9.109375" style="117"/>
    <col min="1527" max="1527" width="4" style="117" customWidth="1"/>
    <col min="1528" max="1528" width="69" style="117" customWidth="1"/>
    <col min="1529" max="1529" width="66.5546875" style="117" customWidth="1"/>
    <col min="1530" max="1782" width="9.109375" style="117"/>
    <col min="1783" max="1783" width="4" style="117" customWidth="1"/>
    <col min="1784" max="1784" width="69" style="117" customWidth="1"/>
    <col min="1785" max="1785" width="66.5546875" style="117" customWidth="1"/>
    <col min="1786" max="2038" width="9.109375" style="117"/>
    <col min="2039" max="2039" width="4" style="117" customWidth="1"/>
    <col min="2040" max="2040" width="69" style="117" customWidth="1"/>
    <col min="2041" max="2041" width="66.5546875" style="117" customWidth="1"/>
    <col min="2042" max="2294" width="9.109375" style="117"/>
    <col min="2295" max="2295" width="4" style="117" customWidth="1"/>
    <col min="2296" max="2296" width="69" style="117" customWidth="1"/>
    <col min="2297" max="2297" width="66.5546875" style="117" customWidth="1"/>
    <col min="2298" max="2550" width="9.109375" style="117"/>
    <col min="2551" max="2551" width="4" style="117" customWidth="1"/>
    <col min="2552" max="2552" width="69" style="117" customWidth="1"/>
    <col min="2553" max="2553" width="66.5546875" style="117" customWidth="1"/>
    <col min="2554" max="2806" width="9.109375" style="117"/>
    <col min="2807" max="2807" width="4" style="117" customWidth="1"/>
    <col min="2808" max="2808" width="69" style="117" customWidth="1"/>
    <col min="2809" max="2809" width="66.5546875" style="117" customWidth="1"/>
    <col min="2810" max="3062" width="9.109375" style="117"/>
    <col min="3063" max="3063" width="4" style="117" customWidth="1"/>
    <col min="3064" max="3064" width="69" style="117" customWidth="1"/>
    <col min="3065" max="3065" width="66.5546875" style="117" customWidth="1"/>
    <col min="3066" max="3318" width="9.109375" style="117"/>
    <col min="3319" max="3319" width="4" style="117" customWidth="1"/>
    <col min="3320" max="3320" width="69" style="117" customWidth="1"/>
    <col min="3321" max="3321" width="66.5546875" style="117" customWidth="1"/>
    <col min="3322" max="3574" width="9.109375" style="117"/>
    <col min="3575" max="3575" width="4" style="117" customWidth="1"/>
    <col min="3576" max="3576" width="69" style="117" customWidth="1"/>
    <col min="3577" max="3577" width="66.5546875" style="117" customWidth="1"/>
    <col min="3578" max="3830" width="9.109375" style="117"/>
    <col min="3831" max="3831" width="4" style="117" customWidth="1"/>
    <col min="3832" max="3832" width="69" style="117" customWidth="1"/>
    <col min="3833" max="3833" width="66.5546875" style="117" customWidth="1"/>
    <col min="3834" max="4086" width="9.109375" style="117"/>
    <col min="4087" max="4087" width="4" style="117" customWidth="1"/>
    <col min="4088" max="4088" width="69" style="117" customWidth="1"/>
    <col min="4089" max="4089" width="66.5546875" style="117" customWidth="1"/>
    <col min="4090" max="4342" width="9.109375" style="117"/>
    <col min="4343" max="4343" width="4" style="117" customWidth="1"/>
    <col min="4344" max="4344" width="69" style="117" customWidth="1"/>
    <col min="4345" max="4345" width="66.5546875" style="117" customWidth="1"/>
    <col min="4346" max="4598" width="9.109375" style="117"/>
    <col min="4599" max="4599" width="4" style="117" customWidth="1"/>
    <col min="4600" max="4600" width="69" style="117" customWidth="1"/>
    <col min="4601" max="4601" width="66.5546875" style="117" customWidth="1"/>
    <col min="4602" max="4854" width="9.109375" style="117"/>
    <col min="4855" max="4855" width="4" style="117" customWidth="1"/>
    <col min="4856" max="4856" width="69" style="117" customWidth="1"/>
    <col min="4857" max="4857" width="66.5546875" style="117" customWidth="1"/>
    <col min="4858" max="5110" width="9.109375" style="117"/>
    <col min="5111" max="5111" width="4" style="117" customWidth="1"/>
    <col min="5112" max="5112" width="69" style="117" customWidth="1"/>
    <col min="5113" max="5113" width="66.5546875" style="117" customWidth="1"/>
    <col min="5114" max="5366" width="9.109375" style="117"/>
    <col min="5367" max="5367" width="4" style="117" customWidth="1"/>
    <col min="5368" max="5368" width="69" style="117" customWidth="1"/>
    <col min="5369" max="5369" width="66.5546875" style="117" customWidth="1"/>
    <col min="5370" max="5622" width="9.109375" style="117"/>
    <col min="5623" max="5623" width="4" style="117" customWidth="1"/>
    <col min="5624" max="5624" width="69" style="117" customWidth="1"/>
    <col min="5625" max="5625" width="66.5546875" style="117" customWidth="1"/>
    <col min="5626" max="5878" width="9.109375" style="117"/>
    <col min="5879" max="5879" width="4" style="117" customWidth="1"/>
    <col min="5880" max="5880" width="69" style="117" customWidth="1"/>
    <col min="5881" max="5881" width="66.5546875" style="117" customWidth="1"/>
    <col min="5882" max="6134" width="9.109375" style="117"/>
    <col min="6135" max="6135" width="4" style="117" customWidth="1"/>
    <col min="6136" max="6136" width="69" style="117" customWidth="1"/>
    <col min="6137" max="6137" width="66.5546875" style="117" customWidth="1"/>
    <col min="6138" max="6390" width="9.109375" style="117"/>
    <col min="6391" max="6391" width="4" style="117" customWidth="1"/>
    <col min="6392" max="6392" width="69" style="117" customWidth="1"/>
    <col min="6393" max="6393" width="66.5546875" style="117" customWidth="1"/>
    <col min="6394" max="6646" width="9.109375" style="117"/>
    <col min="6647" max="6647" width="4" style="117" customWidth="1"/>
    <col min="6648" max="6648" width="69" style="117" customWidth="1"/>
    <col min="6649" max="6649" width="66.5546875" style="117" customWidth="1"/>
    <col min="6650" max="6902" width="9.109375" style="117"/>
    <col min="6903" max="6903" width="4" style="117" customWidth="1"/>
    <col min="6904" max="6904" width="69" style="117" customWidth="1"/>
    <col min="6905" max="6905" width="66.5546875" style="117" customWidth="1"/>
    <col min="6906" max="7158" width="9.109375" style="117"/>
    <col min="7159" max="7159" width="4" style="117" customWidth="1"/>
    <col min="7160" max="7160" width="69" style="117" customWidth="1"/>
    <col min="7161" max="7161" width="66.5546875" style="117" customWidth="1"/>
    <col min="7162" max="7414" width="9.109375" style="117"/>
    <col min="7415" max="7415" width="4" style="117" customWidth="1"/>
    <col min="7416" max="7416" width="69" style="117" customWidth="1"/>
    <col min="7417" max="7417" width="66.5546875" style="117" customWidth="1"/>
    <col min="7418" max="7670" width="9.109375" style="117"/>
    <col min="7671" max="7671" width="4" style="117" customWidth="1"/>
    <col min="7672" max="7672" width="69" style="117" customWidth="1"/>
    <col min="7673" max="7673" width="66.5546875" style="117" customWidth="1"/>
    <col min="7674" max="7926" width="9.109375" style="117"/>
    <col min="7927" max="7927" width="4" style="117" customWidth="1"/>
    <col min="7928" max="7928" width="69" style="117" customWidth="1"/>
    <col min="7929" max="7929" width="66.5546875" style="117" customWidth="1"/>
    <col min="7930" max="8182" width="9.109375" style="117"/>
    <col min="8183" max="8183" width="4" style="117" customWidth="1"/>
    <col min="8184" max="8184" width="69" style="117" customWidth="1"/>
    <col min="8185" max="8185" width="66.5546875" style="117" customWidth="1"/>
    <col min="8186" max="8438" width="9.109375" style="117"/>
    <col min="8439" max="8439" width="4" style="117" customWidth="1"/>
    <col min="8440" max="8440" width="69" style="117" customWidth="1"/>
    <col min="8441" max="8441" width="66.5546875" style="117" customWidth="1"/>
    <col min="8442" max="8694" width="9.109375" style="117"/>
    <col min="8695" max="8695" width="4" style="117" customWidth="1"/>
    <col min="8696" max="8696" width="69" style="117" customWidth="1"/>
    <col min="8697" max="8697" width="66.5546875" style="117" customWidth="1"/>
    <col min="8698" max="8950" width="9.109375" style="117"/>
    <col min="8951" max="8951" width="4" style="117" customWidth="1"/>
    <col min="8952" max="8952" width="69" style="117" customWidth="1"/>
    <col min="8953" max="8953" width="66.5546875" style="117" customWidth="1"/>
    <col min="8954" max="9206" width="9.109375" style="117"/>
    <col min="9207" max="9207" width="4" style="117" customWidth="1"/>
    <col min="9208" max="9208" width="69" style="117" customWidth="1"/>
    <col min="9209" max="9209" width="66.5546875" style="117" customWidth="1"/>
    <col min="9210" max="9462" width="9.109375" style="117"/>
    <col min="9463" max="9463" width="4" style="117" customWidth="1"/>
    <col min="9464" max="9464" width="69" style="117" customWidth="1"/>
    <col min="9465" max="9465" width="66.5546875" style="117" customWidth="1"/>
    <col min="9466" max="9718" width="9.109375" style="117"/>
    <col min="9719" max="9719" width="4" style="117" customWidth="1"/>
    <col min="9720" max="9720" width="69" style="117" customWidth="1"/>
    <col min="9721" max="9721" width="66.5546875" style="117" customWidth="1"/>
    <col min="9722" max="9974" width="9.109375" style="117"/>
    <col min="9975" max="9975" width="4" style="117" customWidth="1"/>
    <col min="9976" max="9976" width="69" style="117" customWidth="1"/>
    <col min="9977" max="9977" width="66.5546875" style="117" customWidth="1"/>
    <col min="9978" max="10230" width="9.109375" style="117"/>
    <col min="10231" max="10231" width="4" style="117" customWidth="1"/>
    <col min="10232" max="10232" width="69" style="117" customWidth="1"/>
    <col min="10233" max="10233" width="66.5546875" style="117" customWidth="1"/>
    <col min="10234" max="10486" width="9.109375" style="117"/>
    <col min="10487" max="10487" width="4" style="117" customWidth="1"/>
    <col min="10488" max="10488" width="69" style="117" customWidth="1"/>
    <col min="10489" max="10489" width="66.5546875" style="117" customWidth="1"/>
    <col min="10490" max="10742" width="9.109375" style="117"/>
    <col min="10743" max="10743" width="4" style="117" customWidth="1"/>
    <col min="10744" max="10744" width="69" style="117" customWidth="1"/>
    <col min="10745" max="10745" width="66.5546875" style="117" customWidth="1"/>
    <col min="10746" max="10998" width="9.109375" style="117"/>
    <col min="10999" max="10999" width="4" style="117" customWidth="1"/>
    <col min="11000" max="11000" width="69" style="117" customWidth="1"/>
    <col min="11001" max="11001" width="66.5546875" style="117" customWidth="1"/>
    <col min="11002" max="11254" width="9.109375" style="117"/>
    <col min="11255" max="11255" width="4" style="117" customWidth="1"/>
    <col min="11256" max="11256" width="69" style="117" customWidth="1"/>
    <col min="11257" max="11257" width="66.5546875" style="117" customWidth="1"/>
    <col min="11258" max="11510" width="9.109375" style="117"/>
    <col min="11511" max="11511" width="4" style="117" customWidth="1"/>
    <col min="11512" max="11512" width="69" style="117" customWidth="1"/>
    <col min="11513" max="11513" width="66.5546875" style="117" customWidth="1"/>
    <col min="11514" max="11766" width="9.109375" style="117"/>
    <col min="11767" max="11767" width="4" style="117" customWidth="1"/>
    <col min="11768" max="11768" width="69" style="117" customWidth="1"/>
    <col min="11769" max="11769" width="66.5546875" style="117" customWidth="1"/>
    <col min="11770" max="12022" width="9.109375" style="117"/>
    <col min="12023" max="12023" width="4" style="117" customWidth="1"/>
    <col min="12024" max="12024" width="69" style="117" customWidth="1"/>
    <col min="12025" max="12025" width="66.5546875" style="117" customWidth="1"/>
    <col min="12026" max="12278" width="9.109375" style="117"/>
    <col min="12279" max="12279" width="4" style="117" customWidth="1"/>
    <col min="12280" max="12280" width="69" style="117" customWidth="1"/>
    <col min="12281" max="12281" width="66.5546875" style="117" customWidth="1"/>
    <col min="12282" max="12534" width="9.109375" style="117"/>
    <col min="12535" max="12535" width="4" style="117" customWidth="1"/>
    <col min="12536" max="12536" width="69" style="117" customWidth="1"/>
    <col min="12537" max="12537" width="66.5546875" style="117" customWidth="1"/>
    <col min="12538" max="12790" width="9.109375" style="117"/>
    <col min="12791" max="12791" width="4" style="117" customWidth="1"/>
    <col min="12792" max="12792" width="69" style="117" customWidth="1"/>
    <col min="12793" max="12793" width="66.5546875" style="117" customWidth="1"/>
    <col min="12794" max="13046" width="9.109375" style="117"/>
    <col min="13047" max="13047" width="4" style="117" customWidth="1"/>
    <col min="13048" max="13048" width="69" style="117" customWidth="1"/>
    <col min="13049" max="13049" width="66.5546875" style="117" customWidth="1"/>
    <col min="13050" max="13302" width="9.109375" style="117"/>
    <col min="13303" max="13303" width="4" style="117" customWidth="1"/>
    <col min="13304" max="13304" width="69" style="117" customWidth="1"/>
    <col min="13305" max="13305" width="66.5546875" style="117" customWidth="1"/>
    <col min="13306" max="13558" width="9.109375" style="117"/>
    <col min="13559" max="13559" width="4" style="117" customWidth="1"/>
    <col min="13560" max="13560" width="69" style="117" customWidth="1"/>
    <col min="13561" max="13561" width="66.5546875" style="117" customWidth="1"/>
    <col min="13562" max="13814" width="9.109375" style="117"/>
    <col min="13815" max="13815" width="4" style="117" customWidth="1"/>
    <col min="13816" max="13816" width="69" style="117" customWidth="1"/>
    <col min="13817" max="13817" width="66.5546875" style="117" customWidth="1"/>
    <col min="13818" max="14070" width="9.109375" style="117"/>
    <col min="14071" max="14071" width="4" style="117" customWidth="1"/>
    <col min="14072" max="14072" width="69" style="117" customWidth="1"/>
    <col min="14073" max="14073" width="66.5546875" style="117" customWidth="1"/>
    <col min="14074" max="14326" width="9.109375" style="117"/>
    <col min="14327" max="14327" width="4" style="117" customWidth="1"/>
    <col min="14328" max="14328" width="69" style="117" customWidth="1"/>
    <col min="14329" max="14329" width="66.5546875" style="117" customWidth="1"/>
    <col min="14330" max="14582" width="9.109375" style="117"/>
    <col min="14583" max="14583" width="4" style="117" customWidth="1"/>
    <col min="14584" max="14584" width="69" style="117" customWidth="1"/>
    <col min="14585" max="14585" width="66.5546875" style="117" customWidth="1"/>
    <col min="14586" max="14838" width="9.109375" style="117"/>
    <col min="14839" max="14839" width="4" style="117" customWidth="1"/>
    <col min="14840" max="14840" width="69" style="117" customWidth="1"/>
    <col min="14841" max="14841" width="66.5546875" style="117" customWidth="1"/>
    <col min="14842" max="15094" width="9.109375" style="117"/>
    <col min="15095" max="15095" width="4" style="117" customWidth="1"/>
    <col min="15096" max="15096" width="69" style="117" customWidth="1"/>
    <col min="15097" max="15097" width="66.5546875" style="117" customWidth="1"/>
    <col min="15098" max="15350" width="9.109375" style="117"/>
    <col min="15351" max="15351" width="4" style="117" customWidth="1"/>
    <col min="15352" max="15352" width="69" style="117" customWidth="1"/>
    <col min="15353" max="15353" width="66.5546875" style="117" customWidth="1"/>
    <col min="15354" max="15606" width="9.109375" style="117"/>
    <col min="15607" max="15607" width="4" style="117" customWidth="1"/>
    <col min="15608" max="15608" width="69" style="117" customWidth="1"/>
    <col min="15609" max="15609" width="66.5546875" style="117" customWidth="1"/>
    <col min="15610" max="15862" width="9.109375" style="117"/>
    <col min="15863" max="15863" width="4" style="117" customWidth="1"/>
    <col min="15864" max="15864" width="69" style="117" customWidth="1"/>
    <col min="15865" max="15865" width="66.5546875" style="117" customWidth="1"/>
    <col min="15866" max="16118" width="9.109375" style="117"/>
    <col min="16119" max="16119" width="4" style="117" customWidth="1"/>
    <col min="16120" max="16120" width="69" style="117" customWidth="1"/>
    <col min="16121" max="16121" width="66.5546875" style="117" customWidth="1"/>
    <col min="16122" max="16384" width="9.109375" style="117"/>
  </cols>
  <sheetData>
    <row r="1" spans="1:5" ht="37.5" customHeight="1">
      <c r="C1" s="120" t="s">
        <v>287</v>
      </c>
    </row>
    <row r="2" spans="1:5" ht="27" customHeight="1">
      <c r="B2" s="737" t="s">
        <v>289</v>
      </c>
      <c r="C2" s="737"/>
    </row>
    <row r="3" spans="1:5" ht="24" customHeight="1">
      <c r="A3" s="121"/>
      <c r="B3" s="744" t="s">
        <v>503</v>
      </c>
      <c r="C3" s="744"/>
    </row>
    <row r="4" spans="1:5" ht="19.5" customHeight="1">
      <c r="A4" s="122"/>
      <c r="B4" s="745" t="s">
        <v>288</v>
      </c>
      <c r="C4" s="745"/>
    </row>
    <row r="5" spans="1:5" ht="63.75" customHeight="1">
      <c r="A5" s="738" t="s">
        <v>266</v>
      </c>
      <c r="B5" s="748" t="s">
        <v>281</v>
      </c>
      <c r="C5" s="175" t="s">
        <v>541</v>
      </c>
    </row>
    <row r="6" spans="1:5" ht="409.5" customHeight="1">
      <c r="A6" s="739"/>
      <c r="B6" s="749"/>
      <c r="C6" s="491" t="s">
        <v>545</v>
      </c>
      <c r="E6" s="117" t="s">
        <v>542</v>
      </c>
    </row>
    <row r="7" spans="1:5" ht="408" customHeight="1">
      <c r="A7" s="739"/>
      <c r="B7" s="749"/>
      <c r="C7" s="746" t="s">
        <v>546</v>
      </c>
    </row>
    <row r="8" spans="1:5" ht="27.75" customHeight="1">
      <c r="A8" s="739"/>
      <c r="B8" s="749"/>
      <c r="C8" s="747"/>
    </row>
    <row r="9" spans="1:5" s="127" customFormat="1" ht="197.25" customHeight="1">
      <c r="A9" s="739"/>
      <c r="B9" s="749"/>
      <c r="C9" s="492" t="s">
        <v>543</v>
      </c>
    </row>
    <row r="10" spans="1:5" s="127" customFormat="1" ht="66" customHeight="1">
      <c r="A10" s="740"/>
      <c r="B10" s="750"/>
      <c r="C10" s="493" t="s">
        <v>544</v>
      </c>
    </row>
    <row r="11" spans="1:5" ht="15.75" customHeight="1">
      <c r="A11" s="133" t="s">
        <v>267</v>
      </c>
      <c r="B11" s="130" t="s">
        <v>268</v>
      </c>
      <c r="C11" s="123"/>
    </row>
    <row r="12" spans="1:5" ht="17.25" customHeight="1">
      <c r="A12" s="133" t="s">
        <v>6</v>
      </c>
      <c r="B12" s="130" t="s">
        <v>269</v>
      </c>
      <c r="C12" s="124"/>
    </row>
    <row r="13" spans="1:5" ht="27" customHeight="1">
      <c r="A13" s="133" t="s">
        <v>7</v>
      </c>
      <c r="B13" s="130" t="s">
        <v>270</v>
      </c>
      <c r="C13" s="123"/>
    </row>
    <row r="14" spans="1:5" ht="63.75" customHeight="1">
      <c r="A14" s="133" t="s">
        <v>8</v>
      </c>
      <c r="B14" s="135" t="s">
        <v>271</v>
      </c>
      <c r="C14" s="123"/>
    </row>
    <row r="15" spans="1:5" ht="41.25" customHeight="1">
      <c r="A15" s="134" t="s">
        <v>14</v>
      </c>
      <c r="B15" s="131" t="s">
        <v>293</v>
      </c>
      <c r="C15" s="125"/>
    </row>
    <row r="16" spans="1:5" ht="90" customHeight="1">
      <c r="A16" s="133" t="s">
        <v>272</v>
      </c>
      <c r="B16" s="132" t="s">
        <v>273</v>
      </c>
      <c r="C16" s="123" t="s">
        <v>488</v>
      </c>
    </row>
    <row r="17" spans="1:5" ht="41.25" customHeight="1">
      <c r="A17" s="738" t="s">
        <v>274</v>
      </c>
      <c r="B17" s="741" t="s">
        <v>282</v>
      </c>
      <c r="C17" s="123"/>
    </row>
    <row r="18" spans="1:5" ht="44.25" customHeight="1">
      <c r="A18" s="739"/>
      <c r="B18" s="742"/>
      <c r="C18" s="123"/>
    </row>
    <row r="19" spans="1:5" ht="30.75" customHeight="1">
      <c r="A19" s="739"/>
      <c r="B19" s="742"/>
      <c r="C19" s="123"/>
    </row>
    <row r="20" spans="1:5" ht="23.25" customHeight="1">
      <c r="A20" s="739"/>
      <c r="B20" s="743"/>
      <c r="C20" s="126"/>
    </row>
    <row r="21" spans="1:5" ht="18.75" customHeight="1">
      <c r="A21" s="740"/>
      <c r="B21" s="132" t="s">
        <v>275</v>
      </c>
      <c r="C21" s="123"/>
    </row>
    <row r="22" spans="1:5" ht="26.25" customHeight="1">
      <c r="A22" s="155" t="s">
        <v>463</v>
      </c>
      <c r="B22" s="156"/>
      <c r="C22" s="157"/>
      <c r="D22" s="158"/>
      <c r="E22" s="159"/>
    </row>
    <row r="23" spans="1:5" ht="9" customHeight="1">
      <c r="A23" s="160"/>
      <c r="B23" s="160"/>
      <c r="C23" s="160"/>
      <c r="D23" s="161"/>
      <c r="E23" s="162"/>
    </row>
    <row r="24" spans="1:5" ht="21">
      <c r="A24" s="166" t="s">
        <v>437</v>
      </c>
      <c r="B24" s="163"/>
      <c r="C24" s="164"/>
      <c r="D24" s="161"/>
      <c r="E24" s="162"/>
    </row>
    <row r="25" spans="1:5" ht="55.5" customHeight="1">
      <c r="A25" s="736" t="s">
        <v>478</v>
      </c>
      <c r="B25" s="736"/>
      <c r="C25" s="186" t="s">
        <v>479</v>
      </c>
      <c r="D25" s="178"/>
      <c r="E25" s="162"/>
    </row>
    <row r="26" spans="1:5" ht="21">
      <c r="A26" s="168" t="s">
        <v>482</v>
      </c>
      <c r="B26" s="167"/>
      <c r="C26" s="164"/>
      <c r="D26" s="178"/>
      <c r="E26" s="162"/>
    </row>
    <row r="27" spans="1:5" ht="21">
      <c r="A27" s="166" t="s">
        <v>438</v>
      </c>
      <c r="B27" s="167"/>
      <c r="C27" s="145"/>
      <c r="D27" s="139"/>
      <c r="E27" s="139"/>
    </row>
    <row r="28" spans="1:5" ht="21">
      <c r="A28" s="166" t="s">
        <v>450</v>
      </c>
      <c r="B28" s="167"/>
      <c r="C28" s="145"/>
      <c r="D28" s="137"/>
      <c r="E28" s="138"/>
    </row>
    <row r="29" spans="1:5" ht="21">
      <c r="A29" s="168" t="s">
        <v>440</v>
      </c>
      <c r="B29" s="167"/>
      <c r="C29" s="145"/>
      <c r="D29" s="164"/>
      <c r="E29" s="164"/>
    </row>
    <row r="30" spans="1:5" ht="21">
      <c r="B30" s="168"/>
      <c r="C30" s="168"/>
      <c r="D30" s="159"/>
      <c r="E30" s="159"/>
    </row>
    <row r="31" spans="1:5">
      <c r="A31" s="110"/>
    </row>
    <row r="32" spans="1:5">
      <c r="A32" s="118"/>
    </row>
    <row r="33" spans="1:1">
      <c r="A33" s="128"/>
    </row>
  </sheetData>
  <mergeCells count="9">
    <mergeCell ref="A25:B25"/>
    <mergeCell ref="B2:C2"/>
    <mergeCell ref="A17:A21"/>
    <mergeCell ref="B17:B20"/>
    <mergeCell ref="B3:C3"/>
    <mergeCell ref="B4:C4"/>
    <mergeCell ref="C7:C8"/>
    <mergeCell ref="A5:A10"/>
    <mergeCell ref="B5:B10"/>
  </mergeCells>
  <pageMargins left="0.98425196850393704" right="0.39370078740157483" top="0.39370078740157483" bottom="0.39370078740157483" header="0" footer="0.31496062992125984"/>
  <pageSetup paperSize="9" scale="75"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2017-02-03T07:34:02Z</cp:lastPrinted>
  <dcterms:created xsi:type="dcterms:W3CDTF">2011-05-17T05:04:33Z</dcterms:created>
  <dcterms:modified xsi:type="dcterms:W3CDTF">2017-02-28T04:23:16Z</dcterms:modified>
</cp:coreProperties>
</file>