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760"/>
  </bookViews>
  <sheets>
    <sheet name="Титул" sheetId="1" r:id="rId1"/>
    <sheet name="финансирование мероприятий" sheetId="2" r:id="rId2"/>
    <sheet name="Показатели таб. 4" sheetId="6" r:id="rId3"/>
    <sheet name="Лист2" sheetId="7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0">Титул!$A$1:$J$44</definedName>
  </definedNames>
  <calcPr calcId="125725"/>
</workbook>
</file>

<file path=xl/calcChain.xml><?xml version="1.0" encoding="utf-8"?>
<calcChain xmlns="http://schemas.openxmlformats.org/spreadsheetml/2006/main">
  <c r="G10" i="6"/>
  <c r="G11"/>
  <c r="F15"/>
  <c r="P10"/>
  <c r="T15" l="1"/>
  <c r="E15"/>
  <c r="E39"/>
  <c r="H15"/>
  <c r="N15"/>
  <c r="E9"/>
  <c r="D11"/>
  <c r="F11"/>
  <c r="F10"/>
  <c r="G9"/>
  <c r="F9"/>
  <c r="Q16" i="2"/>
  <c r="E6"/>
  <c r="O16"/>
  <c r="O15"/>
  <c r="O6"/>
  <c r="O5"/>
  <c r="G106"/>
  <c r="G110"/>
  <c r="G111"/>
  <c r="G113"/>
  <c r="G114"/>
  <c r="G116"/>
  <c r="G117"/>
  <c r="G105"/>
  <c r="O111"/>
  <c r="O110"/>
  <c r="N76"/>
  <c r="G43"/>
  <c r="G44"/>
  <c r="G45"/>
  <c r="G46"/>
  <c r="G47"/>
  <c r="G42"/>
  <c r="F48"/>
  <c r="F43"/>
  <c r="F42"/>
  <c r="G23"/>
  <c r="E37"/>
  <c r="E38"/>
  <c r="E39"/>
  <c r="E40"/>
  <c r="E36"/>
  <c r="E23"/>
  <c r="O23"/>
  <c r="O22"/>
  <c r="F33"/>
  <c r="G28"/>
  <c r="G33"/>
  <c r="G34"/>
  <c r="G37"/>
  <c r="G38"/>
  <c r="G39"/>
  <c r="G27"/>
  <c r="F40"/>
  <c r="F36"/>
  <c r="O40"/>
  <c r="N40"/>
  <c r="AO15" i="6"/>
  <c r="AL15"/>
  <c r="AI15"/>
  <c r="AF15"/>
  <c r="AC15"/>
  <c r="Z15"/>
  <c r="Q15"/>
  <c r="L17" i="2"/>
  <c r="L16"/>
  <c r="L9"/>
  <c r="F52"/>
  <c r="G59"/>
  <c r="G60"/>
  <c r="G61"/>
  <c r="G62"/>
  <c r="G63"/>
  <c r="G64"/>
  <c r="G65"/>
  <c r="G66"/>
  <c r="G67"/>
  <c r="G68"/>
  <c r="G69"/>
  <c r="G70"/>
  <c r="N108"/>
  <c r="L117"/>
  <c r="L116"/>
  <c r="L113"/>
  <c r="L114" s="1"/>
  <c r="L110"/>
  <c r="L106"/>
  <c r="L105"/>
  <c r="L103"/>
  <c r="L102"/>
  <c r="L12" s="1"/>
  <c r="L82"/>
  <c r="L81" s="1"/>
  <c r="L71"/>
  <c r="L58" s="1"/>
  <c r="L48"/>
  <c r="I110"/>
  <c r="F110" s="1"/>
  <c r="I113"/>
  <c r="I114" s="1"/>
  <c r="I116"/>
  <c r="F116" s="1"/>
  <c r="F117" s="1"/>
  <c r="I117"/>
  <c r="I42"/>
  <c r="I22" s="1"/>
  <c r="I48"/>
  <c r="I50" s="1"/>
  <c r="I73"/>
  <c r="I75"/>
  <c r="I76"/>
  <c r="I90"/>
  <c r="F90" s="1"/>
  <c r="I91"/>
  <c r="F91" s="1"/>
  <c r="I102"/>
  <c r="I103"/>
  <c r="I9"/>
  <c r="F9" s="1"/>
  <c r="I12"/>
  <c r="I17"/>
  <c r="I7" s="1"/>
  <c r="F111"/>
  <c r="F25"/>
  <c r="F26"/>
  <c r="F27"/>
  <c r="F28"/>
  <c r="F30"/>
  <c r="F31"/>
  <c r="F51"/>
  <c r="F72"/>
  <c r="F73"/>
  <c r="F75"/>
  <c r="F76"/>
  <c r="F84"/>
  <c r="F85"/>
  <c r="F93"/>
  <c r="F94"/>
  <c r="F96"/>
  <c r="F97"/>
  <c r="F99"/>
  <c r="F100"/>
  <c r="F103"/>
  <c r="T12"/>
  <c r="K17"/>
  <c r="K7" s="1"/>
  <c r="N17"/>
  <c r="N7" s="1"/>
  <c r="Q17"/>
  <c r="Q7" s="1"/>
  <c r="T17"/>
  <c r="T7" s="1"/>
  <c r="W17"/>
  <c r="W7" s="1"/>
  <c r="Z17"/>
  <c r="Z7" s="1"/>
  <c r="AC17"/>
  <c r="AC7" s="1"/>
  <c r="AF17"/>
  <c r="AF7" s="1"/>
  <c r="AI17"/>
  <c r="AI7" s="1"/>
  <c r="AL17"/>
  <c r="AL7" s="1"/>
  <c r="AO17"/>
  <c r="AO7" s="1"/>
  <c r="H17"/>
  <c r="H7" s="1"/>
  <c r="Z12"/>
  <c r="Z9"/>
  <c r="K9"/>
  <c r="N9"/>
  <c r="Q9"/>
  <c r="T9"/>
  <c r="W9"/>
  <c r="AC9"/>
  <c r="AF9"/>
  <c r="AI9"/>
  <c r="AL9"/>
  <c r="AO9"/>
  <c r="H9"/>
  <c r="K117"/>
  <c r="N117"/>
  <c r="Q117"/>
  <c r="T117"/>
  <c r="W117"/>
  <c r="Z117"/>
  <c r="AC117"/>
  <c r="AF117"/>
  <c r="AI117"/>
  <c r="AL117"/>
  <c r="AO117"/>
  <c r="K116"/>
  <c r="N116"/>
  <c r="Q116"/>
  <c r="T116"/>
  <c r="W116"/>
  <c r="Z116"/>
  <c r="AC116"/>
  <c r="AF116"/>
  <c r="AI116"/>
  <c r="AL116"/>
  <c r="AO116"/>
  <c r="H117"/>
  <c r="H116"/>
  <c r="H110"/>
  <c r="N105"/>
  <c r="K91"/>
  <c r="N91"/>
  <c r="Q91"/>
  <c r="T91"/>
  <c r="W91"/>
  <c r="Z91"/>
  <c r="AC91"/>
  <c r="AF91"/>
  <c r="AI91"/>
  <c r="AL91"/>
  <c r="AO91"/>
  <c r="K90"/>
  <c r="N90"/>
  <c r="Q90"/>
  <c r="T90"/>
  <c r="W90"/>
  <c r="Z90"/>
  <c r="AC90"/>
  <c r="AF90"/>
  <c r="AI90"/>
  <c r="AL90"/>
  <c r="AO90"/>
  <c r="H91"/>
  <c r="H90"/>
  <c r="K103"/>
  <c r="N103"/>
  <c r="Q103"/>
  <c r="T103"/>
  <c r="W103"/>
  <c r="Z103"/>
  <c r="AC103"/>
  <c r="AF103"/>
  <c r="AI103"/>
  <c r="AL103"/>
  <c r="AO103"/>
  <c r="H103"/>
  <c r="H102"/>
  <c r="K102"/>
  <c r="K12" s="1"/>
  <c r="N102"/>
  <c r="N12" s="1"/>
  <c r="Q102"/>
  <c r="Q12" s="1"/>
  <c r="T102"/>
  <c r="W102"/>
  <c r="W12" s="1"/>
  <c r="Z102"/>
  <c r="AC102"/>
  <c r="AC12" s="1"/>
  <c r="AF102"/>
  <c r="AF12" s="1"/>
  <c r="AI102"/>
  <c r="AI12" s="1"/>
  <c r="AL102"/>
  <c r="AL12" s="1"/>
  <c r="AO102"/>
  <c r="AO12" s="1"/>
  <c r="E97"/>
  <c r="E96"/>
  <c r="AO82"/>
  <c r="AO81" s="1"/>
  <c r="AO71"/>
  <c r="AO58" s="1"/>
  <c r="K48"/>
  <c r="N50"/>
  <c r="N55" s="1"/>
  <c r="Q53"/>
  <c r="T48"/>
  <c r="T50" s="1"/>
  <c r="T55" s="1"/>
  <c r="W48"/>
  <c r="W50" s="1"/>
  <c r="W55" s="1"/>
  <c r="Z48"/>
  <c r="Z50" s="1"/>
  <c r="Z55" s="1"/>
  <c r="AC48"/>
  <c r="AC53" s="1"/>
  <c r="AF48"/>
  <c r="AF53" s="1"/>
  <c r="AI48"/>
  <c r="AI50" s="1"/>
  <c r="AI55" s="1"/>
  <c r="AL48"/>
  <c r="AL50" s="1"/>
  <c r="AL55" s="1"/>
  <c r="AO48"/>
  <c r="AO53" s="1"/>
  <c r="H48"/>
  <c r="H50" s="1"/>
  <c r="H55" s="1"/>
  <c r="E52"/>
  <c r="E51"/>
  <c r="K42"/>
  <c r="N42"/>
  <c r="Q42"/>
  <c r="T42"/>
  <c r="W42"/>
  <c r="Z42"/>
  <c r="AC42"/>
  <c r="AF42"/>
  <c r="AI42"/>
  <c r="AI22" s="1"/>
  <c r="AI23" s="1"/>
  <c r="AL42"/>
  <c r="AO42"/>
  <c r="H42"/>
  <c r="E25"/>
  <c r="K105"/>
  <c r="F12" l="1"/>
  <c r="L6"/>
  <c r="L15"/>
  <c r="E9"/>
  <c r="F114"/>
  <c r="I106"/>
  <c r="F17"/>
  <c r="F7" s="1"/>
  <c r="F102"/>
  <c r="I55"/>
  <c r="F50"/>
  <c r="F55" s="1"/>
  <c r="F53"/>
  <c r="I53"/>
  <c r="F113"/>
  <c r="I23"/>
  <c r="F22"/>
  <c r="F23"/>
  <c r="I77"/>
  <c r="I43"/>
  <c r="Q50"/>
  <c r="E102"/>
  <c r="E17"/>
  <c r="E7" s="1"/>
  <c r="H12"/>
  <c r="E116"/>
  <c r="AC50"/>
  <c r="AC55" s="1"/>
  <c r="AO50"/>
  <c r="AO55" s="1"/>
  <c r="H53"/>
  <c r="T53"/>
  <c r="E48"/>
  <c r="E53" s="1"/>
  <c r="AF50"/>
  <c r="AF55" s="1"/>
  <c r="AI53"/>
  <c r="W53"/>
  <c r="K53"/>
  <c r="K50"/>
  <c r="K55" s="1"/>
  <c r="AL53"/>
  <c r="Z53"/>
  <c r="N53"/>
  <c r="Q55"/>
  <c r="E42"/>
  <c r="W15" i="6"/>
  <c r="K15"/>
  <c r="G48" i="2" l="1"/>
  <c r="I78"/>
  <c r="F77"/>
  <c r="E12"/>
  <c r="E50"/>
  <c r="E55" s="1"/>
  <c r="AO22"/>
  <c r="I79" l="1"/>
  <c r="I105" s="1"/>
  <c r="F78"/>
  <c r="AO23"/>
  <c r="AO16" s="1"/>
  <c r="F79" l="1"/>
  <c r="F105" s="1"/>
  <c r="I80"/>
  <c r="I71" s="1"/>
  <c r="I58" s="1"/>
  <c r="AO15"/>
  <c r="AO6"/>
  <c r="AO79"/>
  <c r="AO105" s="1"/>
  <c r="AO106" s="1"/>
  <c r="AI70"/>
  <c r="AI63"/>
  <c r="AI64"/>
  <c r="AI65"/>
  <c r="AI66"/>
  <c r="AI67"/>
  <c r="AI68"/>
  <c r="AI69"/>
  <c r="F80" l="1"/>
  <c r="I16"/>
  <c r="I82"/>
  <c r="E72"/>
  <c r="G72" s="1"/>
  <c r="AC63"/>
  <c r="AC64"/>
  <c r="AC65"/>
  <c r="AC66"/>
  <c r="AC67"/>
  <c r="AC68"/>
  <c r="AC69"/>
  <c r="F16" l="1"/>
  <c r="F6" s="1"/>
  <c r="I15"/>
  <c r="F15" s="1"/>
  <c r="I6"/>
  <c r="I57"/>
  <c r="F82"/>
  <c r="I81"/>
  <c r="F71"/>
  <c r="F106"/>
  <c r="Q113"/>
  <c r="T113"/>
  <c r="Q111"/>
  <c r="F57" l="1"/>
  <c r="F58"/>
  <c r="I56"/>
  <c r="I5" s="1"/>
  <c r="F81"/>
  <c r="AC70"/>
  <c r="F56" l="1"/>
  <c r="L57"/>
  <c r="L56"/>
  <c r="L5" s="1"/>
  <c r="F5" s="1"/>
  <c r="AO56"/>
  <c r="AO5" s="1"/>
  <c r="AO57"/>
  <c r="E84"/>
  <c r="E85"/>
  <c r="K73"/>
  <c r="N73"/>
  <c r="N106" s="1"/>
  <c r="Q73"/>
  <c r="W73"/>
  <c r="Z73"/>
  <c r="AC73"/>
  <c r="AF73"/>
  <c r="AI73"/>
  <c r="AL73"/>
  <c r="H73"/>
  <c r="AL75" l="1"/>
  <c r="E73"/>
  <c r="G73" s="1"/>
  <c r="H75"/>
  <c r="AC75"/>
  <c r="AC60"/>
  <c r="Q106"/>
  <c r="AF106"/>
  <c r="AF75"/>
  <c r="T106"/>
  <c r="T75"/>
  <c r="AI75"/>
  <c r="AI60"/>
  <c r="W106"/>
  <c r="W75"/>
  <c r="K76"/>
  <c r="K78" s="1"/>
  <c r="Z106"/>
  <c r="Z75"/>
  <c r="N78"/>
  <c r="N80" s="1"/>
  <c r="AI59"/>
  <c r="E90"/>
  <c r="AC106"/>
  <c r="AC59"/>
  <c r="K106"/>
  <c r="H106"/>
  <c r="E99"/>
  <c r="E100"/>
  <c r="E94"/>
  <c r="E93"/>
  <c r="K113"/>
  <c r="N113"/>
  <c r="W113"/>
  <c r="Z113"/>
  <c r="AC113"/>
  <c r="AF113"/>
  <c r="AI113"/>
  <c r="AL113"/>
  <c r="AO113"/>
  <c r="H113"/>
  <c r="K110"/>
  <c r="N110"/>
  <c r="T110"/>
  <c r="W110"/>
  <c r="W111" s="1"/>
  <c r="Z110"/>
  <c r="AC110"/>
  <c r="AF110"/>
  <c r="AI110"/>
  <c r="AL110"/>
  <c r="AO110"/>
  <c r="K22"/>
  <c r="K23" s="1"/>
  <c r="N43"/>
  <c r="Q43"/>
  <c r="T43"/>
  <c r="W22"/>
  <c r="E22" s="1"/>
  <c r="G22" s="1"/>
  <c r="Z43"/>
  <c r="AC43"/>
  <c r="AF22"/>
  <c r="AF23" s="1"/>
  <c r="AL43"/>
  <c r="AO43"/>
  <c r="H22"/>
  <c r="G40"/>
  <c r="Q76" l="1"/>
  <c r="AI76"/>
  <c r="AC76"/>
  <c r="AC77" s="1"/>
  <c r="AC78" s="1"/>
  <c r="AC79" s="1"/>
  <c r="AC80" s="1"/>
  <c r="AL76"/>
  <c r="AL77" s="1"/>
  <c r="AL78" s="1"/>
  <c r="AL79" s="1"/>
  <c r="AL80" s="1"/>
  <c r="W76"/>
  <c r="W77" s="1"/>
  <c r="W78" s="1"/>
  <c r="W79" s="1"/>
  <c r="W80" s="1"/>
  <c r="AF76"/>
  <c r="AF77" s="1"/>
  <c r="AF78" s="1"/>
  <c r="AF79" s="1"/>
  <c r="AF80" s="1"/>
  <c r="AF16" s="1"/>
  <c r="T76"/>
  <c r="T77" s="1"/>
  <c r="T78" s="1"/>
  <c r="T79" s="1"/>
  <c r="T80" s="1"/>
  <c r="T105"/>
  <c r="Z76"/>
  <c r="Z77" s="1"/>
  <c r="Z78" s="1"/>
  <c r="Z79" s="1"/>
  <c r="Z80" s="1"/>
  <c r="AL82"/>
  <c r="AL81" s="1"/>
  <c r="AL56" s="1"/>
  <c r="N71"/>
  <c r="N58" s="1"/>
  <c r="AL71"/>
  <c r="AL58" s="1"/>
  <c r="Z82"/>
  <c r="Z81" s="1"/>
  <c r="Z56" s="1"/>
  <c r="Z71"/>
  <c r="Z58" s="1"/>
  <c r="T82"/>
  <c r="T81" s="1"/>
  <c r="T56" s="1"/>
  <c r="N82"/>
  <c r="N81" s="1"/>
  <c r="N56" s="1"/>
  <c r="T71"/>
  <c r="T58" s="1"/>
  <c r="K80"/>
  <c r="K71" s="1"/>
  <c r="K58" s="1"/>
  <c r="AL57"/>
  <c r="T57"/>
  <c r="E75"/>
  <c r="H76"/>
  <c r="G36"/>
  <c r="E91"/>
  <c r="W23"/>
  <c r="H23"/>
  <c r="E103"/>
  <c r="E110"/>
  <c r="T22"/>
  <c r="N22"/>
  <c r="N5" s="1"/>
  <c r="Q22"/>
  <c r="AF43"/>
  <c r="E113"/>
  <c r="W43"/>
  <c r="Z22"/>
  <c r="AI43"/>
  <c r="AL22"/>
  <c r="H43"/>
  <c r="AC22"/>
  <c r="K43"/>
  <c r="Q79" l="1"/>
  <c r="Q80" s="1"/>
  <c r="K82"/>
  <c r="K81" s="1"/>
  <c r="W82"/>
  <c r="W81" s="1"/>
  <c r="W56" s="1"/>
  <c r="W5" s="1"/>
  <c r="W71"/>
  <c r="W58" s="1"/>
  <c r="AF105"/>
  <c r="W16"/>
  <c r="W6" s="1"/>
  <c r="AC82"/>
  <c r="AC81" s="1"/>
  <c r="AC56" s="1"/>
  <c r="AF71"/>
  <c r="AF58" s="1"/>
  <c r="AF82"/>
  <c r="AC71"/>
  <c r="AC58" s="1"/>
  <c r="AL105"/>
  <c r="AL106" s="1"/>
  <c r="AF15"/>
  <c r="AF6"/>
  <c r="T23"/>
  <c r="T16" s="1"/>
  <c r="T5"/>
  <c r="K16"/>
  <c r="K15" s="1"/>
  <c r="Z105"/>
  <c r="AC105"/>
  <c r="Q105"/>
  <c r="W15"/>
  <c r="AI77"/>
  <c r="AC61"/>
  <c r="Z57"/>
  <c r="W105"/>
  <c r="N57"/>
  <c r="W57"/>
  <c r="K57"/>
  <c r="K56"/>
  <c r="K5" s="1"/>
  <c r="AC62"/>
  <c r="H77"/>
  <c r="E76"/>
  <c r="N23"/>
  <c r="N16" s="1"/>
  <c r="Q23"/>
  <c r="AC23"/>
  <c r="AC16" s="1"/>
  <c r="AC5"/>
  <c r="AL23"/>
  <c r="AL16" s="1"/>
  <c r="AL5"/>
  <c r="Z23"/>
  <c r="Z16" s="1"/>
  <c r="Z5"/>
  <c r="E27"/>
  <c r="Q71" l="1"/>
  <c r="Q58" s="1"/>
  <c r="Q82"/>
  <c r="AC57"/>
  <c r="AF81"/>
  <c r="AF56" s="1"/>
  <c r="AF5" s="1"/>
  <c r="AF57"/>
  <c r="Z15"/>
  <c r="Z6"/>
  <c r="AC15"/>
  <c r="AC6"/>
  <c r="AI78"/>
  <c r="N15"/>
  <c r="N6"/>
  <c r="Q15"/>
  <c r="Q6"/>
  <c r="K6"/>
  <c r="T15"/>
  <c r="T6"/>
  <c r="AL15"/>
  <c r="AL6"/>
  <c r="H78"/>
  <c r="E77"/>
  <c r="Z114"/>
  <c r="AC114"/>
  <c r="AF114"/>
  <c r="AI114"/>
  <c r="AL114"/>
  <c r="AO114"/>
  <c r="T114"/>
  <c r="W114"/>
  <c r="Q81" l="1"/>
  <c r="Q56" s="1"/>
  <c r="Q5" s="1"/>
  <c r="Q57"/>
  <c r="AI79"/>
  <c r="E117"/>
  <c r="E78"/>
  <c r="H79"/>
  <c r="H105" s="1"/>
  <c r="E31"/>
  <c r="E30"/>
  <c r="E43" s="1"/>
  <c r="E28"/>
  <c r="AI80" l="1"/>
  <c r="AI105"/>
  <c r="AI106" s="1"/>
  <c r="H80"/>
  <c r="H16" s="1"/>
  <c r="E79"/>
  <c r="E105" s="1"/>
  <c r="H114"/>
  <c r="K114"/>
  <c r="N114"/>
  <c r="H15" l="1"/>
  <c r="H6"/>
  <c r="AI16"/>
  <c r="E16" s="1"/>
  <c r="G6" s="1"/>
  <c r="AI71"/>
  <c r="AI58" s="1"/>
  <c r="AI5" s="1"/>
  <c r="AI82"/>
  <c r="H71"/>
  <c r="H58" s="1"/>
  <c r="H82"/>
  <c r="H81" s="1"/>
  <c r="E80"/>
  <c r="E114"/>
  <c r="N111"/>
  <c r="E111" s="1"/>
  <c r="E71" l="1"/>
  <c r="E106"/>
  <c r="AI81"/>
  <c r="AI62"/>
  <c r="AI57"/>
  <c r="AI15"/>
  <c r="E15" s="1"/>
  <c r="AI6"/>
  <c r="E81"/>
  <c r="H56"/>
  <c r="H5" s="1"/>
  <c r="E5" s="1"/>
  <c r="G5" s="1"/>
  <c r="E56" l="1"/>
  <c r="G81"/>
  <c r="E58"/>
  <c r="G58" s="1"/>
  <c r="G71"/>
  <c r="AI61"/>
  <c r="AI56"/>
  <c r="H57"/>
  <c r="E82"/>
  <c r="E57" l="1"/>
  <c r="G82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<sst xmlns="http://schemas.openxmlformats.org/spreadsheetml/2006/main" count="313" uniqueCount="125">
  <si>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</si>
  <si>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</si>
  <si>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</si>
  <si>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</si>
  <si>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</si>
  <si>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</si>
  <si>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</si>
  <si>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</si>
  <si>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</si>
  <si>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</si>
  <si>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</si>
  <si>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</si>
  <si>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</si>
  <si>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</si>
  <si>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</si>
  <si>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</si>
  <si>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</si>
  <si>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</si>
  <si>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</si>
  <si>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</si>
  <si>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бюджет автономного округа</t>
  </si>
  <si>
    <t>1.2.</t>
  </si>
  <si>
    <t>В том числе:</t>
  </si>
  <si>
    <t>прочие расходы</t>
  </si>
  <si>
    <t>Всего:</t>
  </si>
  <si>
    <t>программы Нижневартовского района</t>
  </si>
  <si>
    <t xml:space="preserve"> ГРАФИК </t>
  </si>
  <si>
    <t>бюджет района</t>
  </si>
  <si>
    <t>бюджеты поселений района</t>
  </si>
  <si>
    <t>Наименование показателей результатов</t>
  </si>
  <si>
    <t>Специалист департамента финансов администрации района</t>
  </si>
  <si>
    <t xml:space="preserve">Лимиты бюджетных ассигнований и финансирование сверены: </t>
  </si>
  <si>
    <t>Показатели непосредственных результатов</t>
  </si>
  <si>
    <t xml:space="preserve">Показатели конечных результатов </t>
  </si>
  <si>
    <t>Подпрограмма I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</si>
  <si>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</si>
  <si>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</si>
  <si>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</si>
  <si>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>в разрезе соисполнителей</t>
  </si>
  <si>
    <t>Результат реализации программы **</t>
  </si>
  <si>
    <t>Ответ ственный испол нитель</t>
  </si>
  <si>
    <t>управление экологии и природопользования администрации района</t>
  </si>
  <si>
    <t>1.3.</t>
  </si>
  <si>
    <t>1.4.</t>
  </si>
  <si>
    <t>Реализации программы деятельности Районной общественной экологической организации "Родник"</t>
  </si>
  <si>
    <t>1.5.</t>
  </si>
  <si>
    <t>Задача 1 «Развитие системы экологического образования, просвещения и формирование экологической культуры населения на территории района»</t>
  </si>
  <si>
    <t>Задача 2 «Развитие и совершенствование Нормативно-правовой и методической базы в области обращения с отходами»</t>
  </si>
  <si>
    <t>Разработка и принятие нормативных правовых актов администрации района в области обра-щения с отходами</t>
  </si>
  <si>
    <t>__________________________</t>
  </si>
  <si>
    <t>Исп.</t>
  </si>
  <si>
    <t>управление образования и молодежной политики администрации района</t>
  </si>
  <si>
    <t>муниципальное казенное учреждение «Управление капитального строительства по застройке Нижневартовского района»</t>
  </si>
  <si>
    <t>Управление культуры администрации района</t>
  </si>
  <si>
    <t>Таблица 4</t>
  </si>
  <si>
    <t xml:space="preserve">Целевые показатели муниципальной программы </t>
  </si>
  <si>
    <t>"Обеспечение экологической безопасности в Нижневартовском районе на  2014−2020 годы"</t>
  </si>
  <si>
    <t>Базовый показатель на начало реализации муниципальной программы</t>
  </si>
  <si>
    <t>в том числе</t>
  </si>
  <si>
    <t>Количество выходов в эфир телевизионных передач, репортажей, видеороликов, единиц</t>
  </si>
  <si>
    <t>Количество выпущенных печатных изданий и публикаций в средствах массовой информации, единиц</t>
  </si>
  <si>
    <t>4</t>
  </si>
  <si>
    <t>Количество ликвидированных и рекультивированных мест захламления отходами, единиц</t>
  </si>
  <si>
    <t>Доля ликвидированных и рекультивированных мест захламления отходами, % от общего количества выявленных мест захламления отходами</t>
  </si>
  <si>
    <t>Доля населения, вовлеченного в экологические  мероприятия, от общего числа жителей района, %</t>
  </si>
  <si>
    <t>Всего по муниципальной программе (в разрезе исполнителей):</t>
  </si>
  <si>
    <t>всего</t>
  </si>
  <si>
    <t>Причина отклонения плановых показателей от фактических</t>
  </si>
  <si>
    <t xml:space="preserve">всего: </t>
  </si>
  <si>
    <t>1.5.1.</t>
  </si>
  <si>
    <t xml:space="preserve">Цель: сохранение благоприятной окружающей среды и биологического разнообразия в интересах настоящего и будущих поколений </t>
  </si>
  <si>
    <t>управление экологии и природопользования администрации района, управление культуры администрации района,  управление образования и молодежной политики администрации района</t>
  </si>
  <si>
    <t xml:space="preserve">Подготовка и проведение международной экологической акции «Спасти и сохранить» </t>
  </si>
  <si>
    <t>ИТОГО по основному мероприятию 1.1.:</t>
  </si>
  <si>
    <t>Развитие и совершенствование нормативно-правовой и методической базы в области обращения с отходам</t>
  </si>
  <si>
    <t>ИТОГО по основному мероприятию 1.2.:</t>
  </si>
  <si>
    <t>Снижение негативного воздействия на окружающую среду отходов производства и потребления</t>
  </si>
  <si>
    <t>ИТОГО по основному мероприятию 1.3.:</t>
  </si>
  <si>
    <t>Организация и проведение экологического мониторинга за состоянием окружающей среды на территории района</t>
  </si>
  <si>
    <t>ИТОГО по основному мероприятию 1.4.:</t>
  </si>
  <si>
    <t>Строительство объектов для размещения отходов</t>
  </si>
  <si>
    <t>Источник финансирования</t>
  </si>
  <si>
    <t>ИТОГО по основному мероприятию 1.5.:</t>
  </si>
  <si>
    <t>Управление экологии и природопользования</t>
  </si>
  <si>
    <t>Оснащение эколого-биологических лабораторий</t>
  </si>
  <si>
    <t>Проектирование полигона строительных отходов и древесины в п. Ваховске</t>
  </si>
  <si>
    <t>1.5.4.</t>
  </si>
  <si>
    <t>Проектирование объекта «Межпоселенческий полигон отходов строительства и ремонта, твердых ком-мунальных отходов в городском поселении Новоаганск»</t>
  </si>
  <si>
    <t>1.5.6.</t>
  </si>
  <si>
    <t>1.3.5.</t>
  </si>
  <si>
    <t xml:space="preserve"> реализации  муниципальной </t>
  </si>
  <si>
    <t>49 48 08</t>
  </si>
  <si>
    <t>"Обеспечение экологической безопасности в Нижневартовском районе на 2014-2020 годы"</t>
  </si>
  <si>
    <t>Проектирование объекта «Рекультивация земельного участка, расположенного в районе водозабора города Нижневартовска в водоохраной зоне р. Вах за территорией бывшего кирпичного завода № 2, непосредственно прилегающей с северо-восточной стороны к земельному участку с кадастровым номером 86:04:0000001:595»</t>
  </si>
  <si>
    <t>1.1.19.</t>
  </si>
  <si>
    <t>Проведение районного смотра-конкурса среди садово-огороднических, дачных объединений граждан района</t>
  </si>
  <si>
    <t xml:space="preserve">управление экологии и природопользования </t>
  </si>
  <si>
    <t>управление культуры администрации района / адм. с.п. поселения Вата (по согласованию)</t>
  </si>
  <si>
    <t>1.3.6.</t>
  </si>
  <si>
    <t>Приобретение контейнеров для сбора твердых коммунальных отходов в насе-ленные пункты района</t>
  </si>
  <si>
    <t>1.3.7.</t>
  </si>
  <si>
    <t>Государственная экологическая экспертиза проектной документации «Рекультивация несанкционированного участка сброса жидких бытовых от-ходов в пгт. Новоаганске»</t>
  </si>
  <si>
    <t>1.3.8.</t>
  </si>
  <si>
    <t>Проектирование объекта «Рекультивация нарушенных земель после сноса объектов капитального строительства д. Усть-Колекъёган Нижне-вартовского района»</t>
  </si>
  <si>
    <t>График реализации муниципальной программы "Обеспечение экологической безопасности в Нижневартовском районе на 2014-2020 годы" на 2017 год</t>
  </si>
  <si>
    <t>1.1.26.</t>
  </si>
  <si>
    <t>1.1.27.</t>
  </si>
  <si>
    <t>1.1.32.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</si>
  <si>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</si>
  <si>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1.2.2.</t>
  </si>
  <si>
    <t>Запрос и получение технических условий на электроснабжение объекта «Межпосе-ленческий полигон отходов строительства и ремонта, твердых коммунальных отходов в городском посе-лении Новоаганск»</t>
  </si>
  <si>
    <t>бюджет округа</t>
  </si>
  <si>
    <t>Значение показателя на 2017 год</t>
  </si>
  <si>
    <t>2017 год</t>
  </si>
  <si>
    <t>Исполняющий обязанности начальника управления</t>
  </si>
  <si>
    <t xml:space="preserve"> экологии и природопользования администрации района</t>
  </si>
  <si>
    <t>А.С. Красников</t>
  </si>
  <si>
    <t xml:space="preserve">Исполняющий обязанности начальника управления </t>
  </si>
  <si>
    <t>экологии и природопользования администрации района</t>
  </si>
  <si>
    <t>Количество проведенных  эколого-просветительских мероприятий, единиц</t>
  </si>
  <si>
    <t>Экологическое просвещение населения на территории района</t>
  </si>
  <si>
    <t>Исполняющий обязанности начальника управления           экологии и природопользования администрации района</t>
  </si>
  <si>
    <t>за январь-март 2017 год</t>
  </si>
  <si>
    <t>Начальник отдела управления экологии и природопользования</t>
  </si>
  <si>
    <t>В.Г. Закирова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</si>
</sst>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2" fontId="17" fillId="0" borderId="0" xfId="0" applyNumberFormat="1" applyFont="1" applyAlignment="1">
      <alignment horizontal="center" vertical="center"/>
    </xf>
    <xf numFmtId="2" fontId="17" fillId="0" borderId="0" xfId="0" applyNumberFormat="1" applyFont="1"/>
    <xf numFmtId="2" fontId="1" fillId="0" borderId="0" xfId="0" applyNumberFormat="1" applyFont="1"/>
    <xf numFmtId="2" fontId="20" fillId="0" borderId="0" xfId="0" applyNumberFormat="1" applyFont="1"/>
    <xf numFmtId="1" fontId="2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justify" vertical="top"/>
    </xf>
    <xf numFmtId="2" fontId="19" fillId="0" borderId="0" xfId="0" applyNumberFormat="1" applyFont="1" applyFill="1" applyBorder="1" applyAlignment="1" applyProtection="1">
      <alignment vertical="center"/>
    </xf>
    <xf numFmtId="2" fontId="19" fillId="0" borderId="0" xfId="0" applyNumberFormat="1" applyFont="1" applyFill="1" applyAlignment="1" applyProtection="1">
      <alignment vertical="center"/>
    </xf>
    <xf numFmtId="2" fontId="19" fillId="0" borderId="0" xfId="0" applyNumberFormat="1" applyFont="1" applyFill="1" applyAlignment="1" applyProtection="1">
      <alignment horizontal="left" vertical="center"/>
    </xf>
    <xf numFmtId="2" fontId="19" fillId="0" borderId="0" xfId="0" applyNumberFormat="1" applyFont="1" applyFill="1" applyAlignment="1" applyProtection="1">
      <alignment horizontal="right" vertical="center"/>
    </xf>
    <xf numFmtId="2" fontId="19" fillId="0" borderId="0" xfId="1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left"/>
    </xf>
    <xf numFmtId="2" fontId="20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justify" vertical="top" wrapText="1"/>
    </xf>
    <xf numFmtId="1" fontId="23" fillId="0" borderId="0" xfId="0" applyNumberFormat="1" applyFont="1" applyBorder="1" applyAlignment="1">
      <alignment horizontal="justify" vertical="top" wrapText="1"/>
    </xf>
    <xf numFmtId="1" fontId="20" fillId="0" borderId="0" xfId="0" applyNumberFormat="1" applyFont="1" applyFill="1" applyBorder="1" applyAlignment="1">
      <alignment horizontal="justify" vertical="top"/>
    </xf>
    <xf numFmtId="1" fontId="25" fillId="0" borderId="0" xfId="0" applyNumberFormat="1" applyFont="1" applyBorder="1" applyAlignment="1">
      <alignment horizontal="justify" vertical="top" wrapText="1"/>
    </xf>
    <xf numFmtId="2" fontId="24" fillId="0" borderId="0" xfId="0" applyNumberFormat="1" applyFont="1" applyFill="1" applyBorder="1" applyAlignment="1">
      <alignment horizontal="justify" vertical="top"/>
    </xf>
    <xf numFmtId="164" fontId="28" fillId="0" borderId="1" xfId="1" applyNumberFormat="1" applyFont="1" applyBorder="1" applyAlignment="1">
      <alignment horizontal="center" vertical="top" wrapText="1"/>
    </xf>
    <xf numFmtId="2" fontId="17" fillId="0" borderId="0" xfId="0" applyNumberFormat="1" applyFont="1" applyFill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164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justify" vertical="top" wrapText="1"/>
    </xf>
    <xf numFmtId="2" fontId="13" fillId="0" borderId="0" xfId="0" applyNumberFormat="1" applyFont="1" applyFill="1" applyBorder="1" applyAlignment="1">
      <alignment horizontal="justify" vertical="top" wrapText="1"/>
    </xf>
    <xf numFmtId="1" fontId="25" fillId="0" borderId="0" xfId="0" applyNumberFormat="1" applyFont="1" applyFill="1" applyBorder="1" applyAlignment="1">
      <alignment horizontal="justify" vertical="top" wrapText="1"/>
    </xf>
    <xf numFmtId="2" fontId="12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2" borderId="1" xfId="1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1" xfId="1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1" xfId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1" fontId="10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3" borderId="0" xfId="1" applyNumberFormat="1" applyFont="1" applyFill="1" applyBorder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/>
    </xf>
    <xf numFmtId="1" fontId="28" fillId="0" borderId="1" xfId="1" applyNumberFormat="1" applyFont="1" applyBorder="1" applyAlignment="1">
      <alignment horizontal="center" vertical="top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6" fillId="3" borderId="1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4" borderId="1" xfId="1" applyNumberFormat="1" applyFont="1" applyFill="1" applyBorder="1" applyAlignment="1">
      <alignment horizontal="center" vertical="center" wrapText="1"/>
    </xf>
    <xf numFmtId="1" fontId="10" fillId="4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2" fontId="12" fillId="4" borderId="4" xfId="1" applyNumberFormat="1" applyFont="1" applyFill="1" applyBorder="1" applyAlignment="1">
      <alignment horizontal="center" vertical="center"/>
    </xf>
    <xf numFmtId="2" fontId="12" fillId="4" borderId="4" xfId="1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2" fontId="12" fillId="4" borderId="0" xfId="1" applyNumberFormat="1" applyFont="1" applyFill="1" applyBorder="1" applyAlignment="1">
      <alignment horizontal="center" vertical="center" wrapText="1"/>
    </xf>
    <xf numFmtId="2" fontId="12" fillId="4" borderId="0" xfId="1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6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6" xfId="0" applyNumberFormat="1" applyFont="1" applyFill="1" applyBorder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2" fontId="10" fillId="5" borderId="0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/>
    </xf>
    <xf numFmtId="2" fontId="12" fillId="5" borderId="0" xfId="0" applyNumberFormat="1" applyFont="1" applyFill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2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textRotation="90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top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center" vertical="center" textRotation="90"/>
    </xf>
    <xf numFmtId="0" fontId="12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 horizontal="left" vertical="center"/>
    </xf>
    <xf numFmtId="2" fontId="30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2" fontId="30" fillId="0" borderId="5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left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top" wrapText="1"/>
    </xf>
    <xf numFmtId="2" fontId="19" fillId="0" borderId="0" xfId="0" applyNumberFormat="1" applyFont="1"/>
    <xf numFmtId="2" fontId="27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center"/>
    </xf>
    <xf numFmtId="1" fontId="28" fillId="0" borderId="1" xfId="0" applyNumberFormat="1" applyFont="1" applyBorder="1" applyAlignment="1">
      <alignment horizontal="center" vertical="top"/>
    </xf>
    <xf numFmtId="1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justify" vertical="top" wrapText="1"/>
    </xf>
    <xf numFmtId="2" fontId="13" fillId="0" borderId="0" xfId="0" applyNumberFormat="1" applyFont="1" applyBorder="1" applyAlignment="1">
      <alignment horizontal="justify" vertical="top" wrapText="1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Alignment="1">
      <alignment vertical="top"/>
    </xf>
    <xf numFmtId="2" fontId="22" fillId="0" borderId="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left" vertical="top"/>
    </xf>
    <xf numFmtId="1" fontId="17" fillId="0" borderId="0" xfId="0" applyNumberFormat="1" applyFont="1"/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4" borderId="14" xfId="1" applyNumberFormat="1" applyFont="1" applyFill="1" applyBorder="1" applyAlignment="1">
      <alignment horizontal="center" vertical="center" wrapText="1"/>
    </xf>
    <xf numFmtId="2" fontId="10" fillId="4" borderId="14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 wrapText="1"/>
    </xf>
    <xf numFmtId="2" fontId="10" fillId="3" borderId="2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 horizontal="left" vertical="top"/>
    </xf>
    <xf numFmtId="1" fontId="10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25" fillId="0" borderId="0" xfId="0" applyNumberFormat="1" applyFont="1" applyBorder="1" applyAlignment="1">
      <alignment horizontal="justify" vertical="top" wrapText="1"/>
    </xf>
    <xf numFmtId="0" fontId="17" fillId="0" borderId="0" xfId="0" applyNumberFormat="1" applyFont="1"/>
    <xf numFmtId="0" fontId="28" fillId="0" borderId="1" xfId="1" applyNumberFormat="1" applyFont="1" applyFill="1" applyBorder="1" applyAlignment="1">
      <alignment horizontal="center" vertical="top" wrapText="1"/>
    </xf>
    <xf numFmtId="2" fontId="30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 textRotation="90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top" wrapText="1"/>
    </xf>
    <xf numFmtId="2" fontId="12" fillId="2" borderId="2" xfId="0" applyNumberFormat="1" applyFont="1" applyFill="1" applyBorder="1" applyAlignment="1">
      <alignment horizontal="center" vertical="top" wrapText="1"/>
    </xf>
    <xf numFmtId="2" fontId="12" fillId="2" borderId="16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2" fontId="12" fillId="2" borderId="5" xfId="0" applyNumberFormat="1" applyFont="1" applyFill="1" applyBorder="1" applyAlignment="1">
      <alignment horizontal="center" vertical="top" wrapText="1"/>
    </xf>
    <xf numFmtId="2" fontId="10" fillId="2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2" fontId="24" fillId="2" borderId="14" xfId="0" applyNumberFormat="1" applyFont="1" applyFill="1" applyBorder="1" applyAlignment="1">
      <alignment horizontal="center" vertical="center" wrapText="1"/>
    </xf>
    <xf numFmtId="2" fontId="24" fillId="2" borderId="15" xfId="0" applyNumberFormat="1" applyFont="1" applyFill="1" applyBorder="1" applyAlignment="1">
      <alignment horizontal="center" vertical="center" wrapText="1"/>
    </xf>
    <xf numFmtId="2" fontId="24" fillId="2" borderId="2" xfId="0" applyNumberFormat="1" applyFont="1" applyFill="1" applyBorder="1" applyAlignment="1">
      <alignment horizontal="center" vertical="center" wrapText="1"/>
    </xf>
    <xf numFmtId="2" fontId="27" fillId="2" borderId="14" xfId="0" applyNumberFormat="1" applyFont="1" applyFill="1" applyBorder="1" applyAlignment="1">
      <alignment horizontal="center" vertical="center" wrapText="1"/>
    </xf>
    <xf numFmtId="2" fontId="27" fillId="2" borderId="15" xfId="0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 applyProtection="1">
      <alignment horizontal="left"/>
    </xf>
    <xf numFmtId="2" fontId="22" fillId="0" borderId="0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center" wrapText="1"/>
    </xf>
    <xf numFmtId="1" fontId="26" fillId="0" borderId="8" xfId="0" applyNumberFormat="1" applyFont="1" applyBorder="1" applyAlignment="1">
      <alignment horizontal="center" vertical="top" wrapText="1"/>
    </xf>
    <xf numFmtId="1" fontId="26" fillId="0" borderId="3" xfId="0" applyNumberFormat="1" applyFont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center" vertical="top" wrapText="1"/>
    </xf>
    <xf numFmtId="2" fontId="27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A4" workbookViewId="0">
      <selection activeCell="L30" sqref="L30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/>
    </row>
    <row r="2" spans="1:14">
      <c r="A2" s="1"/>
      <c r="B2" s="1"/>
      <c r="C2" s="1"/>
      <c r="D2" s="1"/>
      <c r="E2" s="1"/>
      <c r="G2" s="3"/>
      <c r="H2" s="3"/>
      <c r="J2" s="3"/>
    </row>
    <row r="3" spans="1:14" ht="18.75" customHeight="1">
      <c r="A3" s="1"/>
      <c r="B3" s="1"/>
      <c r="C3" s="1"/>
      <c r="D3" s="1"/>
      <c r="E3" s="1"/>
      <c r="G3" s="273"/>
      <c r="H3" s="273"/>
      <c r="I3" s="273"/>
      <c r="J3" s="273"/>
    </row>
    <row r="4" spans="1:14" ht="18.75" customHeight="1">
      <c r="A4" s="1"/>
      <c r="B4" s="1"/>
      <c r="C4" s="1"/>
      <c r="D4" s="1"/>
      <c r="E4" s="1"/>
      <c r="G4" s="273"/>
      <c r="H4" s="273"/>
      <c r="I4" s="273"/>
      <c r="J4" s="273"/>
    </row>
    <row r="5" spans="1:14" ht="33.75" customHeight="1">
      <c r="A5" s="1"/>
      <c r="B5" s="1"/>
      <c r="C5" s="1"/>
      <c r="D5" s="1"/>
      <c r="E5" s="1"/>
      <c r="G5" s="273"/>
      <c r="H5" s="273"/>
      <c r="I5" s="273"/>
      <c r="J5" s="273"/>
    </row>
    <row r="6" spans="1:14" ht="7.5" customHeight="1">
      <c r="A6" s="7"/>
      <c r="B6" s="7"/>
      <c r="C6" s="7"/>
      <c r="D6" s="7"/>
      <c r="E6" s="7"/>
      <c r="F6" s="7"/>
      <c r="G6" s="7"/>
      <c r="H6" s="7"/>
      <c r="I6" s="7"/>
      <c r="J6" s="8"/>
    </row>
    <row r="7" spans="1:14" ht="15" customHeight="1">
      <c r="A7" s="1"/>
      <c r="B7" s="1"/>
      <c r="C7" s="1"/>
      <c r="D7" s="1"/>
      <c r="E7" s="1"/>
      <c r="I7" s="277"/>
      <c r="J7" s="277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H9" s="274"/>
      <c r="I9" s="274"/>
      <c r="J9" s="274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78" t="s">
        <v>26</v>
      </c>
      <c r="D17" s="279"/>
      <c r="E17" s="279"/>
      <c r="F17" s="279"/>
      <c r="G17" s="279"/>
      <c r="H17" s="279"/>
      <c r="I17" s="279"/>
      <c r="J17" s="4"/>
      <c r="K17" s="1"/>
      <c r="L17" s="1"/>
      <c r="M17" s="1"/>
      <c r="N17" s="1"/>
    </row>
    <row r="18" spans="1:14" ht="18">
      <c r="C18" s="280" t="s">
        <v>90</v>
      </c>
      <c r="D18" s="279"/>
      <c r="E18" s="279"/>
      <c r="F18" s="279"/>
      <c r="G18" s="279"/>
      <c r="H18" s="279"/>
      <c r="I18" s="279"/>
      <c r="J18" s="279"/>
      <c r="K18" s="1"/>
      <c r="L18" s="1"/>
      <c r="M18" s="1"/>
      <c r="N18" s="1"/>
    </row>
    <row r="19" spans="1:14" ht="18.75" customHeight="1">
      <c r="C19" s="276" t="s">
        <v>25</v>
      </c>
      <c r="D19" s="276"/>
      <c r="E19" s="276"/>
      <c r="F19" s="276"/>
      <c r="G19" s="276"/>
      <c r="H19" s="276"/>
      <c r="I19" s="276"/>
      <c r="J19" s="276"/>
      <c r="K19" s="1"/>
      <c r="L19" s="1"/>
      <c r="M19" s="1"/>
      <c r="N19" s="1"/>
    </row>
    <row r="20" spans="1:14" ht="15" customHeight="1">
      <c r="C20" s="281" t="s">
        <v>92</v>
      </c>
      <c r="D20" s="279"/>
      <c r="E20" s="279"/>
      <c r="F20" s="279"/>
      <c r="G20" s="279"/>
      <c r="H20" s="279"/>
      <c r="I20" s="279"/>
      <c r="J20" s="279"/>
      <c r="K20" s="1"/>
      <c r="L20" s="1"/>
      <c r="M20" s="1"/>
      <c r="N20" s="1"/>
    </row>
    <row r="21" spans="1:14" ht="15" customHeight="1">
      <c r="C21" s="279"/>
      <c r="D21" s="279"/>
      <c r="E21" s="279"/>
      <c r="F21" s="279"/>
      <c r="G21" s="279"/>
      <c r="H21" s="279"/>
      <c r="I21" s="279"/>
      <c r="J21" s="279"/>
      <c r="K21" s="1"/>
      <c r="L21" s="1"/>
      <c r="M21" s="1"/>
      <c r="N21" s="1"/>
    </row>
    <row r="22" spans="1:14" ht="38.25" customHeight="1">
      <c r="C22" s="279"/>
      <c r="D22" s="279"/>
      <c r="E22" s="279"/>
      <c r="F22" s="279"/>
      <c r="G22" s="279"/>
      <c r="H22" s="279"/>
      <c r="I22" s="279"/>
      <c r="J22" s="279"/>
      <c r="K22" s="1"/>
      <c r="L22" s="1"/>
      <c r="M22" s="1"/>
      <c r="N22" s="1"/>
    </row>
    <row r="23" spans="1:14" ht="21">
      <c r="A23" s="1"/>
      <c r="B23" s="1"/>
      <c r="C23" s="1"/>
      <c r="D23" s="275" t="s">
        <v>122</v>
      </c>
      <c r="E23" s="275"/>
      <c r="F23" s="275"/>
      <c r="G23" s="275"/>
      <c r="H23" s="275"/>
      <c r="I23" s="275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>
      <c r="A26" s="1"/>
      <c r="J26" s="1"/>
      <c r="K26" s="1"/>
      <c r="L26" s="1"/>
      <c r="M26" s="1"/>
      <c r="N26" s="1"/>
    </row>
    <row r="27" spans="1:14" ht="65.25" customHeight="1">
      <c r="A27" s="1"/>
      <c r="G27" s="282" t="s">
        <v>121</v>
      </c>
      <c r="H27" s="282"/>
      <c r="I27" s="282"/>
      <c r="J27" s="282"/>
      <c r="K27" s="1"/>
      <c r="L27" s="1"/>
      <c r="M27" s="1"/>
      <c r="N27" s="1"/>
    </row>
    <row r="28" spans="1:14" ht="3.75" customHeight="1">
      <c r="A28" s="1"/>
      <c r="I28" s="1"/>
      <c r="J28" s="3"/>
      <c r="K28" s="1"/>
      <c r="L28" s="1"/>
      <c r="M28" s="1"/>
      <c r="N28" s="1"/>
    </row>
    <row r="29" spans="1:14" ht="15.6">
      <c r="A29" s="1"/>
      <c r="I29" s="1"/>
      <c r="J29" s="6" t="s">
        <v>116</v>
      </c>
      <c r="K29" s="1"/>
      <c r="L29" s="1"/>
      <c r="M29" s="1"/>
      <c r="N29" s="1"/>
    </row>
    <row r="30" spans="1:14" ht="24.75" customHeight="1">
      <c r="A30" s="1"/>
      <c r="B30" s="1"/>
      <c r="C30" s="1"/>
      <c r="D30" s="1"/>
      <c r="E30" s="1"/>
      <c r="F30" s="1"/>
      <c r="G30" s="1"/>
      <c r="H30" s="1" t="s">
        <v>49</v>
      </c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7" spans="5:8" ht="12.75" customHeight="1"/>
    <row r="38" spans="5:8" ht="15" hidden="1" customHeight="1"/>
    <row r="39" spans="5:8" ht="2.25" customHeight="1"/>
    <row r="43" spans="5:8" ht="15.6">
      <c r="E43" s="277"/>
      <c r="F43" s="277"/>
      <c r="G43" s="277"/>
      <c r="H43" s="277"/>
    </row>
    <row r="44" spans="5:8" ht="15.6">
      <c r="E44" s="5"/>
      <c r="F44" s="277" t="s">
        <v>113</v>
      </c>
      <c r="G44" s="277"/>
      <c r="H44" s="5"/>
    </row>
  </sheetData>
  <mergeCells count="11">
    <mergeCell ref="F44:G44"/>
    <mergeCell ref="C17:I17"/>
    <mergeCell ref="C18:J18"/>
    <mergeCell ref="C20:J22"/>
    <mergeCell ref="G27:J27"/>
    <mergeCell ref="G3:J5"/>
    <mergeCell ref="H9:J9"/>
    <mergeCell ref="D23:I23"/>
    <mergeCell ref="C19:J19"/>
    <mergeCell ref="E43:H43"/>
    <mergeCell ref="I7:J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42"/>
  <sheetViews>
    <sheetView view="pageBreakPreview" zoomScale="52" zoomScaleSheetLayoutView="52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82" sqref="H82"/>
    </sheetView>
  </sheetViews>
  <sheetFormatPr defaultColWidth="9.109375" defaultRowHeight="21"/>
  <cols>
    <col min="1" max="1" width="16.5546875" style="40" customWidth="1"/>
    <col min="2" max="2" width="23.6640625" style="42" customWidth="1"/>
    <col min="3" max="3" width="26.5546875" style="42" customWidth="1"/>
    <col min="4" max="4" width="22.33203125" style="40" customWidth="1"/>
    <col min="5" max="5" width="18.6640625" style="91" customWidth="1"/>
    <col min="6" max="6" width="14.109375" style="91" customWidth="1"/>
    <col min="7" max="7" width="11.33203125" style="91" customWidth="1"/>
    <col min="8" max="8" width="9.6640625" style="40" customWidth="1"/>
    <col min="9" max="9" width="9.44140625" style="40" customWidth="1"/>
    <col min="10" max="10" width="8.33203125" style="40" customWidth="1"/>
    <col min="11" max="11" width="10.6640625" style="40" customWidth="1"/>
    <col min="12" max="12" width="11.5546875" style="40" customWidth="1"/>
    <col min="13" max="13" width="10.33203125" style="40" customWidth="1"/>
    <col min="14" max="14" width="13.109375" style="149" customWidth="1"/>
    <col min="15" max="15" width="13.6640625" style="149" customWidth="1"/>
    <col min="16" max="16" width="13.33203125" style="40" customWidth="1"/>
    <col min="17" max="17" width="10.6640625" style="149" customWidth="1"/>
    <col min="18" max="18" width="10.109375" style="170" customWidth="1"/>
    <col min="19" max="19" width="6.88671875" style="170" customWidth="1"/>
    <col min="20" max="20" width="11.5546875" style="40" customWidth="1"/>
    <col min="21" max="21" width="10" style="40" customWidth="1"/>
    <col min="22" max="22" width="11" style="40" customWidth="1"/>
    <col min="23" max="23" width="13.33203125" style="40" customWidth="1"/>
    <col min="24" max="24" width="12.33203125" style="40" bestFit="1" customWidth="1"/>
    <col min="25" max="25" width="7.5546875" style="40" customWidth="1"/>
    <col min="26" max="27" width="12" style="187" customWidth="1"/>
    <col min="28" max="28" width="9" style="40" customWidth="1"/>
    <col min="29" max="29" width="13" style="40" customWidth="1"/>
    <col min="30" max="30" width="13.109375" style="40" customWidth="1"/>
    <col min="31" max="31" width="10.5546875" style="40" customWidth="1"/>
    <col min="32" max="32" width="13" style="40" customWidth="1"/>
    <col min="33" max="33" width="10.6640625" style="87" customWidth="1"/>
    <col min="34" max="34" width="10" style="40" customWidth="1"/>
    <col min="35" max="35" width="13" style="40" customWidth="1"/>
    <col min="36" max="36" width="10" style="40" customWidth="1"/>
    <col min="37" max="37" width="8.88671875" style="40" customWidth="1"/>
    <col min="38" max="38" width="10.6640625" style="40" customWidth="1"/>
    <col min="39" max="39" width="8.6640625" style="40" customWidth="1"/>
    <col min="40" max="40" width="6.88671875" style="40" customWidth="1"/>
    <col min="41" max="41" width="12.6640625" style="40" customWidth="1"/>
    <col min="42" max="42" width="9.5546875" style="40" customWidth="1"/>
    <col min="43" max="43" width="6.88671875" style="40" customWidth="1"/>
    <col min="44" max="44" width="16.109375" style="40" customWidth="1"/>
    <col min="45" max="45" width="17.44140625" style="40" hidden="1" customWidth="1"/>
    <col min="46" max="108" width="0" style="40" hidden="1" customWidth="1"/>
    <col min="109" max="218" width="0" style="41" hidden="1" customWidth="1"/>
    <col min="219" max="16384" width="9.109375" style="41"/>
  </cols>
  <sheetData>
    <row r="1" spans="1:217" s="206" customFormat="1" ht="22.8">
      <c r="A1" s="201" t="s">
        <v>104</v>
      </c>
      <c r="B1" s="202"/>
      <c r="C1" s="202"/>
      <c r="D1" s="174"/>
      <c r="E1" s="203"/>
      <c r="F1" s="203"/>
      <c r="G1" s="203"/>
      <c r="H1" s="174"/>
      <c r="I1" s="174"/>
      <c r="J1" s="174"/>
      <c r="K1" s="174"/>
      <c r="L1" s="174"/>
      <c r="M1" s="174"/>
      <c r="N1" s="271"/>
      <c r="O1" s="271"/>
      <c r="P1" s="174"/>
      <c r="Q1" s="174"/>
      <c r="R1" s="204"/>
      <c r="S1" s="20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205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</row>
    <row r="2" spans="1:217" ht="15" customHeight="1">
      <c r="A2" s="291" t="s">
        <v>0</v>
      </c>
      <c r="B2" s="295" t="s">
        <v>1</v>
      </c>
      <c r="C2" s="295" t="s">
        <v>40</v>
      </c>
      <c r="D2" s="291" t="s">
        <v>81</v>
      </c>
      <c r="E2" s="84"/>
      <c r="F2" s="84"/>
      <c r="G2" s="84"/>
      <c r="H2" s="68"/>
      <c r="I2" s="68"/>
      <c r="J2" s="68"/>
      <c r="K2" s="68"/>
      <c r="L2" s="68"/>
      <c r="M2" s="68"/>
      <c r="N2" s="264"/>
      <c r="O2" s="263"/>
      <c r="P2" s="70"/>
      <c r="Q2" s="150"/>
      <c r="R2" s="160"/>
      <c r="S2" s="160"/>
      <c r="T2" s="68"/>
      <c r="U2" s="68"/>
      <c r="V2" s="68"/>
      <c r="W2" s="68"/>
      <c r="X2" s="70"/>
      <c r="Y2" s="70"/>
      <c r="Z2" s="175"/>
      <c r="AA2" s="175"/>
      <c r="AB2" s="68"/>
      <c r="AC2" s="68"/>
      <c r="AD2" s="68"/>
      <c r="AE2" s="68"/>
      <c r="AF2" s="68"/>
      <c r="AG2" s="172"/>
      <c r="AH2" s="70"/>
      <c r="AI2" s="68"/>
      <c r="AJ2" s="68"/>
      <c r="AK2" s="68"/>
      <c r="AL2" s="68"/>
      <c r="AM2" s="68"/>
      <c r="AN2" s="68"/>
      <c r="AO2" s="68"/>
      <c r="AP2" s="69"/>
      <c r="AQ2" s="69"/>
      <c r="AR2" s="69"/>
      <c r="DD2" s="41"/>
    </row>
    <row r="3" spans="1:217" ht="69.75" customHeight="1">
      <c r="A3" s="291"/>
      <c r="B3" s="295"/>
      <c r="C3" s="295"/>
      <c r="D3" s="291"/>
      <c r="E3" s="297" t="s">
        <v>66</v>
      </c>
      <c r="F3" s="297"/>
      <c r="G3" s="297"/>
      <c r="H3" s="291" t="s">
        <v>2</v>
      </c>
      <c r="I3" s="291"/>
      <c r="J3" s="68"/>
      <c r="K3" s="291" t="s">
        <v>3</v>
      </c>
      <c r="L3" s="291"/>
      <c r="M3" s="68"/>
      <c r="N3" s="291" t="s">
        <v>4</v>
      </c>
      <c r="O3" s="291"/>
      <c r="P3" s="68"/>
      <c r="Q3" s="291" t="s">
        <v>5</v>
      </c>
      <c r="R3" s="291"/>
      <c r="S3" s="160"/>
      <c r="T3" s="291" t="s">
        <v>6</v>
      </c>
      <c r="U3" s="291"/>
      <c r="V3" s="68"/>
      <c r="W3" s="291" t="s">
        <v>7</v>
      </c>
      <c r="X3" s="291"/>
      <c r="Y3" s="68"/>
      <c r="Z3" s="296" t="s">
        <v>8</v>
      </c>
      <c r="AA3" s="296"/>
      <c r="AB3" s="68"/>
      <c r="AC3" s="291" t="s">
        <v>9</v>
      </c>
      <c r="AD3" s="291"/>
      <c r="AE3" s="68"/>
      <c r="AF3" s="291" t="s">
        <v>10</v>
      </c>
      <c r="AG3" s="291"/>
      <c r="AH3" s="68"/>
      <c r="AI3" s="291" t="s">
        <v>11</v>
      </c>
      <c r="AJ3" s="291"/>
      <c r="AK3" s="68"/>
      <c r="AL3" s="291" t="s">
        <v>12</v>
      </c>
      <c r="AM3" s="291"/>
      <c r="AN3" s="68"/>
      <c r="AO3" s="291" t="s">
        <v>13</v>
      </c>
      <c r="AP3" s="291"/>
      <c r="AQ3" s="291"/>
      <c r="AR3" s="298" t="s">
        <v>67</v>
      </c>
      <c r="AS3" s="293" t="s">
        <v>39</v>
      </c>
      <c r="AT3" s="42"/>
      <c r="AU3" s="42"/>
    </row>
    <row r="4" spans="1:217" ht="86.25" customHeight="1">
      <c r="A4" s="291"/>
      <c r="B4" s="295"/>
      <c r="C4" s="295"/>
      <c r="D4" s="291"/>
      <c r="E4" s="77" t="s">
        <v>15</v>
      </c>
      <c r="F4" s="89" t="s">
        <v>16</v>
      </c>
      <c r="G4" s="77" t="s">
        <v>14</v>
      </c>
      <c r="H4" s="71" t="s">
        <v>15</v>
      </c>
      <c r="I4" s="71" t="s">
        <v>16</v>
      </c>
      <c r="J4" s="43" t="s">
        <v>14</v>
      </c>
      <c r="K4" s="71" t="s">
        <v>15</v>
      </c>
      <c r="L4" s="71" t="s">
        <v>16</v>
      </c>
      <c r="M4" s="43" t="s">
        <v>14</v>
      </c>
      <c r="N4" s="265" t="s">
        <v>15</v>
      </c>
      <c r="O4" s="265" t="s">
        <v>16</v>
      </c>
      <c r="P4" s="71" t="s">
        <v>14</v>
      </c>
      <c r="Q4" s="154" t="s">
        <v>15</v>
      </c>
      <c r="R4" s="161" t="s">
        <v>16</v>
      </c>
      <c r="S4" s="162" t="s">
        <v>14</v>
      </c>
      <c r="T4" s="71" t="s">
        <v>15</v>
      </c>
      <c r="U4" s="71" t="s">
        <v>16</v>
      </c>
      <c r="V4" s="43" t="s">
        <v>14</v>
      </c>
      <c r="W4" s="71" t="s">
        <v>15</v>
      </c>
      <c r="X4" s="71" t="s">
        <v>16</v>
      </c>
      <c r="Y4" s="43" t="s">
        <v>14</v>
      </c>
      <c r="Z4" s="176" t="s">
        <v>15</v>
      </c>
      <c r="AA4" s="176" t="s">
        <v>16</v>
      </c>
      <c r="AB4" s="43" t="s">
        <v>14</v>
      </c>
      <c r="AC4" s="71" t="s">
        <v>15</v>
      </c>
      <c r="AD4" s="71" t="s">
        <v>16</v>
      </c>
      <c r="AE4" s="43" t="s">
        <v>14</v>
      </c>
      <c r="AF4" s="71" t="s">
        <v>15</v>
      </c>
      <c r="AG4" s="76" t="s">
        <v>16</v>
      </c>
      <c r="AH4" s="43" t="s">
        <v>14</v>
      </c>
      <c r="AI4" s="71" t="s">
        <v>15</v>
      </c>
      <c r="AJ4" s="71" t="s">
        <v>16</v>
      </c>
      <c r="AK4" s="43" t="s">
        <v>14</v>
      </c>
      <c r="AL4" s="71" t="s">
        <v>15</v>
      </c>
      <c r="AM4" s="71" t="s">
        <v>16</v>
      </c>
      <c r="AN4" s="43" t="s">
        <v>14</v>
      </c>
      <c r="AO4" s="71" t="s">
        <v>15</v>
      </c>
      <c r="AP4" s="71" t="s">
        <v>16</v>
      </c>
      <c r="AQ4" s="43" t="s">
        <v>14</v>
      </c>
      <c r="AR4" s="298"/>
      <c r="AS4" s="294"/>
      <c r="AT4" s="42"/>
      <c r="AU4" s="42"/>
    </row>
    <row r="5" spans="1:217" s="101" customFormat="1" ht="20.25" customHeight="1">
      <c r="A5" s="283" t="s">
        <v>36</v>
      </c>
      <c r="B5" s="283"/>
      <c r="C5" s="283"/>
      <c r="D5" s="92" t="s">
        <v>18</v>
      </c>
      <c r="E5" s="93">
        <f>H5+K5+N5+Q5+T5+W5+Z5+AC5+AF5+AI5+AL5+AO5</f>
        <v>6779.5940000000001</v>
      </c>
      <c r="F5" s="93">
        <f>I5+L5+O5+R5+U5+X5+AA5+AD5+AG5+AJ5+AM5+AP5</f>
        <v>719.5</v>
      </c>
      <c r="G5" s="93">
        <f>F5/E5*100</f>
        <v>10.61272990683513</v>
      </c>
      <c r="H5" s="93">
        <f>SUM(H22,H48,H56,H84,H90)</f>
        <v>0</v>
      </c>
      <c r="I5" s="93">
        <f>SUM(I22,I48,I56,I84,I90)</f>
        <v>0</v>
      </c>
      <c r="J5" s="93"/>
      <c r="K5" s="93">
        <f>SUM(K22,K48,K56,K84,K90)</f>
        <v>700</v>
      </c>
      <c r="L5" s="93">
        <f>SUM(L22,L48,L56,L84,L90)</f>
        <v>700</v>
      </c>
      <c r="M5" s="94">
        <v>100</v>
      </c>
      <c r="N5" s="93">
        <f>SUM(N22,N48,N56,N84,N90)</f>
        <v>19.5</v>
      </c>
      <c r="O5" s="93">
        <f>O22</f>
        <v>19.5</v>
      </c>
      <c r="P5" s="94">
        <v>100</v>
      </c>
      <c r="Q5" s="93">
        <f>SUM(Q22,Q48,Q56,Q84,Q90)</f>
        <v>445.1</v>
      </c>
      <c r="R5" s="93"/>
      <c r="S5" s="95"/>
      <c r="T5" s="158">
        <f>SUM(T22,T48,T58,T84,T90)</f>
        <v>3437.3939999999998</v>
      </c>
      <c r="U5" s="93"/>
      <c r="V5" s="93"/>
      <c r="W5" s="93">
        <f>SUM(W22,W48,W56,W84,W90)</f>
        <v>48.1</v>
      </c>
      <c r="X5" s="93"/>
      <c r="Y5" s="94"/>
      <c r="Z5" s="93">
        <f>SUM(Z22,Z48,Z56,Z84,Z90)</f>
        <v>1238</v>
      </c>
      <c r="AA5" s="93"/>
      <c r="AB5" s="94"/>
      <c r="AC5" s="93">
        <f>SUM(AC22,AC48,AC56,AC84,AC90)</f>
        <v>0</v>
      </c>
      <c r="AD5" s="93"/>
      <c r="AE5" s="94"/>
      <c r="AF5" s="93">
        <f>SUM(AF22,AF48,AF56,AF84,AF90)</f>
        <v>10</v>
      </c>
      <c r="AG5" s="93"/>
      <c r="AH5" s="94"/>
      <c r="AI5" s="93">
        <f>SUM(AI22,AI48,AI58,AI84,AI90)</f>
        <v>0</v>
      </c>
      <c r="AJ5" s="93"/>
      <c r="AK5" s="93"/>
      <c r="AL5" s="93">
        <f>SUM(AL22,AL48,AL56,AL84,AL90)</f>
        <v>20</v>
      </c>
      <c r="AM5" s="93"/>
      <c r="AN5" s="94"/>
      <c r="AO5" s="93">
        <f>SUM(AO22,AO48,AO56,AO84,AO90)</f>
        <v>861.5</v>
      </c>
      <c r="AP5" s="158"/>
      <c r="AQ5" s="94"/>
      <c r="AR5" s="298"/>
      <c r="AS5" s="96"/>
      <c r="AT5" s="97"/>
      <c r="AU5" s="97"/>
      <c r="AV5" s="97"/>
      <c r="AW5" s="96"/>
      <c r="AX5" s="96"/>
      <c r="AY5" s="97"/>
      <c r="AZ5" s="96"/>
      <c r="BA5" s="96"/>
      <c r="BB5" s="97"/>
      <c r="BC5" s="96"/>
      <c r="BD5" s="96"/>
      <c r="BE5" s="97"/>
      <c r="BF5" s="97"/>
      <c r="BG5" s="97"/>
      <c r="BH5" s="96"/>
      <c r="BI5" s="96"/>
      <c r="BJ5" s="97"/>
      <c r="BK5" s="96"/>
      <c r="BL5" s="96"/>
      <c r="BM5" s="97"/>
      <c r="BN5" s="96"/>
      <c r="BO5" s="96"/>
      <c r="BP5" s="97"/>
      <c r="BQ5" s="97"/>
      <c r="BR5" s="97"/>
      <c r="BS5" s="96"/>
      <c r="BT5" s="96"/>
      <c r="BU5" s="97"/>
      <c r="BV5" s="96"/>
      <c r="BW5" s="96"/>
      <c r="BX5" s="97"/>
      <c r="BY5" s="96"/>
      <c r="BZ5" s="96"/>
      <c r="CA5" s="97"/>
      <c r="CB5" s="97"/>
      <c r="CC5" s="97"/>
      <c r="CD5" s="96"/>
      <c r="CE5" s="96"/>
      <c r="CF5" s="97"/>
      <c r="CG5" s="96"/>
      <c r="CH5" s="96"/>
      <c r="CI5" s="97"/>
      <c r="CJ5" s="96"/>
      <c r="CK5" s="96"/>
      <c r="CL5" s="97"/>
      <c r="CM5" s="98"/>
      <c r="CN5" s="98"/>
      <c r="CO5" s="98"/>
      <c r="CP5" s="98"/>
      <c r="CQ5" s="98"/>
      <c r="CR5" s="96"/>
      <c r="CS5" s="97"/>
      <c r="CT5" s="97"/>
      <c r="CU5" s="97"/>
      <c r="CV5" s="96"/>
      <c r="CW5" s="96"/>
      <c r="CX5" s="97"/>
      <c r="CY5" s="96"/>
      <c r="CZ5" s="96"/>
      <c r="DA5" s="97"/>
      <c r="DB5" s="96"/>
      <c r="DC5" s="96"/>
      <c r="DD5" s="97"/>
      <c r="DE5" s="99"/>
      <c r="DF5" s="99"/>
      <c r="DG5" s="100"/>
      <c r="DH5" s="100"/>
      <c r="DI5" s="99"/>
      <c r="DJ5" s="100"/>
      <c r="DK5" s="100"/>
      <c r="DL5" s="99"/>
      <c r="DM5" s="100"/>
      <c r="DN5" s="100"/>
      <c r="DO5" s="99"/>
      <c r="DP5" s="99"/>
      <c r="DQ5" s="99"/>
      <c r="DR5" s="100"/>
      <c r="DS5" s="100"/>
      <c r="DT5" s="99"/>
      <c r="DU5" s="100"/>
      <c r="DV5" s="100"/>
      <c r="DW5" s="99"/>
      <c r="DX5" s="100"/>
      <c r="DY5" s="100"/>
      <c r="DZ5" s="99"/>
      <c r="EA5" s="99"/>
      <c r="EB5" s="99"/>
      <c r="EC5" s="100"/>
      <c r="ED5" s="100"/>
      <c r="EE5" s="99"/>
      <c r="EF5" s="100"/>
      <c r="EG5" s="100"/>
      <c r="EH5" s="99"/>
      <c r="EI5" s="100"/>
      <c r="EJ5" s="100"/>
      <c r="EK5" s="99"/>
      <c r="EQ5" s="100"/>
      <c r="ER5" s="99"/>
      <c r="ES5" s="99"/>
      <c r="ET5" s="99"/>
      <c r="EU5" s="100"/>
      <c r="EV5" s="100"/>
      <c r="EW5" s="99"/>
      <c r="EX5" s="100"/>
      <c r="EY5" s="100"/>
      <c r="EZ5" s="99"/>
      <c r="FA5" s="100"/>
      <c r="FB5" s="100"/>
      <c r="FC5" s="99"/>
      <c r="FD5" s="99"/>
      <c r="FE5" s="99"/>
      <c r="FF5" s="100"/>
      <c r="FG5" s="100"/>
      <c r="FH5" s="99"/>
      <c r="FI5" s="100"/>
      <c r="FJ5" s="100"/>
      <c r="FK5" s="99"/>
      <c r="FL5" s="100"/>
      <c r="FM5" s="100"/>
      <c r="FN5" s="99"/>
      <c r="FO5" s="99"/>
      <c r="FP5" s="99"/>
      <c r="FQ5" s="100"/>
      <c r="FR5" s="100"/>
      <c r="FS5" s="99"/>
      <c r="FT5" s="100"/>
      <c r="FU5" s="100"/>
      <c r="FV5" s="99"/>
      <c r="FW5" s="100"/>
      <c r="FX5" s="100"/>
      <c r="FY5" s="99"/>
      <c r="FZ5" s="99"/>
      <c r="GA5" s="99"/>
      <c r="GB5" s="100"/>
      <c r="GC5" s="100"/>
      <c r="GD5" s="99"/>
      <c r="GE5" s="100"/>
      <c r="GF5" s="100"/>
      <c r="GG5" s="99"/>
      <c r="GH5" s="100"/>
      <c r="GI5" s="100"/>
      <c r="GJ5" s="99"/>
      <c r="GP5" s="100"/>
      <c r="GQ5" s="99"/>
      <c r="GR5" s="99"/>
      <c r="GS5" s="99"/>
      <c r="GT5" s="100"/>
      <c r="GU5" s="100"/>
      <c r="GV5" s="99"/>
      <c r="GW5" s="100"/>
      <c r="GX5" s="100"/>
      <c r="GY5" s="99"/>
      <c r="GZ5" s="100"/>
      <c r="HA5" s="100"/>
      <c r="HB5" s="99"/>
      <c r="HC5" s="99"/>
      <c r="HD5" s="99"/>
      <c r="HE5" s="100"/>
      <c r="HF5" s="100"/>
      <c r="HG5" s="99"/>
      <c r="HH5" s="100"/>
      <c r="HI5" s="100"/>
    </row>
    <row r="6" spans="1:217" s="102" customFormat="1" ht="42.75" customHeight="1">
      <c r="A6" s="283"/>
      <c r="B6" s="283"/>
      <c r="C6" s="283"/>
      <c r="D6" s="92" t="s">
        <v>27</v>
      </c>
      <c r="E6" s="93">
        <f>SUM(E12,E16)</f>
        <v>6743.4939999999997</v>
      </c>
      <c r="F6" s="93">
        <f>SUM(F12,F16)</f>
        <v>719.5</v>
      </c>
      <c r="G6" s="93">
        <f>F6/E6*100</f>
        <v>10.669543118152104</v>
      </c>
      <c r="H6" s="93">
        <f>H12+H16</f>
        <v>0</v>
      </c>
      <c r="I6" s="93">
        <f>I12+I16</f>
        <v>0</v>
      </c>
      <c r="J6" s="93"/>
      <c r="K6" s="93">
        <f t="shared" ref="K6:AO6" si="0">K12+K16</f>
        <v>700</v>
      </c>
      <c r="L6" s="93">
        <f>L12+L16</f>
        <v>700</v>
      </c>
      <c r="M6" s="94">
        <v>100</v>
      </c>
      <c r="N6" s="93">
        <f t="shared" si="0"/>
        <v>19.5</v>
      </c>
      <c r="O6" s="93">
        <f>O23</f>
        <v>19.5</v>
      </c>
      <c r="P6" s="93">
        <v>100</v>
      </c>
      <c r="Q6" s="93">
        <f t="shared" si="0"/>
        <v>409</v>
      </c>
      <c r="R6" s="93"/>
      <c r="S6" s="93"/>
      <c r="T6" s="158">
        <f>T12+T16</f>
        <v>3437.3939999999998</v>
      </c>
      <c r="U6" s="93"/>
      <c r="V6" s="93"/>
      <c r="W6" s="93">
        <f t="shared" si="0"/>
        <v>48.1</v>
      </c>
      <c r="X6" s="93"/>
      <c r="Y6" s="93"/>
      <c r="Z6" s="93">
        <f t="shared" si="0"/>
        <v>1238</v>
      </c>
      <c r="AA6" s="93"/>
      <c r="AB6" s="93"/>
      <c r="AC6" s="93">
        <f t="shared" si="0"/>
        <v>0</v>
      </c>
      <c r="AD6" s="93"/>
      <c r="AE6" s="93"/>
      <c r="AF6" s="93">
        <f t="shared" si="0"/>
        <v>10</v>
      </c>
      <c r="AG6" s="93"/>
      <c r="AH6" s="93"/>
      <c r="AI6" s="93">
        <f t="shared" si="0"/>
        <v>0</v>
      </c>
      <c r="AJ6" s="93"/>
      <c r="AK6" s="93"/>
      <c r="AL6" s="93">
        <f t="shared" si="0"/>
        <v>20</v>
      </c>
      <c r="AM6" s="93"/>
      <c r="AN6" s="93"/>
      <c r="AO6" s="93">
        <f t="shared" si="0"/>
        <v>861.5</v>
      </c>
      <c r="AP6" s="158"/>
      <c r="AQ6" s="94"/>
      <c r="AS6" s="103"/>
    </row>
    <row r="7" spans="1:217" s="69" customFormat="1">
      <c r="A7" s="283"/>
      <c r="B7" s="283"/>
      <c r="C7" s="283"/>
      <c r="D7" s="47" t="s">
        <v>111</v>
      </c>
      <c r="E7" s="78">
        <f>E17</f>
        <v>36.1</v>
      </c>
      <c r="F7" s="78">
        <f>F17</f>
        <v>0</v>
      </c>
      <c r="G7" s="78"/>
      <c r="H7" s="78">
        <f t="shared" ref="H7:AO7" si="1">H17</f>
        <v>0</v>
      </c>
      <c r="I7" s="78">
        <f t="shared" ref="I7" si="2">I17</f>
        <v>0</v>
      </c>
      <c r="J7" s="78"/>
      <c r="K7" s="78">
        <f t="shared" si="1"/>
        <v>0</v>
      </c>
      <c r="L7" s="78">
        <v>0</v>
      </c>
      <c r="M7" s="78"/>
      <c r="N7" s="78">
        <f t="shared" si="1"/>
        <v>0</v>
      </c>
      <c r="O7" s="78">
        <v>0</v>
      </c>
      <c r="P7" s="78"/>
      <c r="Q7" s="78">
        <f t="shared" si="1"/>
        <v>36.1</v>
      </c>
      <c r="R7" s="78"/>
      <c r="S7" s="78"/>
      <c r="T7" s="78">
        <f t="shared" si="1"/>
        <v>0</v>
      </c>
      <c r="U7" s="78"/>
      <c r="V7" s="78"/>
      <c r="W7" s="78">
        <f t="shared" si="1"/>
        <v>0</v>
      </c>
      <c r="X7" s="78"/>
      <c r="Y7" s="78"/>
      <c r="Z7" s="78">
        <f t="shared" si="1"/>
        <v>0</v>
      </c>
      <c r="AA7" s="78"/>
      <c r="AB7" s="78"/>
      <c r="AC7" s="78">
        <f t="shared" si="1"/>
        <v>0</v>
      </c>
      <c r="AD7" s="78"/>
      <c r="AE7" s="78"/>
      <c r="AF7" s="78">
        <f t="shared" si="1"/>
        <v>0</v>
      </c>
      <c r="AG7" s="78"/>
      <c r="AH7" s="78"/>
      <c r="AI7" s="78">
        <f t="shared" si="1"/>
        <v>0</v>
      </c>
      <c r="AJ7" s="78"/>
      <c r="AK7" s="78"/>
      <c r="AL7" s="78">
        <f t="shared" si="1"/>
        <v>0</v>
      </c>
      <c r="AM7" s="78"/>
      <c r="AN7" s="78"/>
      <c r="AO7" s="78">
        <f t="shared" si="1"/>
        <v>0</v>
      </c>
      <c r="AP7" s="48"/>
      <c r="AQ7" s="48"/>
      <c r="AS7" s="46"/>
    </row>
    <row r="8" spans="1:217" s="69" customFormat="1" ht="29.25" customHeight="1">
      <c r="A8" s="49" t="s">
        <v>22</v>
      </c>
      <c r="B8" s="68"/>
      <c r="C8" s="68"/>
      <c r="E8" s="78"/>
      <c r="F8" s="78"/>
      <c r="G8" s="78"/>
      <c r="I8" s="255"/>
      <c r="L8" s="50"/>
      <c r="M8" s="50"/>
      <c r="N8" s="50"/>
      <c r="O8" s="50"/>
      <c r="P8" s="50"/>
      <c r="Q8" s="50"/>
      <c r="R8" s="165"/>
      <c r="S8" s="165"/>
      <c r="T8" s="50"/>
      <c r="U8" s="50"/>
      <c r="V8" s="50"/>
      <c r="W8" s="50"/>
      <c r="X8" s="50"/>
      <c r="Y8" s="50"/>
      <c r="Z8" s="179"/>
      <c r="AA8" s="179"/>
      <c r="AB8" s="50"/>
      <c r="AC8" s="50"/>
      <c r="AD8" s="50"/>
      <c r="AE8" s="148"/>
      <c r="AF8" s="50"/>
      <c r="AG8" s="80"/>
      <c r="AH8" s="50"/>
      <c r="AI8" s="50"/>
      <c r="AJ8" s="50"/>
      <c r="AK8" s="50"/>
      <c r="AL8" s="50"/>
      <c r="AM8" s="50"/>
      <c r="AN8" s="148"/>
      <c r="AO8" s="50"/>
      <c r="AP8" s="50"/>
      <c r="AQ8" s="50"/>
      <c r="AS8" s="46"/>
    </row>
    <row r="9" spans="1:217" s="102" customFormat="1" ht="30" customHeight="1">
      <c r="A9" s="291" t="s">
        <v>37</v>
      </c>
      <c r="B9" s="291"/>
      <c r="C9" s="291"/>
      <c r="D9" s="92" t="s">
        <v>18</v>
      </c>
      <c r="E9" s="93">
        <f>H9+K9+AO9+N9+Q9+T9+W9+Z9+AC9+AF9+AI9+AL9</f>
        <v>2737.3939999999998</v>
      </c>
      <c r="F9" s="93">
        <f>I9+L9+AP9+O9+R9+U9+X9+AA9+AD9+AG9+AJ9+AM9</f>
        <v>0</v>
      </c>
      <c r="G9" s="93"/>
      <c r="H9" s="93">
        <f>SUM(H96,H99)</f>
        <v>0</v>
      </c>
      <c r="I9" s="93">
        <f>SUM(I96,I99)</f>
        <v>0</v>
      </c>
      <c r="J9" s="93"/>
      <c r="K9" s="93">
        <f t="shared" ref="K9:AO9" si="3">SUM(K96,K99)</f>
        <v>0</v>
      </c>
      <c r="L9" s="93">
        <f t="shared" si="3"/>
        <v>0</v>
      </c>
      <c r="M9" s="93"/>
      <c r="N9" s="93">
        <f t="shared" si="3"/>
        <v>0</v>
      </c>
      <c r="O9" s="93">
        <v>0</v>
      </c>
      <c r="P9" s="93"/>
      <c r="Q9" s="93">
        <f t="shared" si="3"/>
        <v>0</v>
      </c>
      <c r="R9" s="93"/>
      <c r="S9" s="93"/>
      <c r="T9" s="158">
        <f t="shared" si="3"/>
        <v>2737.3939999999998</v>
      </c>
      <c r="U9" s="93"/>
      <c r="V9" s="93"/>
      <c r="W9" s="93">
        <f t="shared" si="3"/>
        <v>0</v>
      </c>
      <c r="X9" s="93"/>
      <c r="Y9" s="93"/>
      <c r="Z9" s="93">
        <f>SUM(Z96,Z99)</f>
        <v>0</v>
      </c>
      <c r="AA9" s="93"/>
      <c r="AB9" s="93"/>
      <c r="AC9" s="93">
        <f t="shared" si="3"/>
        <v>0</v>
      </c>
      <c r="AD9" s="93"/>
      <c r="AE9" s="93"/>
      <c r="AF9" s="93">
        <f t="shared" si="3"/>
        <v>0</v>
      </c>
      <c r="AG9" s="93"/>
      <c r="AH9" s="93"/>
      <c r="AI9" s="93">
        <f t="shared" si="3"/>
        <v>0</v>
      </c>
      <c r="AJ9" s="93"/>
      <c r="AK9" s="93"/>
      <c r="AL9" s="93">
        <f t="shared" si="3"/>
        <v>0</v>
      </c>
      <c r="AM9" s="93"/>
      <c r="AN9" s="93"/>
      <c r="AO9" s="93">
        <f t="shared" si="3"/>
        <v>0</v>
      </c>
      <c r="AP9" s="93"/>
      <c r="AQ9" s="104"/>
      <c r="AS9" s="103"/>
    </row>
    <row r="10" spans="1:217" s="69" customFormat="1" ht="44.25" customHeight="1">
      <c r="A10" s="291"/>
      <c r="B10" s="291"/>
      <c r="C10" s="291"/>
      <c r="D10" s="68" t="s">
        <v>19</v>
      </c>
      <c r="E10" s="93"/>
      <c r="F10" s="93"/>
      <c r="G10" s="93"/>
      <c r="H10" s="93"/>
      <c r="I10" s="93"/>
      <c r="J10" s="50"/>
      <c r="K10" s="50"/>
      <c r="L10" s="50"/>
      <c r="M10" s="50"/>
      <c r="N10" s="66"/>
      <c r="O10" s="66"/>
      <c r="P10" s="50"/>
      <c r="Q10" s="50"/>
      <c r="R10" s="165"/>
      <c r="S10" s="165"/>
      <c r="T10" s="250"/>
      <c r="U10" s="50"/>
      <c r="V10" s="50"/>
      <c r="W10" s="50"/>
      <c r="X10" s="50"/>
      <c r="Y10" s="50"/>
      <c r="Z10" s="179"/>
      <c r="AA10" s="179"/>
      <c r="AB10" s="50"/>
      <c r="AC10" s="66"/>
      <c r="AD10" s="66"/>
      <c r="AE10" s="50"/>
      <c r="AF10" s="66"/>
      <c r="AG10" s="188"/>
      <c r="AH10" s="50"/>
      <c r="AI10" s="66"/>
      <c r="AJ10" s="50"/>
      <c r="AK10" s="50"/>
      <c r="AL10" s="50"/>
      <c r="AM10" s="50"/>
      <c r="AN10" s="148"/>
      <c r="AO10" s="66"/>
      <c r="AP10" s="50"/>
      <c r="AQ10" s="50"/>
      <c r="AS10" s="46"/>
    </row>
    <row r="11" spans="1:217" s="69" customFormat="1" ht="23.25" customHeight="1">
      <c r="A11" s="291"/>
      <c r="B11" s="291"/>
      <c r="C11" s="291"/>
      <c r="D11" s="68" t="s">
        <v>20</v>
      </c>
      <c r="E11" s="93"/>
      <c r="F11" s="93"/>
      <c r="G11" s="93"/>
      <c r="H11" s="93"/>
      <c r="I11" s="93"/>
      <c r="J11" s="50"/>
      <c r="K11" s="50"/>
      <c r="L11" s="50"/>
      <c r="M11" s="50"/>
      <c r="N11" s="66"/>
      <c r="O11" s="66"/>
      <c r="P11" s="50"/>
      <c r="Q11" s="50"/>
      <c r="R11" s="165"/>
      <c r="S11" s="165"/>
      <c r="T11" s="250"/>
      <c r="U11" s="50"/>
      <c r="V11" s="50"/>
      <c r="W11" s="50"/>
      <c r="X11" s="50"/>
      <c r="Y11" s="50"/>
      <c r="Z11" s="179"/>
      <c r="AA11" s="179"/>
      <c r="AB11" s="50"/>
      <c r="AC11" s="66"/>
      <c r="AD11" s="66"/>
      <c r="AE11" s="50"/>
      <c r="AF11" s="66"/>
      <c r="AG11" s="188"/>
      <c r="AH11" s="50"/>
      <c r="AI11" s="66"/>
      <c r="AJ11" s="50"/>
      <c r="AK11" s="50"/>
      <c r="AL11" s="50"/>
      <c r="AM11" s="50"/>
      <c r="AN11" s="148"/>
      <c r="AO11" s="66"/>
      <c r="AP11" s="50"/>
      <c r="AQ11" s="50"/>
      <c r="AS11" s="46"/>
    </row>
    <row r="12" spans="1:217" s="102" customFormat="1">
      <c r="A12" s="291"/>
      <c r="B12" s="291"/>
      <c r="C12" s="291"/>
      <c r="D12" s="92" t="s">
        <v>27</v>
      </c>
      <c r="E12" s="93">
        <f t="shared" ref="E12:F12" si="4">H12+K12+AO12+N12+Q12+T12+W12+Z12+AC12+AF12+AI12+AL12</f>
        <v>2737.3939999999998</v>
      </c>
      <c r="F12" s="93">
        <f t="shared" si="4"/>
        <v>0</v>
      </c>
      <c r="G12" s="93"/>
      <c r="H12" s="93">
        <f t="shared" ref="H12:W12" si="5">SUM(H99,H102)</f>
        <v>0</v>
      </c>
      <c r="I12" s="93">
        <f t="shared" ref="I12" si="6">SUM(I99,I102)</f>
        <v>0</v>
      </c>
      <c r="J12" s="93"/>
      <c r="K12" s="93">
        <f>SUM(K99,K102)</f>
        <v>0</v>
      </c>
      <c r="L12" s="93">
        <f>SUM(L99,L102)</f>
        <v>0</v>
      </c>
      <c r="M12" s="93"/>
      <c r="N12" s="93">
        <f t="shared" si="5"/>
        <v>0</v>
      </c>
      <c r="O12" s="93">
        <v>0</v>
      </c>
      <c r="P12" s="93"/>
      <c r="Q12" s="93">
        <f t="shared" si="5"/>
        <v>0</v>
      </c>
      <c r="R12" s="93"/>
      <c r="S12" s="93"/>
      <c r="T12" s="158">
        <f>SUM(T99,T96)</f>
        <v>2737.3939999999998</v>
      </c>
      <c r="U12" s="93"/>
      <c r="V12" s="93"/>
      <c r="W12" s="93">
        <f t="shared" si="5"/>
        <v>0</v>
      </c>
      <c r="X12" s="93"/>
      <c r="Y12" s="93"/>
      <c r="Z12" s="93">
        <f>SUM(Z99,Z96)</f>
        <v>0</v>
      </c>
      <c r="AA12" s="93"/>
      <c r="AB12" s="93"/>
      <c r="AC12" s="93">
        <f t="shared" ref="AC12:AO12" si="7">SUM(AC99,AC102)</f>
        <v>0</v>
      </c>
      <c r="AD12" s="93"/>
      <c r="AE12" s="93"/>
      <c r="AF12" s="93">
        <f t="shared" si="7"/>
        <v>0</v>
      </c>
      <c r="AG12" s="93"/>
      <c r="AH12" s="93"/>
      <c r="AI12" s="93">
        <f t="shared" si="7"/>
        <v>0</v>
      </c>
      <c r="AJ12" s="93"/>
      <c r="AK12" s="93"/>
      <c r="AL12" s="93">
        <f t="shared" si="7"/>
        <v>0</v>
      </c>
      <c r="AM12" s="93"/>
      <c r="AN12" s="93"/>
      <c r="AO12" s="93">
        <f t="shared" si="7"/>
        <v>0</v>
      </c>
      <c r="AP12" s="105"/>
      <c r="AQ12" s="104"/>
      <c r="AS12" s="103"/>
    </row>
    <row r="13" spans="1:217" s="69" customFormat="1" ht="63">
      <c r="A13" s="291"/>
      <c r="B13" s="291"/>
      <c r="C13" s="291"/>
      <c r="D13" s="47" t="s">
        <v>28</v>
      </c>
      <c r="E13" s="78"/>
      <c r="F13" s="78"/>
      <c r="G13" s="78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165"/>
      <c r="S13" s="165"/>
      <c r="T13" s="250"/>
      <c r="U13" s="50"/>
      <c r="V13" s="50"/>
      <c r="W13" s="50"/>
      <c r="X13" s="50"/>
      <c r="Y13" s="50"/>
      <c r="Z13" s="179"/>
      <c r="AA13" s="179"/>
      <c r="AB13" s="50"/>
      <c r="AC13" s="50"/>
      <c r="AD13" s="50"/>
      <c r="AE13" s="50"/>
      <c r="AF13" s="50"/>
      <c r="AG13" s="80"/>
      <c r="AH13" s="50"/>
      <c r="AI13" s="50"/>
      <c r="AJ13" s="50"/>
      <c r="AK13" s="50"/>
      <c r="AL13" s="50"/>
      <c r="AM13" s="50"/>
      <c r="AN13" s="148"/>
      <c r="AO13" s="50"/>
      <c r="AP13" s="50"/>
      <c r="AQ13" s="50"/>
      <c r="AS13" s="46"/>
    </row>
    <row r="14" spans="1:217" s="69" customFormat="1" ht="40.5" customHeight="1">
      <c r="A14" s="291"/>
      <c r="B14" s="291"/>
      <c r="C14" s="291"/>
      <c r="D14" s="51" t="s">
        <v>35</v>
      </c>
      <c r="E14" s="78"/>
      <c r="F14" s="78"/>
      <c r="G14" s="78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165"/>
      <c r="S14" s="165"/>
      <c r="T14" s="50"/>
      <c r="U14" s="50"/>
      <c r="V14" s="50"/>
      <c r="W14" s="50"/>
      <c r="X14" s="50"/>
      <c r="Y14" s="50"/>
      <c r="Z14" s="179"/>
      <c r="AA14" s="179"/>
      <c r="AB14" s="50"/>
      <c r="AC14" s="50"/>
      <c r="AD14" s="50"/>
      <c r="AE14" s="50"/>
      <c r="AF14" s="50"/>
      <c r="AG14" s="80"/>
      <c r="AH14" s="50"/>
      <c r="AI14" s="50"/>
      <c r="AJ14" s="50"/>
      <c r="AK14" s="50"/>
      <c r="AL14" s="50"/>
      <c r="AM14" s="50"/>
      <c r="AN14" s="148"/>
      <c r="AO14" s="50"/>
      <c r="AP14" s="50"/>
      <c r="AQ14" s="50"/>
      <c r="AS14" s="46"/>
    </row>
    <row r="15" spans="1:217" s="102" customFormat="1" ht="34.5" customHeight="1">
      <c r="A15" s="318" t="s">
        <v>23</v>
      </c>
      <c r="B15" s="319"/>
      <c r="C15" s="293"/>
      <c r="D15" s="92" t="s">
        <v>18</v>
      </c>
      <c r="E15" s="93">
        <f t="shared" ref="E15:F17" si="8">SUM(H15,K15,N15,Q15,T15,W15,Z15,AC15,AF15,AI15,AL15,AO15)</f>
        <v>4042.2</v>
      </c>
      <c r="F15" s="93">
        <f t="shared" si="8"/>
        <v>719.5</v>
      </c>
      <c r="G15" s="94"/>
      <c r="H15" s="93">
        <f>H16+H17</f>
        <v>0</v>
      </c>
      <c r="I15" s="93">
        <f>I16+I17</f>
        <v>0</v>
      </c>
      <c r="J15" s="93"/>
      <c r="K15" s="93">
        <f>K16+K17</f>
        <v>700</v>
      </c>
      <c r="L15" s="93">
        <f>L16+L17</f>
        <v>700</v>
      </c>
      <c r="M15" s="93"/>
      <c r="N15" s="93">
        <f t="shared" ref="N15:AO15" si="9">N16+N17</f>
        <v>19.5</v>
      </c>
      <c r="O15" s="93">
        <f>O22</f>
        <v>19.5</v>
      </c>
      <c r="P15" s="93">
        <v>100</v>
      </c>
      <c r="Q15" s="93">
        <f t="shared" si="9"/>
        <v>445.1</v>
      </c>
      <c r="R15" s="93"/>
      <c r="S15" s="93"/>
      <c r="T15" s="158">
        <f t="shared" si="9"/>
        <v>700</v>
      </c>
      <c r="U15" s="93"/>
      <c r="V15" s="93"/>
      <c r="W15" s="93">
        <f t="shared" si="9"/>
        <v>48.1</v>
      </c>
      <c r="X15" s="93"/>
      <c r="Y15" s="93"/>
      <c r="Z15" s="93">
        <f t="shared" si="9"/>
        <v>1238</v>
      </c>
      <c r="AA15" s="93"/>
      <c r="AB15" s="93"/>
      <c r="AC15" s="93">
        <f t="shared" si="9"/>
        <v>0</v>
      </c>
      <c r="AD15" s="93"/>
      <c r="AE15" s="93"/>
      <c r="AF15" s="93">
        <f t="shared" si="9"/>
        <v>10</v>
      </c>
      <c r="AG15" s="93"/>
      <c r="AH15" s="93"/>
      <c r="AI15" s="93">
        <f t="shared" si="9"/>
        <v>0</v>
      </c>
      <c r="AJ15" s="93"/>
      <c r="AK15" s="93"/>
      <c r="AL15" s="93">
        <f t="shared" si="9"/>
        <v>20</v>
      </c>
      <c r="AM15" s="93"/>
      <c r="AN15" s="93"/>
      <c r="AO15" s="93">
        <f t="shared" si="9"/>
        <v>861.5</v>
      </c>
      <c r="AP15" s="158"/>
      <c r="AQ15" s="94"/>
      <c r="AS15" s="103"/>
    </row>
    <row r="16" spans="1:217" s="102" customFormat="1">
      <c r="A16" s="320"/>
      <c r="B16" s="321"/>
      <c r="C16" s="322"/>
      <c r="D16" s="92" t="s">
        <v>27</v>
      </c>
      <c r="E16" s="93">
        <f t="shared" si="8"/>
        <v>4006.1</v>
      </c>
      <c r="F16" s="93">
        <f t="shared" si="8"/>
        <v>719.5</v>
      </c>
      <c r="G16" s="94"/>
      <c r="H16" s="93">
        <f>SUM(H23,H73,H76,H78,H80,H94,)</f>
        <v>0</v>
      </c>
      <c r="I16" s="93">
        <f>SUM(I23,I73,I76,I78,I80,I94,)</f>
        <v>0</v>
      </c>
      <c r="J16" s="93"/>
      <c r="K16" s="93">
        <f>SUM(K23,K73,K76,K78,K80,K94,)</f>
        <v>700</v>
      </c>
      <c r="L16" s="93">
        <f>SUM(L23,L73,L76,L78,L80,L94,)</f>
        <v>700</v>
      </c>
      <c r="M16" s="93"/>
      <c r="N16" s="93">
        <f>SUM(N23,N73,N76,N78,N80,N94,)</f>
        <v>19.5</v>
      </c>
      <c r="O16" s="93">
        <f>O23</f>
        <v>19.5</v>
      </c>
      <c r="P16" s="93">
        <v>100</v>
      </c>
      <c r="Q16" s="93">
        <f>SUM(Q23,Q73,Q76,Q78,Q80,Q94,)</f>
        <v>409</v>
      </c>
      <c r="R16" s="93"/>
      <c r="S16" s="93"/>
      <c r="T16" s="158">
        <f>SUM(T23,T73,T76,T78,T80,T94,)</f>
        <v>700</v>
      </c>
      <c r="U16" s="93"/>
      <c r="V16" s="93"/>
      <c r="W16" s="93">
        <f>SUM(W23,W73,W76,W78,W80,W94,)</f>
        <v>48.1</v>
      </c>
      <c r="X16" s="93"/>
      <c r="Y16" s="93"/>
      <c r="Z16" s="93">
        <f>SUM(Z23,Z73,Z76,Z78,Z80,Z94,)</f>
        <v>1238</v>
      </c>
      <c r="AA16" s="93"/>
      <c r="AB16" s="93"/>
      <c r="AC16" s="93">
        <f>SUM(AC23,AC73,AC76,AC78,AC80,AC94,)</f>
        <v>0</v>
      </c>
      <c r="AD16" s="93"/>
      <c r="AE16" s="93"/>
      <c r="AF16" s="93">
        <f>SUM(AF23,AF73,AF76,AF78,AF80,AF94,)</f>
        <v>10</v>
      </c>
      <c r="AG16" s="93"/>
      <c r="AH16" s="93"/>
      <c r="AI16" s="93">
        <f>SUM(AI23,AI73,AI76,AI78,AI80,AI94,)</f>
        <v>0</v>
      </c>
      <c r="AJ16" s="93"/>
      <c r="AK16" s="93"/>
      <c r="AL16" s="93">
        <f>SUM(AL23,AL73,AL76,AL78,AL80,AL94,)</f>
        <v>20</v>
      </c>
      <c r="AM16" s="93"/>
      <c r="AN16" s="93"/>
      <c r="AO16" s="93">
        <f>SUM(AO23,AO73,AO76,AO78,AO80,AO94,)</f>
        <v>861.5</v>
      </c>
      <c r="AP16" s="158"/>
      <c r="AQ16" s="94"/>
      <c r="AS16" s="103"/>
    </row>
    <row r="17" spans="1:45" s="69" customFormat="1">
      <c r="A17" s="320"/>
      <c r="B17" s="321"/>
      <c r="C17" s="322"/>
      <c r="D17" s="47" t="s">
        <v>111</v>
      </c>
      <c r="E17" s="93">
        <f t="shared" si="8"/>
        <v>36.1</v>
      </c>
      <c r="F17" s="93">
        <f t="shared" si="8"/>
        <v>0</v>
      </c>
      <c r="G17" s="93"/>
      <c r="H17" s="44">
        <f>SUM(H52)</f>
        <v>0</v>
      </c>
      <c r="I17" s="44">
        <f>SUM(I52)</f>
        <v>0</v>
      </c>
      <c r="J17" s="44"/>
      <c r="K17" s="44">
        <f t="shared" ref="K17:AO17" si="10">SUM(K52)</f>
        <v>0</v>
      </c>
      <c r="L17" s="44">
        <f t="shared" si="10"/>
        <v>0</v>
      </c>
      <c r="M17" s="44"/>
      <c r="N17" s="44">
        <f t="shared" si="10"/>
        <v>0</v>
      </c>
      <c r="O17" s="44">
        <v>0</v>
      </c>
      <c r="P17" s="44"/>
      <c r="Q17" s="44">
        <f t="shared" si="10"/>
        <v>36.1</v>
      </c>
      <c r="R17" s="44"/>
      <c r="S17" s="44"/>
      <c r="T17" s="44">
        <f t="shared" si="10"/>
        <v>0</v>
      </c>
      <c r="U17" s="44"/>
      <c r="V17" s="44"/>
      <c r="W17" s="44">
        <f t="shared" si="10"/>
        <v>0</v>
      </c>
      <c r="X17" s="44"/>
      <c r="Y17" s="44"/>
      <c r="Z17" s="44">
        <f t="shared" si="10"/>
        <v>0</v>
      </c>
      <c r="AA17" s="44"/>
      <c r="AB17" s="44"/>
      <c r="AC17" s="44">
        <f t="shared" si="10"/>
        <v>0</v>
      </c>
      <c r="AD17" s="44"/>
      <c r="AE17" s="44"/>
      <c r="AF17" s="44">
        <f t="shared" si="10"/>
        <v>0</v>
      </c>
      <c r="AG17" s="44"/>
      <c r="AH17" s="44"/>
      <c r="AI17" s="44">
        <f t="shared" si="10"/>
        <v>0</v>
      </c>
      <c r="AJ17" s="44"/>
      <c r="AK17" s="44"/>
      <c r="AL17" s="44">
        <f t="shared" si="10"/>
        <v>0</v>
      </c>
      <c r="AM17" s="44"/>
      <c r="AN17" s="44"/>
      <c r="AO17" s="44">
        <f t="shared" si="10"/>
        <v>0</v>
      </c>
      <c r="AP17" s="50"/>
      <c r="AQ17" s="50"/>
      <c r="AS17" s="46"/>
    </row>
    <row r="18" spans="1:45" s="69" customFormat="1" ht="63">
      <c r="A18" s="323"/>
      <c r="B18" s="324"/>
      <c r="C18" s="294"/>
      <c r="D18" s="51" t="s">
        <v>35</v>
      </c>
      <c r="E18" s="78"/>
      <c r="F18" s="78"/>
      <c r="G18" s="78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165"/>
      <c r="S18" s="165"/>
      <c r="T18" s="50"/>
      <c r="U18" s="50"/>
      <c r="V18" s="50"/>
      <c r="W18" s="50"/>
      <c r="X18" s="50"/>
      <c r="Y18" s="50"/>
      <c r="Z18" s="179"/>
      <c r="AA18" s="179"/>
      <c r="AB18" s="50"/>
      <c r="AC18" s="50"/>
      <c r="AD18" s="50"/>
      <c r="AE18" s="50"/>
      <c r="AF18" s="50"/>
      <c r="AG18" s="80"/>
      <c r="AH18" s="50"/>
      <c r="AI18" s="50"/>
      <c r="AJ18" s="50"/>
      <c r="AK18" s="50"/>
      <c r="AL18" s="50"/>
      <c r="AM18" s="50"/>
      <c r="AN18" s="148"/>
      <c r="AO18" s="50"/>
      <c r="AP18" s="50"/>
      <c r="AQ18" s="50"/>
      <c r="AS18" s="46"/>
    </row>
    <row r="19" spans="1:45" s="69" customFormat="1" ht="24.75" customHeight="1">
      <c r="A19" s="292" t="s">
        <v>70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50"/>
      <c r="AQ19" s="50"/>
      <c r="AS19" s="46"/>
    </row>
    <row r="20" spans="1:45" s="69" customFormat="1" ht="24" hidden="1" customHeight="1">
      <c r="A20" s="291" t="s">
        <v>34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68"/>
      <c r="AS20" s="46"/>
    </row>
    <row r="21" spans="1:45" s="69" customFormat="1" ht="53.25" hidden="1" customHeight="1">
      <c r="A21" s="52" t="s">
        <v>46</v>
      </c>
      <c r="B21" s="53"/>
      <c r="C21" s="53"/>
      <c r="D21" s="52"/>
      <c r="E21" s="90"/>
      <c r="F21" s="90"/>
      <c r="G21" s="90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66"/>
      <c r="S21" s="166"/>
      <c r="T21" s="52"/>
      <c r="U21" s="52"/>
      <c r="V21" s="52"/>
      <c r="W21" s="52"/>
      <c r="X21" s="52"/>
      <c r="Y21" s="52"/>
      <c r="Z21" s="180"/>
      <c r="AA21" s="180"/>
      <c r="AB21" s="52"/>
      <c r="AC21" s="52"/>
      <c r="AD21" s="52"/>
      <c r="AE21" s="52"/>
      <c r="AF21" s="52"/>
      <c r="AG21" s="81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46"/>
    </row>
    <row r="22" spans="1:45" s="111" customFormat="1" ht="53.25" customHeight="1">
      <c r="A22" s="325" t="s">
        <v>17</v>
      </c>
      <c r="B22" s="283" t="s">
        <v>120</v>
      </c>
      <c r="C22" s="283" t="s">
        <v>71</v>
      </c>
      <c r="D22" s="114" t="s">
        <v>18</v>
      </c>
      <c r="E22" s="111">
        <f>H22+K22+N22+Q22+T22+W22+Z22+AC22+AF22+AI22+AL22+AO22</f>
        <v>197.6</v>
      </c>
      <c r="F22" s="111">
        <f>I22+L22+O22+R22+U22+X22+AA22+AD22+AG22+AJ22+AM22+AP22</f>
        <v>19.5</v>
      </c>
      <c r="G22" s="156">
        <f>F22*100/E22</f>
        <v>9.8684210526315788</v>
      </c>
      <c r="H22" s="111">
        <f t="shared" ref="H22:AL22" si="11">H42</f>
        <v>0</v>
      </c>
      <c r="I22" s="111">
        <f t="shared" ref="I22" si="12">I42</f>
        <v>0</v>
      </c>
      <c r="K22" s="111">
        <f t="shared" si="11"/>
        <v>0</v>
      </c>
      <c r="L22" s="111">
        <v>0</v>
      </c>
      <c r="N22" s="111">
        <f t="shared" si="11"/>
        <v>19.5</v>
      </c>
      <c r="O22" s="111">
        <f>O25+O27+O30+O33+O36</f>
        <v>19.5</v>
      </c>
      <c r="P22" s="117">
        <v>100</v>
      </c>
      <c r="Q22" s="111">
        <f t="shared" si="11"/>
        <v>100</v>
      </c>
      <c r="S22" s="112"/>
      <c r="T22" s="111">
        <f t="shared" si="11"/>
        <v>0</v>
      </c>
      <c r="W22" s="111">
        <f t="shared" si="11"/>
        <v>48.1</v>
      </c>
      <c r="Y22" s="117"/>
      <c r="Z22" s="111">
        <f t="shared" si="11"/>
        <v>0</v>
      </c>
      <c r="AC22" s="111">
        <f t="shared" si="11"/>
        <v>0</v>
      </c>
      <c r="AF22" s="111">
        <f>AF42</f>
        <v>10</v>
      </c>
      <c r="AI22" s="111">
        <f t="shared" ref="AI22" si="13">AI42</f>
        <v>0</v>
      </c>
      <c r="AL22" s="111">
        <f t="shared" si="11"/>
        <v>20</v>
      </c>
      <c r="AN22" s="117"/>
      <c r="AO22" s="111">
        <f>AO42</f>
        <v>0</v>
      </c>
      <c r="AQ22" s="118"/>
      <c r="AR22" s="118"/>
      <c r="AS22" s="119"/>
    </row>
    <row r="23" spans="1:45" s="102" customFormat="1" ht="53.25" customHeight="1">
      <c r="A23" s="325"/>
      <c r="B23" s="283"/>
      <c r="C23" s="283"/>
      <c r="D23" s="92" t="s">
        <v>27</v>
      </c>
      <c r="E23" s="102">
        <f>SUM(E26,E28,E31,E34,E40)</f>
        <v>197.6</v>
      </c>
      <c r="F23" s="102">
        <f>SUM(F26,F28,F31,F34,F40)</f>
        <v>19.5</v>
      </c>
      <c r="G23" s="156">
        <f>F23*100/E23</f>
        <v>9.8684210526315788</v>
      </c>
      <c r="H23" s="102">
        <f>SUM(H22)</f>
        <v>0</v>
      </c>
      <c r="I23" s="102">
        <f>SUM(I22)</f>
        <v>0</v>
      </c>
      <c r="K23" s="102">
        <f t="shared" ref="K23:AL23" si="14">SUM(K22)</f>
        <v>0</v>
      </c>
      <c r="L23" s="102">
        <v>0</v>
      </c>
      <c r="N23" s="102">
        <f t="shared" si="14"/>
        <v>19.5</v>
      </c>
      <c r="O23" s="111">
        <f>O22</f>
        <v>19.5</v>
      </c>
      <c r="P23" s="120">
        <v>100</v>
      </c>
      <c r="Q23" s="102">
        <f t="shared" si="14"/>
        <v>100</v>
      </c>
      <c r="S23" s="113"/>
      <c r="T23" s="102">
        <f t="shared" si="14"/>
        <v>0</v>
      </c>
      <c r="W23" s="102">
        <f t="shared" si="14"/>
        <v>48.1</v>
      </c>
      <c r="Y23" s="117"/>
      <c r="Z23" s="102">
        <f t="shared" si="14"/>
        <v>0</v>
      </c>
      <c r="AC23" s="102">
        <f t="shared" si="14"/>
        <v>0</v>
      </c>
      <c r="AF23" s="102">
        <f t="shared" si="14"/>
        <v>10</v>
      </c>
      <c r="AI23" s="102">
        <f t="shared" si="14"/>
        <v>0</v>
      </c>
      <c r="AL23" s="102">
        <f t="shared" si="14"/>
        <v>20</v>
      </c>
      <c r="AN23" s="120"/>
      <c r="AO23" s="102">
        <f>SUM(AO22)</f>
        <v>0</v>
      </c>
      <c r="AQ23" s="110"/>
      <c r="AR23" s="110"/>
      <c r="AS23" s="103"/>
    </row>
    <row r="24" spans="1:45" s="69" customFormat="1" ht="170.25" customHeight="1">
      <c r="A24" s="325"/>
      <c r="B24" s="283"/>
      <c r="C24" s="283"/>
      <c r="D24" s="47" t="s">
        <v>28</v>
      </c>
      <c r="E24" s="83"/>
      <c r="F24" s="83"/>
      <c r="G24" s="83"/>
      <c r="I24" s="255"/>
      <c r="N24" s="267"/>
      <c r="O24" s="267"/>
      <c r="Q24" s="152"/>
      <c r="R24" s="168"/>
      <c r="S24" s="168"/>
      <c r="Z24" s="182"/>
      <c r="AA24" s="182"/>
      <c r="AG24" s="83"/>
      <c r="AQ24" s="52"/>
      <c r="AR24" s="52"/>
      <c r="AS24" s="46"/>
    </row>
    <row r="25" spans="1:45" s="56" customFormat="1" ht="45" customHeight="1">
      <c r="A25" s="285" t="s">
        <v>94</v>
      </c>
      <c r="B25" s="285" t="s">
        <v>95</v>
      </c>
      <c r="C25" s="285" t="s">
        <v>96</v>
      </c>
      <c r="D25" s="189" t="s">
        <v>18</v>
      </c>
      <c r="E25" s="82">
        <f t="shared" ref="E25:F25" si="15">SUM(H25,K25,N25,Q25,T25,W25,Z25,AC25,AF25,AI25,AL25,AO25)</f>
        <v>100</v>
      </c>
      <c r="F25" s="82">
        <f t="shared" si="15"/>
        <v>0</v>
      </c>
      <c r="G25" s="83"/>
      <c r="H25" s="190">
        <v>0</v>
      </c>
      <c r="I25" s="255">
        <v>0</v>
      </c>
      <c r="J25" s="190"/>
      <c r="K25" s="190">
        <v>0</v>
      </c>
      <c r="L25" s="190">
        <v>0</v>
      </c>
      <c r="M25" s="190"/>
      <c r="N25" s="267">
        <v>0</v>
      </c>
      <c r="O25" s="267">
        <v>0</v>
      </c>
      <c r="P25" s="190"/>
      <c r="Q25" s="190">
        <v>100</v>
      </c>
      <c r="R25" s="168"/>
      <c r="S25" s="168"/>
      <c r="T25" s="190"/>
      <c r="U25" s="190"/>
      <c r="V25" s="190"/>
      <c r="W25" s="190"/>
      <c r="X25" s="190"/>
      <c r="Y25" s="190"/>
      <c r="Z25" s="182"/>
      <c r="AA25" s="182"/>
      <c r="AB25" s="190"/>
      <c r="AC25" s="190"/>
      <c r="AD25" s="190"/>
      <c r="AE25" s="190"/>
      <c r="AF25" s="190"/>
      <c r="AG25" s="83"/>
      <c r="AH25" s="190"/>
      <c r="AI25" s="190"/>
      <c r="AJ25" s="190"/>
      <c r="AK25" s="190"/>
      <c r="AL25" s="190"/>
      <c r="AM25" s="190"/>
      <c r="AN25" s="190"/>
      <c r="AO25" s="190"/>
      <c r="AP25" s="190"/>
      <c r="AQ25" s="52"/>
      <c r="AR25" s="332"/>
      <c r="AS25" s="55"/>
    </row>
    <row r="26" spans="1:45" s="56" customFormat="1" ht="123" customHeight="1">
      <c r="A26" s="286"/>
      <c r="B26" s="287"/>
      <c r="C26" s="287"/>
      <c r="D26" s="189" t="s">
        <v>27</v>
      </c>
      <c r="E26" s="82">
        <v>100</v>
      </c>
      <c r="F26" s="82">
        <f t="shared" ref="E26:F28" si="16">SUM(I26,L26,O26,R26,U26,X26,AA26,AD26,AG26,AJ26,AM26,AP26)</f>
        <v>0</v>
      </c>
      <c r="G26" s="83"/>
      <c r="H26" s="190">
        <v>0</v>
      </c>
      <c r="I26" s="255">
        <v>0</v>
      </c>
      <c r="J26" s="190"/>
      <c r="K26" s="190">
        <v>0</v>
      </c>
      <c r="L26" s="190">
        <v>0</v>
      </c>
      <c r="M26" s="190"/>
      <c r="N26" s="267">
        <v>0</v>
      </c>
      <c r="O26" s="267">
        <v>0</v>
      </c>
      <c r="P26" s="190"/>
      <c r="Q26" s="190"/>
      <c r="R26" s="168"/>
      <c r="S26" s="168"/>
      <c r="T26" s="190"/>
      <c r="U26" s="190"/>
      <c r="V26" s="190"/>
      <c r="W26" s="190"/>
      <c r="X26" s="190"/>
      <c r="Y26" s="190"/>
      <c r="Z26" s="182"/>
      <c r="AA26" s="182"/>
      <c r="AB26" s="190"/>
      <c r="AC26" s="190"/>
      <c r="AD26" s="190"/>
      <c r="AE26" s="190"/>
      <c r="AF26" s="190"/>
      <c r="AG26" s="83"/>
      <c r="AH26" s="190"/>
      <c r="AI26" s="190"/>
      <c r="AJ26" s="190"/>
      <c r="AK26" s="190"/>
      <c r="AL26" s="190"/>
      <c r="AM26" s="190"/>
      <c r="AN26" s="190"/>
      <c r="AO26" s="190"/>
      <c r="AP26" s="190"/>
      <c r="AQ26" s="52"/>
      <c r="AR26" s="334"/>
      <c r="AS26" s="55"/>
    </row>
    <row r="27" spans="1:45" s="56" customFormat="1" ht="20.25" customHeight="1">
      <c r="A27" s="326" t="s">
        <v>105</v>
      </c>
      <c r="B27" s="291" t="s">
        <v>84</v>
      </c>
      <c r="C27" s="291" t="s">
        <v>51</v>
      </c>
      <c r="D27" s="68" t="s">
        <v>18</v>
      </c>
      <c r="E27" s="82">
        <f t="shared" si="16"/>
        <v>40</v>
      </c>
      <c r="F27" s="82">
        <f t="shared" si="16"/>
        <v>10</v>
      </c>
      <c r="G27" s="159">
        <f>F27*100/E27</f>
        <v>25</v>
      </c>
      <c r="H27" s="69">
        <v>0</v>
      </c>
      <c r="I27" s="255">
        <v>0</v>
      </c>
      <c r="J27" s="69"/>
      <c r="K27" s="258">
        <v>0</v>
      </c>
      <c r="L27" s="258">
        <v>0</v>
      </c>
      <c r="M27" s="69"/>
      <c r="N27" s="267">
        <v>10</v>
      </c>
      <c r="O27" s="267">
        <v>10</v>
      </c>
      <c r="P27" s="73">
        <v>100</v>
      </c>
      <c r="Q27" s="54"/>
      <c r="R27" s="167"/>
      <c r="S27" s="167"/>
      <c r="T27" s="54"/>
      <c r="U27" s="54"/>
      <c r="V27" s="54"/>
      <c r="W27" s="54">
        <v>10</v>
      </c>
      <c r="X27" s="54"/>
      <c r="Y27" s="72"/>
      <c r="Z27" s="181"/>
      <c r="AA27" s="181"/>
      <c r="AB27" s="54"/>
      <c r="AC27" s="54"/>
      <c r="AD27" s="54"/>
      <c r="AE27" s="54"/>
      <c r="AF27" s="54">
        <v>10</v>
      </c>
      <c r="AG27" s="82"/>
      <c r="AH27" s="72"/>
      <c r="AI27" s="54"/>
      <c r="AJ27" s="54"/>
      <c r="AK27" s="54"/>
      <c r="AL27" s="54">
        <v>10</v>
      </c>
      <c r="AM27" s="217"/>
      <c r="AN27" s="72"/>
      <c r="AO27" s="54"/>
      <c r="AP27" s="69"/>
      <c r="AQ27" s="69"/>
      <c r="AR27" s="69"/>
      <c r="AS27" s="55"/>
    </row>
    <row r="28" spans="1:45" s="56" customFormat="1" ht="42" customHeight="1">
      <c r="A28" s="326"/>
      <c r="B28" s="291"/>
      <c r="C28" s="291"/>
      <c r="D28" s="68" t="s">
        <v>27</v>
      </c>
      <c r="E28" s="82">
        <f t="shared" si="16"/>
        <v>40</v>
      </c>
      <c r="F28" s="82">
        <f t="shared" si="16"/>
        <v>10</v>
      </c>
      <c r="G28" s="159">
        <f t="shared" ref="G28:G40" si="17">F28*100/E28</f>
        <v>25</v>
      </c>
      <c r="H28" s="69">
        <v>0</v>
      </c>
      <c r="I28" s="255">
        <v>0</v>
      </c>
      <c r="J28" s="69"/>
      <c r="K28" s="258">
        <v>0</v>
      </c>
      <c r="L28" s="258">
        <v>0</v>
      </c>
      <c r="M28" s="69"/>
      <c r="N28" s="267">
        <v>10</v>
      </c>
      <c r="O28" s="267">
        <v>10</v>
      </c>
      <c r="P28" s="73">
        <v>100</v>
      </c>
      <c r="Q28" s="54"/>
      <c r="R28" s="167"/>
      <c r="S28" s="167"/>
      <c r="T28" s="54"/>
      <c r="U28" s="54"/>
      <c r="V28" s="54"/>
      <c r="W28" s="54">
        <v>10</v>
      </c>
      <c r="X28" s="54"/>
      <c r="Y28" s="72"/>
      <c r="Z28" s="181"/>
      <c r="AA28" s="181"/>
      <c r="AB28" s="54"/>
      <c r="AC28" s="54"/>
      <c r="AD28" s="54"/>
      <c r="AE28" s="54"/>
      <c r="AF28" s="54">
        <v>10</v>
      </c>
      <c r="AG28" s="82"/>
      <c r="AH28" s="72"/>
      <c r="AI28" s="54"/>
      <c r="AJ28" s="54"/>
      <c r="AK28" s="54"/>
      <c r="AL28" s="54">
        <v>10</v>
      </c>
      <c r="AM28" s="217"/>
      <c r="AN28" s="72"/>
      <c r="AO28" s="54"/>
      <c r="AP28" s="69"/>
      <c r="AQ28" s="69"/>
      <c r="AR28" s="69"/>
      <c r="AS28" s="55"/>
    </row>
    <row r="29" spans="1:45" s="69" customFormat="1" ht="77.25" customHeight="1">
      <c r="A29" s="326"/>
      <c r="B29" s="291"/>
      <c r="C29" s="291"/>
      <c r="D29" s="47" t="s">
        <v>28</v>
      </c>
      <c r="E29" s="82"/>
      <c r="F29" s="82"/>
      <c r="G29" s="159"/>
      <c r="I29" s="255"/>
      <c r="K29" s="258"/>
      <c r="L29" s="258"/>
      <c r="N29" s="267"/>
      <c r="O29" s="267"/>
      <c r="Q29" s="152"/>
      <c r="R29" s="168"/>
      <c r="S29" s="168"/>
      <c r="Z29" s="182"/>
      <c r="AA29" s="182"/>
      <c r="AG29" s="83"/>
      <c r="AN29" s="73"/>
      <c r="AS29" s="46"/>
    </row>
    <row r="30" spans="1:45" s="69" customFormat="1" ht="31.5" customHeight="1">
      <c r="A30" s="326" t="s">
        <v>106</v>
      </c>
      <c r="B30" s="291" t="s">
        <v>44</v>
      </c>
      <c r="C30" s="291" t="s">
        <v>51</v>
      </c>
      <c r="D30" s="68" t="s">
        <v>18</v>
      </c>
      <c r="E30" s="82">
        <f>SUM(H30,K30,N30,Q30,T30,W30,Z30,AC30,AF30,AI30,AL30,AO30)</f>
        <v>10</v>
      </c>
      <c r="F30" s="82">
        <f>SUM(I30,L30,O30,R30,U30,X30,AA30,AD30,AG30,AJ30,AM30,AP30)</f>
        <v>0</v>
      </c>
      <c r="G30" s="159"/>
      <c r="H30" s="69">
        <v>0</v>
      </c>
      <c r="I30" s="255">
        <v>0</v>
      </c>
      <c r="K30" s="258">
        <v>0</v>
      </c>
      <c r="L30" s="258">
        <v>0</v>
      </c>
      <c r="N30" s="267">
        <v>0</v>
      </c>
      <c r="O30" s="267">
        <v>0</v>
      </c>
      <c r="Q30" s="54"/>
      <c r="R30" s="167"/>
      <c r="S30" s="167"/>
      <c r="T30" s="54"/>
      <c r="U30" s="54"/>
      <c r="V30" s="54"/>
      <c r="W30" s="54"/>
      <c r="X30" s="54"/>
      <c r="Y30" s="54"/>
      <c r="Z30" s="181"/>
      <c r="AA30" s="181"/>
      <c r="AB30" s="54"/>
      <c r="AC30" s="54">
        <v>0</v>
      </c>
      <c r="AD30" s="54"/>
      <c r="AE30" s="54"/>
      <c r="AF30" s="54"/>
      <c r="AG30" s="82"/>
      <c r="AH30" s="54"/>
      <c r="AI30" s="54"/>
      <c r="AJ30" s="54"/>
      <c r="AK30" s="54"/>
      <c r="AL30" s="54">
        <v>10</v>
      </c>
      <c r="AM30" s="217"/>
      <c r="AN30" s="72"/>
      <c r="AO30" s="54"/>
      <c r="AS30" s="46"/>
    </row>
    <row r="31" spans="1:45" s="69" customFormat="1" ht="36.75" customHeight="1">
      <c r="A31" s="326"/>
      <c r="B31" s="291"/>
      <c r="C31" s="291"/>
      <c r="D31" s="68" t="s">
        <v>27</v>
      </c>
      <c r="E31" s="82">
        <f>SUM(H31,K31,N31,Q31,T31,W31,Z31,AC31,AF31,AI31,AL31,AO31)</f>
        <v>10</v>
      </c>
      <c r="F31" s="82">
        <f>SUM(I31,L31,O31,R31,U31,X31,AA31,AD31,AG31,AJ31,AM31,AP31)</f>
        <v>0</v>
      </c>
      <c r="G31" s="159"/>
      <c r="H31" s="69">
        <v>0</v>
      </c>
      <c r="I31" s="255">
        <v>0</v>
      </c>
      <c r="K31" s="258">
        <v>0</v>
      </c>
      <c r="L31" s="258">
        <v>0</v>
      </c>
      <c r="N31" s="267">
        <v>0</v>
      </c>
      <c r="O31" s="267">
        <v>0</v>
      </c>
      <c r="Q31" s="54"/>
      <c r="R31" s="167"/>
      <c r="S31" s="167"/>
      <c r="T31" s="54"/>
      <c r="U31" s="54"/>
      <c r="V31" s="54"/>
      <c r="W31" s="54"/>
      <c r="X31" s="54"/>
      <c r="Y31" s="54"/>
      <c r="Z31" s="181"/>
      <c r="AA31" s="181"/>
      <c r="AB31" s="54"/>
      <c r="AC31" s="54">
        <v>0</v>
      </c>
      <c r="AD31" s="54"/>
      <c r="AE31" s="54"/>
      <c r="AF31" s="54"/>
      <c r="AG31" s="82"/>
      <c r="AH31" s="54"/>
      <c r="AI31" s="54"/>
      <c r="AJ31" s="54"/>
      <c r="AK31" s="54"/>
      <c r="AL31" s="54">
        <v>10</v>
      </c>
      <c r="AM31" s="217"/>
      <c r="AN31" s="72"/>
      <c r="AO31" s="54"/>
      <c r="AS31" s="46"/>
    </row>
    <row r="32" spans="1:45" s="69" customFormat="1" ht="93.75" customHeight="1">
      <c r="A32" s="326"/>
      <c r="B32" s="291"/>
      <c r="C32" s="291"/>
      <c r="D32" s="47" t="s">
        <v>28</v>
      </c>
      <c r="E32" s="82"/>
      <c r="F32" s="82"/>
      <c r="G32" s="159"/>
      <c r="I32" s="255"/>
      <c r="K32" s="258"/>
      <c r="L32" s="258"/>
      <c r="N32" s="267"/>
      <c r="O32" s="267"/>
      <c r="Q32" s="152"/>
      <c r="R32" s="168"/>
      <c r="S32" s="168"/>
      <c r="Z32" s="182"/>
      <c r="AA32" s="182"/>
      <c r="AG32" s="83"/>
      <c r="AS32" s="46"/>
    </row>
    <row r="33" spans="1:108" ht="20.25" customHeight="1">
      <c r="A33" s="291" t="s">
        <v>107</v>
      </c>
      <c r="B33" s="291" t="s">
        <v>72</v>
      </c>
      <c r="C33" s="291" t="s">
        <v>51</v>
      </c>
      <c r="D33" s="68" t="s">
        <v>18</v>
      </c>
      <c r="E33" s="82">
        <v>25</v>
      </c>
      <c r="F33" s="82">
        <f>F34+F36</f>
        <v>9.5</v>
      </c>
      <c r="G33" s="159">
        <f t="shared" si="17"/>
        <v>38</v>
      </c>
      <c r="H33" s="54">
        <v>0</v>
      </c>
      <c r="I33" s="54">
        <v>0</v>
      </c>
      <c r="J33" s="54"/>
      <c r="K33" s="54">
        <v>0</v>
      </c>
      <c r="L33" s="54">
        <v>0</v>
      </c>
      <c r="M33" s="54"/>
      <c r="N33" s="54">
        <v>0</v>
      </c>
      <c r="O33" s="54">
        <v>0</v>
      </c>
      <c r="P33" s="54"/>
      <c r="Q33" s="54"/>
      <c r="R33" s="167"/>
      <c r="S33" s="167"/>
      <c r="T33" s="54"/>
      <c r="U33" s="54"/>
      <c r="V33" s="54"/>
      <c r="W33" s="54">
        <v>25</v>
      </c>
      <c r="X33" s="54"/>
      <c r="Y33" s="72"/>
      <c r="Z33" s="181"/>
      <c r="AA33" s="181"/>
      <c r="AB33" s="54"/>
      <c r="AC33" s="54"/>
      <c r="AD33" s="54"/>
      <c r="AE33" s="54"/>
      <c r="AF33" s="54"/>
      <c r="AG33" s="82"/>
      <c r="AH33" s="54"/>
      <c r="AI33" s="54"/>
      <c r="AJ33" s="54"/>
      <c r="AK33" s="54"/>
      <c r="AL33" s="54"/>
      <c r="AM33" s="54"/>
      <c r="AN33" s="54"/>
      <c r="AO33" s="54"/>
      <c r="AP33" s="69"/>
      <c r="AQ33" s="69"/>
      <c r="AR33" s="69"/>
      <c r="AS33" s="46"/>
    </row>
    <row r="34" spans="1:108">
      <c r="A34" s="291"/>
      <c r="B34" s="291"/>
      <c r="C34" s="291"/>
      <c r="D34" s="68" t="s">
        <v>27</v>
      </c>
      <c r="E34" s="82">
        <v>25</v>
      </c>
      <c r="F34" s="82">
        <v>0</v>
      </c>
      <c r="G34" s="159">
        <f t="shared" si="17"/>
        <v>0</v>
      </c>
      <c r="H34" s="48">
        <v>0</v>
      </c>
      <c r="I34" s="48">
        <v>0</v>
      </c>
      <c r="J34" s="48"/>
      <c r="K34" s="48">
        <v>0</v>
      </c>
      <c r="L34" s="48">
        <v>0</v>
      </c>
      <c r="M34" s="48"/>
      <c r="N34" s="48">
        <v>0</v>
      </c>
      <c r="O34" s="48">
        <v>0</v>
      </c>
      <c r="P34" s="48"/>
      <c r="Q34" s="48"/>
      <c r="R34" s="164"/>
      <c r="S34" s="164"/>
      <c r="T34" s="48"/>
      <c r="U34" s="48"/>
      <c r="V34" s="48"/>
      <c r="W34" s="48">
        <v>25</v>
      </c>
      <c r="X34" s="48"/>
      <c r="Y34" s="74"/>
      <c r="Z34" s="178"/>
      <c r="AA34" s="178"/>
      <c r="AB34" s="48"/>
      <c r="AC34" s="48"/>
      <c r="AD34" s="48"/>
      <c r="AE34" s="48"/>
      <c r="AF34" s="48"/>
      <c r="AG34" s="79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69"/>
      <c r="AS34" s="46"/>
    </row>
    <row r="35" spans="1:108" ht="63">
      <c r="A35" s="291"/>
      <c r="B35" s="291"/>
      <c r="C35" s="291"/>
      <c r="D35" s="47" t="s">
        <v>28</v>
      </c>
      <c r="E35" s="82"/>
      <c r="F35" s="82"/>
      <c r="G35" s="159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164"/>
      <c r="S35" s="164"/>
      <c r="T35" s="48"/>
      <c r="U35" s="48"/>
      <c r="V35" s="48"/>
      <c r="W35" s="48"/>
      <c r="X35" s="48"/>
      <c r="Y35" s="74"/>
      <c r="Z35" s="178"/>
      <c r="AA35" s="178"/>
      <c r="AB35" s="48"/>
      <c r="AC35" s="48"/>
      <c r="AD35" s="48"/>
      <c r="AE35" s="48"/>
      <c r="AF35" s="48"/>
      <c r="AG35" s="79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69"/>
      <c r="AS35" s="57"/>
    </row>
    <row r="36" spans="1:108" s="60" customFormat="1" ht="20.25" customHeight="1">
      <c r="A36" s="291"/>
      <c r="B36" s="291"/>
      <c r="C36" s="285" t="s">
        <v>97</v>
      </c>
      <c r="D36" s="68" t="s">
        <v>18</v>
      </c>
      <c r="E36" s="82">
        <f>N36+W36</f>
        <v>22.6</v>
      </c>
      <c r="F36" s="82">
        <f>N36</f>
        <v>9.5</v>
      </c>
      <c r="G36" s="159">
        <f t="shared" si="17"/>
        <v>42.035398230088489</v>
      </c>
      <c r="H36" s="54">
        <v>0</v>
      </c>
      <c r="I36" s="54">
        <v>0</v>
      </c>
      <c r="J36" s="54"/>
      <c r="K36" s="54">
        <v>0</v>
      </c>
      <c r="L36" s="54">
        <v>0</v>
      </c>
      <c r="M36" s="54"/>
      <c r="N36" s="54">
        <v>9.5</v>
      </c>
      <c r="O36" s="54">
        <v>9.5</v>
      </c>
      <c r="P36" s="72">
        <v>100</v>
      </c>
      <c r="Q36" s="54"/>
      <c r="R36" s="54"/>
      <c r="S36" s="167"/>
      <c r="T36" s="54"/>
      <c r="U36" s="54"/>
      <c r="V36" s="54"/>
      <c r="W36" s="54">
        <v>13.1</v>
      </c>
      <c r="X36" s="54"/>
      <c r="Y36" s="72"/>
      <c r="Z36" s="181"/>
      <c r="AA36" s="181"/>
      <c r="AB36" s="54"/>
      <c r="AC36" s="54"/>
      <c r="AD36" s="54"/>
      <c r="AE36" s="54"/>
      <c r="AF36" s="54"/>
      <c r="AG36" s="82"/>
      <c r="AH36" s="54"/>
      <c r="AI36" s="54"/>
      <c r="AJ36" s="54"/>
      <c r="AK36" s="54"/>
      <c r="AL36" s="54"/>
      <c r="AM36" s="54"/>
      <c r="AN36" s="54"/>
      <c r="AO36" s="54"/>
      <c r="AP36" s="69"/>
      <c r="AQ36" s="69"/>
      <c r="AR36" s="69"/>
      <c r="AS36" s="58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</row>
    <row r="37" spans="1:108" s="60" customFormat="1" ht="40.5" hidden="1" customHeight="1">
      <c r="A37" s="291"/>
      <c r="B37" s="291"/>
      <c r="C37" s="329"/>
      <c r="D37" s="68" t="s">
        <v>27</v>
      </c>
      <c r="E37" s="82">
        <f t="shared" ref="E37:E40" si="18">N37+W37</f>
        <v>0</v>
      </c>
      <c r="F37" s="82"/>
      <c r="G37" s="159" t="e">
        <f t="shared" si="17"/>
        <v>#DIV/0!</v>
      </c>
      <c r="H37" s="48"/>
      <c r="I37" s="48"/>
      <c r="J37" s="48"/>
      <c r="K37" s="48"/>
      <c r="L37" s="48"/>
      <c r="M37" s="48"/>
      <c r="N37" s="48"/>
      <c r="O37" s="48"/>
      <c r="P37" s="74"/>
      <c r="Q37" s="48"/>
      <c r="R37" s="48"/>
      <c r="S37" s="164"/>
      <c r="T37" s="48"/>
      <c r="U37" s="48"/>
      <c r="V37" s="48"/>
      <c r="W37" s="48"/>
      <c r="X37" s="48"/>
      <c r="Y37" s="74"/>
      <c r="Z37" s="178"/>
      <c r="AA37" s="178"/>
      <c r="AB37" s="48"/>
      <c r="AC37" s="48"/>
      <c r="AD37" s="48"/>
      <c r="AE37" s="48"/>
      <c r="AF37" s="48"/>
      <c r="AG37" s="79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69"/>
      <c r="AS37" s="61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</row>
    <row r="38" spans="1:108" ht="60.75" hidden="1" customHeight="1">
      <c r="A38" s="291"/>
      <c r="B38" s="291"/>
      <c r="C38" s="329"/>
      <c r="D38" s="47" t="s">
        <v>28</v>
      </c>
      <c r="E38" s="82">
        <f t="shared" si="18"/>
        <v>0</v>
      </c>
      <c r="F38" s="82"/>
      <c r="G38" s="159" t="e">
        <f t="shared" si="17"/>
        <v>#DIV/0!</v>
      </c>
      <c r="H38" s="48"/>
      <c r="I38" s="48"/>
      <c r="J38" s="48"/>
      <c r="K38" s="48"/>
      <c r="L38" s="48"/>
      <c r="M38" s="48"/>
      <c r="N38" s="48"/>
      <c r="O38" s="48"/>
      <c r="P38" s="74"/>
      <c r="Q38" s="48"/>
      <c r="R38" s="48"/>
      <c r="S38" s="164"/>
      <c r="T38" s="48"/>
      <c r="U38" s="48"/>
      <c r="V38" s="48"/>
      <c r="W38" s="48"/>
      <c r="X38" s="48"/>
      <c r="Y38" s="74"/>
      <c r="Z38" s="178"/>
      <c r="AA38" s="178"/>
      <c r="AB38" s="48"/>
      <c r="AC38" s="48"/>
      <c r="AD38" s="48"/>
      <c r="AE38" s="48"/>
      <c r="AF38" s="48"/>
      <c r="AG38" s="79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69"/>
      <c r="AS38" s="46"/>
    </row>
    <row r="39" spans="1:108" ht="81" hidden="1" customHeight="1">
      <c r="A39" s="291"/>
      <c r="B39" s="291"/>
      <c r="C39" s="329"/>
      <c r="D39" s="51" t="s">
        <v>35</v>
      </c>
      <c r="E39" s="82">
        <f t="shared" si="18"/>
        <v>0</v>
      </c>
      <c r="F39" s="82"/>
      <c r="G39" s="159" t="e">
        <f t="shared" si="17"/>
        <v>#DIV/0!</v>
      </c>
      <c r="H39" s="48"/>
      <c r="I39" s="48"/>
      <c r="J39" s="48"/>
      <c r="K39" s="48"/>
      <c r="L39" s="48"/>
      <c r="M39" s="48"/>
      <c r="N39" s="48"/>
      <c r="O39" s="48"/>
      <c r="P39" s="74"/>
      <c r="Q39" s="48"/>
      <c r="R39" s="48"/>
      <c r="S39" s="164"/>
      <c r="T39" s="48"/>
      <c r="U39" s="48"/>
      <c r="V39" s="48"/>
      <c r="W39" s="48"/>
      <c r="X39" s="48"/>
      <c r="Y39" s="74"/>
      <c r="Z39" s="178"/>
      <c r="AA39" s="178"/>
      <c r="AB39" s="48"/>
      <c r="AC39" s="48"/>
      <c r="AD39" s="48"/>
      <c r="AE39" s="48"/>
      <c r="AF39" s="48"/>
      <c r="AG39" s="79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69"/>
      <c r="AS39" s="46"/>
    </row>
    <row r="40" spans="1:108" ht="39" customHeight="1">
      <c r="A40" s="291"/>
      <c r="B40" s="291"/>
      <c r="C40" s="329"/>
      <c r="D40" s="68" t="s">
        <v>27</v>
      </c>
      <c r="E40" s="82">
        <f t="shared" si="18"/>
        <v>22.6</v>
      </c>
      <c r="F40" s="82">
        <f>N40</f>
        <v>9.5</v>
      </c>
      <c r="G40" s="159">
        <f t="shared" si="17"/>
        <v>42.035398230088489</v>
      </c>
      <c r="H40" s="48">
        <v>0</v>
      </c>
      <c r="I40" s="48">
        <v>0</v>
      </c>
      <c r="J40" s="48"/>
      <c r="K40" s="48">
        <v>0</v>
      </c>
      <c r="L40" s="48">
        <v>0</v>
      </c>
      <c r="M40" s="48"/>
      <c r="N40" s="48">
        <f>N36</f>
        <v>9.5</v>
      </c>
      <c r="O40" s="48">
        <f>O36</f>
        <v>9.5</v>
      </c>
      <c r="P40" s="74">
        <v>1000</v>
      </c>
      <c r="Q40" s="48"/>
      <c r="R40" s="48"/>
      <c r="S40" s="164"/>
      <c r="T40" s="48"/>
      <c r="U40" s="48"/>
      <c r="V40" s="48"/>
      <c r="W40" s="48">
        <v>13.1</v>
      </c>
      <c r="X40" s="48"/>
      <c r="Y40" s="74"/>
      <c r="Z40" s="178"/>
      <c r="AA40" s="178"/>
      <c r="AB40" s="48"/>
      <c r="AC40" s="48"/>
      <c r="AD40" s="48"/>
      <c r="AE40" s="48"/>
      <c r="AF40" s="48"/>
      <c r="AG40" s="79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69"/>
      <c r="AS40" s="46"/>
    </row>
    <row r="41" spans="1:108" ht="57" customHeight="1">
      <c r="A41" s="291"/>
      <c r="B41" s="291"/>
      <c r="C41" s="287"/>
      <c r="D41" s="47" t="s">
        <v>28</v>
      </c>
      <c r="E41" s="82"/>
      <c r="F41" s="82"/>
      <c r="G41" s="82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164"/>
      <c r="S41" s="164"/>
      <c r="T41" s="48"/>
      <c r="U41" s="48"/>
      <c r="V41" s="48"/>
      <c r="W41" s="48"/>
      <c r="X41" s="48"/>
      <c r="Y41" s="48"/>
      <c r="Z41" s="178"/>
      <c r="AA41" s="178"/>
      <c r="AB41" s="48"/>
      <c r="AC41" s="48"/>
      <c r="AD41" s="48"/>
      <c r="AE41" s="48"/>
      <c r="AF41" s="48"/>
      <c r="AG41" s="79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69"/>
      <c r="AS41" s="46"/>
    </row>
    <row r="42" spans="1:108" s="102" customFormat="1">
      <c r="A42" s="299" t="s">
        <v>73</v>
      </c>
      <c r="B42" s="299"/>
      <c r="C42" s="299"/>
      <c r="D42" s="121" t="s">
        <v>68</v>
      </c>
      <c r="E42" s="111">
        <f>SUM(H42,K42,N42,Q42,T42,W42,Z42,AC42,AF42,AI42,AL42,AO42)</f>
        <v>197.6</v>
      </c>
      <c r="F42" s="111">
        <f>N42</f>
        <v>19.5</v>
      </c>
      <c r="G42" s="156">
        <f>F42*100/E42</f>
        <v>9.8684210526315788</v>
      </c>
      <c r="H42" s="111">
        <f>SUM(H27,H30,H33,H36,H25)</f>
        <v>0</v>
      </c>
      <c r="I42" s="111">
        <f>SUM(I27,I30,I33,I36,I25)</f>
        <v>0</v>
      </c>
      <c r="J42" s="111"/>
      <c r="K42" s="111">
        <f t="shared" ref="K42:AO42" si="19">SUM(K27,K30,K33,K36,K25)</f>
        <v>0</v>
      </c>
      <c r="L42" s="111">
        <v>0</v>
      </c>
      <c r="M42" s="111"/>
      <c r="N42" s="111">
        <f t="shared" si="19"/>
        <v>19.5</v>
      </c>
      <c r="O42" s="111"/>
      <c r="P42" s="111"/>
      <c r="Q42" s="111">
        <f t="shared" si="19"/>
        <v>100</v>
      </c>
      <c r="R42" s="111"/>
      <c r="S42" s="111"/>
      <c r="T42" s="111">
        <f t="shared" si="19"/>
        <v>0</v>
      </c>
      <c r="U42" s="111"/>
      <c r="V42" s="111"/>
      <c r="W42" s="111">
        <f t="shared" si="19"/>
        <v>48.1</v>
      </c>
      <c r="X42" s="111"/>
      <c r="Y42" s="111"/>
      <c r="Z42" s="111">
        <f t="shared" si="19"/>
        <v>0</v>
      </c>
      <c r="AA42" s="111"/>
      <c r="AB42" s="111"/>
      <c r="AC42" s="111">
        <f t="shared" si="19"/>
        <v>0</v>
      </c>
      <c r="AD42" s="111"/>
      <c r="AE42" s="111"/>
      <c r="AF42" s="111">
        <f t="shared" si="19"/>
        <v>10</v>
      </c>
      <c r="AG42" s="111"/>
      <c r="AH42" s="111"/>
      <c r="AI42" s="111">
        <f t="shared" si="19"/>
        <v>0</v>
      </c>
      <c r="AJ42" s="111"/>
      <c r="AK42" s="111"/>
      <c r="AL42" s="111">
        <f t="shared" si="19"/>
        <v>20</v>
      </c>
      <c r="AM42" s="111"/>
      <c r="AN42" s="111"/>
      <c r="AO42" s="111">
        <f t="shared" si="19"/>
        <v>0</v>
      </c>
      <c r="AP42" s="111"/>
      <c r="AQ42" s="111"/>
      <c r="AR42" s="111"/>
      <c r="AS42" s="122"/>
    </row>
    <row r="43" spans="1:108" s="102" customFormat="1">
      <c r="A43" s="299"/>
      <c r="B43" s="299"/>
      <c r="C43" s="299"/>
      <c r="D43" s="92" t="s">
        <v>27</v>
      </c>
      <c r="E43" s="111">
        <f>SUM(E25,E27,E30,E33,E36)</f>
        <v>197.6</v>
      </c>
      <c r="F43" s="111">
        <f>N43</f>
        <v>19.5</v>
      </c>
      <c r="G43" s="156">
        <f t="shared" ref="G43:G48" si="20">F43*100/E43</f>
        <v>9.8684210526315788</v>
      </c>
      <c r="H43" s="111">
        <f t="shared" ref="H43:AO43" si="21">H42</f>
        <v>0</v>
      </c>
      <c r="I43" s="111">
        <f t="shared" ref="I43" si="22">I42</f>
        <v>0</v>
      </c>
      <c r="J43" s="111"/>
      <c r="K43" s="111">
        <f t="shared" si="21"/>
        <v>0</v>
      </c>
      <c r="L43" s="111">
        <v>0</v>
      </c>
      <c r="M43" s="111"/>
      <c r="N43" s="111">
        <f t="shared" si="21"/>
        <v>19.5</v>
      </c>
      <c r="O43" s="111"/>
      <c r="P43" s="117"/>
      <c r="Q43" s="111">
        <f>Q42</f>
        <v>100</v>
      </c>
      <c r="R43" s="111"/>
      <c r="S43" s="112"/>
      <c r="T43" s="111">
        <f t="shared" si="21"/>
        <v>0</v>
      </c>
      <c r="U43" s="111"/>
      <c r="V43" s="111"/>
      <c r="W43" s="111">
        <f t="shared" si="21"/>
        <v>48.1</v>
      </c>
      <c r="X43" s="111"/>
      <c r="Y43" s="117"/>
      <c r="Z43" s="111">
        <f t="shared" si="21"/>
        <v>0</v>
      </c>
      <c r="AA43" s="111"/>
      <c r="AB43" s="111"/>
      <c r="AC43" s="111">
        <f t="shared" si="21"/>
        <v>0</v>
      </c>
      <c r="AD43" s="111"/>
      <c r="AE43" s="111"/>
      <c r="AF43" s="111">
        <f t="shared" si="21"/>
        <v>10</v>
      </c>
      <c r="AG43" s="111"/>
      <c r="AH43" s="117"/>
      <c r="AI43" s="111">
        <f t="shared" si="21"/>
        <v>0</v>
      </c>
      <c r="AJ43" s="111"/>
      <c r="AK43" s="111"/>
      <c r="AL43" s="111">
        <f t="shared" si="21"/>
        <v>20</v>
      </c>
      <c r="AM43" s="156"/>
      <c r="AN43" s="117"/>
      <c r="AO43" s="111">
        <f t="shared" si="21"/>
        <v>0</v>
      </c>
      <c r="AP43" s="111"/>
      <c r="AQ43" s="111"/>
      <c r="AS43" s="122"/>
    </row>
    <row r="44" spans="1:108" ht="60.75" hidden="1" customHeight="1">
      <c r="A44" s="69" t="s">
        <v>47</v>
      </c>
      <c r="B44" s="68"/>
      <c r="C44" s="68"/>
      <c r="D44" s="69"/>
      <c r="E44" s="78"/>
      <c r="F44" s="78"/>
      <c r="G44" s="156" t="e">
        <f t="shared" si="20"/>
        <v>#DIV/0!</v>
      </c>
      <c r="H44" s="69"/>
      <c r="I44" s="255"/>
      <c r="J44" s="69"/>
      <c r="K44" s="69"/>
      <c r="L44" s="50"/>
      <c r="M44" s="50"/>
      <c r="N44" s="104"/>
      <c r="O44" s="104"/>
      <c r="P44" s="50"/>
      <c r="Q44" s="104"/>
      <c r="R44" s="106"/>
      <c r="S44" s="106"/>
      <c r="T44" s="50"/>
      <c r="U44" s="50"/>
      <c r="V44" s="50"/>
      <c r="W44" s="50"/>
      <c r="X44" s="50"/>
      <c r="Y44" s="50"/>
      <c r="Z44" s="104"/>
      <c r="AA44" s="104"/>
      <c r="AB44" s="50"/>
      <c r="AC44" s="50"/>
      <c r="AD44" s="50"/>
      <c r="AE44" s="50"/>
      <c r="AF44" s="50"/>
      <c r="AG44" s="104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69"/>
      <c r="AS44" s="62"/>
    </row>
    <row r="45" spans="1:108" ht="40.5" hidden="1" customHeight="1">
      <c r="A45" s="283" t="s">
        <v>21</v>
      </c>
      <c r="B45" s="63" t="s">
        <v>48</v>
      </c>
      <c r="C45" s="283" t="s">
        <v>41</v>
      </c>
      <c r="D45" s="70" t="s">
        <v>18</v>
      </c>
      <c r="E45" s="78"/>
      <c r="F45" s="78"/>
      <c r="G45" s="156" t="e">
        <f t="shared" si="20"/>
        <v>#DIV/0!</v>
      </c>
      <c r="H45" s="44"/>
      <c r="I45" s="44"/>
      <c r="J45" s="44"/>
      <c r="K45" s="44"/>
      <c r="L45" s="44"/>
      <c r="M45" s="44"/>
      <c r="N45" s="93"/>
      <c r="O45" s="93"/>
      <c r="P45" s="44"/>
      <c r="Q45" s="93"/>
      <c r="R45" s="95"/>
      <c r="S45" s="95"/>
      <c r="T45" s="44"/>
      <c r="U45" s="44"/>
      <c r="V45" s="44"/>
      <c r="W45" s="44"/>
      <c r="X45" s="44"/>
      <c r="Y45" s="44"/>
      <c r="Z45" s="93"/>
      <c r="AA45" s="93"/>
      <c r="AB45" s="44"/>
      <c r="AC45" s="44"/>
      <c r="AD45" s="44"/>
      <c r="AE45" s="44"/>
      <c r="AF45" s="44"/>
      <c r="AG45" s="93"/>
      <c r="AH45" s="44"/>
      <c r="AI45" s="44"/>
      <c r="AJ45" s="44"/>
      <c r="AK45" s="44"/>
      <c r="AL45" s="44"/>
      <c r="AM45" s="44"/>
      <c r="AN45" s="44"/>
      <c r="AO45" s="44"/>
      <c r="AP45" s="54"/>
      <c r="AQ45" s="54"/>
      <c r="AR45" s="54"/>
      <c r="AS45" s="62"/>
    </row>
    <row r="46" spans="1:108" ht="60.75" hidden="1" customHeight="1">
      <c r="A46" s="283"/>
      <c r="B46" s="63"/>
      <c r="C46" s="283"/>
      <c r="D46" s="68" t="s">
        <v>19</v>
      </c>
      <c r="E46" s="78"/>
      <c r="F46" s="78"/>
      <c r="G46" s="156" t="e">
        <f t="shared" si="20"/>
        <v>#DIV/0!</v>
      </c>
      <c r="H46" s="48"/>
      <c r="I46" s="48"/>
      <c r="J46" s="48"/>
      <c r="K46" s="48"/>
      <c r="L46" s="48"/>
      <c r="M46" s="48"/>
      <c r="N46" s="108"/>
      <c r="O46" s="108"/>
      <c r="P46" s="48"/>
      <c r="Q46" s="108"/>
      <c r="R46" s="109"/>
      <c r="S46" s="109"/>
      <c r="T46" s="48"/>
      <c r="U46" s="48"/>
      <c r="V46" s="48"/>
      <c r="W46" s="48"/>
      <c r="X46" s="48"/>
      <c r="Y46" s="48"/>
      <c r="Z46" s="108"/>
      <c r="AA46" s="108"/>
      <c r="AB46" s="48"/>
      <c r="AC46" s="48"/>
      <c r="AD46" s="48"/>
      <c r="AE46" s="48"/>
      <c r="AF46" s="48"/>
      <c r="AG46" s="10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69"/>
      <c r="AS46" s="62"/>
    </row>
    <row r="47" spans="1:108" ht="64.5" hidden="1" customHeight="1">
      <c r="A47" s="283"/>
      <c r="B47" s="63"/>
      <c r="C47" s="283"/>
      <c r="D47" s="68" t="s">
        <v>20</v>
      </c>
      <c r="E47" s="78"/>
      <c r="F47" s="78"/>
      <c r="G47" s="156" t="e">
        <f t="shared" si="20"/>
        <v>#DIV/0!</v>
      </c>
      <c r="H47" s="48"/>
      <c r="I47" s="48"/>
      <c r="J47" s="48"/>
      <c r="K47" s="48"/>
      <c r="L47" s="48"/>
      <c r="M47" s="48"/>
      <c r="N47" s="108"/>
      <c r="O47" s="108"/>
      <c r="P47" s="48"/>
      <c r="Q47" s="108"/>
      <c r="R47" s="109"/>
      <c r="S47" s="109"/>
      <c r="T47" s="48"/>
      <c r="U47" s="48"/>
      <c r="V47" s="48"/>
      <c r="W47" s="48"/>
      <c r="X47" s="48"/>
      <c r="Y47" s="48"/>
      <c r="Z47" s="108"/>
      <c r="AA47" s="108"/>
      <c r="AB47" s="48"/>
      <c r="AC47" s="48"/>
      <c r="AD47" s="48"/>
      <c r="AE47" s="48"/>
      <c r="AF47" s="48"/>
      <c r="AG47" s="10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69"/>
      <c r="AS47" s="62"/>
    </row>
    <row r="48" spans="1:108" s="126" customFormat="1" ht="20.399999999999999">
      <c r="A48" s="283"/>
      <c r="B48" s="283" t="s">
        <v>74</v>
      </c>
      <c r="C48" s="283"/>
      <c r="D48" s="111" t="s">
        <v>18</v>
      </c>
      <c r="E48" s="244">
        <f t="shared" ref="E48" si="23">SUM(H48,K48,N48,Q48,T48,W48,Z48,AC48,AF48,AI48,AL48,AO48,)</f>
        <v>36.1</v>
      </c>
      <c r="F48" s="244">
        <f>N48</f>
        <v>0</v>
      </c>
      <c r="G48" s="156">
        <f t="shared" si="20"/>
        <v>0</v>
      </c>
      <c r="H48" s="244">
        <f>H51</f>
        <v>0</v>
      </c>
      <c r="I48" s="244">
        <f>I51</f>
        <v>0</v>
      </c>
      <c r="J48" s="244"/>
      <c r="K48" s="244">
        <f t="shared" ref="K48:AO48" si="24">K51</f>
        <v>0</v>
      </c>
      <c r="L48" s="244">
        <f t="shared" si="24"/>
        <v>0</v>
      </c>
      <c r="M48" s="244"/>
      <c r="N48" s="244">
        <v>0</v>
      </c>
      <c r="O48" s="244"/>
      <c r="P48" s="244"/>
      <c r="Q48" s="244">
        <v>36.1</v>
      </c>
      <c r="R48" s="244"/>
      <c r="S48" s="244"/>
      <c r="T48" s="244">
        <f t="shared" si="24"/>
        <v>0</v>
      </c>
      <c r="U48" s="244"/>
      <c r="V48" s="244"/>
      <c r="W48" s="244">
        <f t="shared" si="24"/>
        <v>0</v>
      </c>
      <c r="X48" s="244"/>
      <c r="Y48" s="244"/>
      <c r="Z48" s="244">
        <f t="shared" si="24"/>
        <v>0</v>
      </c>
      <c r="AA48" s="244"/>
      <c r="AB48" s="244"/>
      <c r="AC48" s="244">
        <f t="shared" si="24"/>
        <v>0</v>
      </c>
      <c r="AD48" s="244"/>
      <c r="AE48" s="244"/>
      <c r="AF48" s="244">
        <f t="shared" si="24"/>
        <v>0</v>
      </c>
      <c r="AG48" s="244"/>
      <c r="AH48" s="244"/>
      <c r="AI48" s="244">
        <f t="shared" si="24"/>
        <v>0</v>
      </c>
      <c r="AJ48" s="244"/>
      <c r="AK48" s="244"/>
      <c r="AL48" s="244">
        <f t="shared" si="24"/>
        <v>0</v>
      </c>
      <c r="AM48" s="244"/>
      <c r="AN48" s="244"/>
      <c r="AO48" s="244">
        <f t="shared" si="24"/>
        <v>0</v>
      </c>
      <c r="AP48" s="244"/>
      <c r="AQ48" s="244"/>
      <c r="AR48" s="245"/>
      <c r="AS48" s="246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</row>
    <row r="49" spans="1:108" s="60" customFormat="1" ht="40.799999999999997">
      <c r="A49" s="283"/>
      <c r="B49" s="283"/>
      <c r="C49" s="283"/>
      <c r="D49" s="70" t="s">
        <v>27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44"/>
      <c r="AQ49" s="44"/>
      <c r="AR49" s="54"/>
      <c r="AS49" s="238"/>
      <c r="AT49" s="54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</row>
    <row r="50" spans="1:108" s="60" customFormat="1" ht="134.25" customHeight="1" thickBot="1">
      <c r="A50" s="283"/>
      <c r="B50" s="283"/>
      <c r="C50" s="283"/>
      <c r="D50" s="65" t="s">
        <v>111</v>
      </c>
      <c r="E50" s="247">
        <f t="shared" ref="E50:F52" si="25">SUM(H50,K50,N50,Q50,T50,W50,Z50,AC50,AF50,AI50,AL50,AO50,)</f>
        <v>36.1</v>
      </c>
      <c r="F50" s="247">
        <f t="shared" si="25"/>
        <v>0</v>
      </c>
      <c r="G50" s="247"/>
      <c r="H50" s="248">
        <f>H48</f>
        <v>0</v>
      </c>
      <c r="I50" s="248">
        <f>I48</f>
        <v>0</v>
      </c>
      <c r="J50" s="248"/>
      <c r="K50" s="248">
        <f>K48</f>
        <v>0</v>
      </c>
      <c r="L50" s="248">
        <v>0</v>
      </c>
      <c r="M50" s="248"/>
      <c r="N50" s="248">
        <f>N48</f>
        <v>0</v>
      </c>
      <c r="O50" s="248">
        <v>0</v>
      </c>
      <c r="P50" s="248"/>
      <c r="Q50" s="248">
        <f>Q48</f>
        <v>36.1</v>
      </c>
      <c r="R50" s="248"/>
      <c r="S50" s="248"/>
      <c r="T50" s="248">
        <f>T48</f>
        <v>0</v>
      </c>
      <c r="U50" s="248"/>
      <c r="V50" s="248"/>
      <c r="W50" s="248">
        <f>W48</f>
        <v>0</v>
      </c>
      <c r="X50" s="248"/>
      <c r="Y50" s="248"/>
      <c r="Z50" s="248">
        <f>Z48</f>
        <v>0</v>
      </c>
      <c r="AA50" s="248"/>
      <c r="AB50" s="248"/>
      <c r="AC50" s="248">
        <f>AC48</f>
        <v>0</v>
      </c>
      <c r="AD50" s="248"/>
      <c r="AE50" s="248"/>
      <c r="AF50" s="248">
        <f>AF48</f>
        <v>0</v>
      </c>
      <c r="AG50" s="248"/>
      <c r="AH50" s="248"/>
      <c r="AI50" s="248">
        <f>AI48</f>
        <v>0</v>
      </c>
      <c r="AJ50" s="248"/>
      <c r="AK50" s="248"/>
      <c r="AL50" s="248">
        <f>AL48</f>
        <v>0</v>
      </c>
      <c r="AM50" s="248"/>
      <c r="AN50" s="248"/>
      <c r="AO50" s="248">
        <f>AO48</f>
        <v>0</v>
      </c>
      <c r="AP50" s="248"/>
      <c r="AQ50" s="248"/>
      <c r="AR50" s="243"/>
      <c r="AS50" s="24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</row>
    <row r="51" spans="1:108" s="60" customFormat="1" ht="134.25" customHeight="1">
      <c r="A51" s="238" t="s">
        <v>109</v>
      </c>
      <c r="B51" s="330" t="s">
        <v>108</v>
      </c>
      <c r="C51" s="330" t="s">
        <v>41</v>
      </c>
      <c r="D51" s="111" t="s">
        <v>18</v>
      </c>
      <c r="E51" s="78">
        <f t="shared" si="25"/>
        <v>36.1</v>
      </c>
      <c r="F51" s="78">
        <f t="shared" si="25"/>
        <v>0</v>
      </c>
      <c r="G51" s="78"/>
      <c r="H51" s="44">
        <v>0</v>
      </c>
      <c r="I51" s="44">
        <v>0</v>
      </c>
      <c r="J51" s="44"/>
      <c r="K51" s="44">
        <v>0</v>
      </c>
      <c r="L51" s="44">
        <v>0</v>
      </c>
      <c r="M51" s="44"/>
      <c r="N51" s="44">
        <v>0</v>
      </c>
      <c r="O51" s="44">
        <v>0</v>
      </c>
      <c r="P51" s="44"/>
      <c r="Q51" s="44">
        <v>36.1</v>
      </c>
      <c r="R51" s="163"/>
      <c r="S51" s="163"/>
      <c r="T51" s="44"/>
      <c r="U51" s="44"/>
      <c r="V51" s="44"/>
      <c r="W51" s="44"/>
      <c r="X51" s="44"/>
      <c r="Y51" s="44"/>
      <c r="Z51" s="177"/>
      <c r="AA51" s="177"/>
      <c r="AB51" s="44"/>
      <c r="AC51" s="44"/>
      <c r="AD51" s="44"/>
      <c r="AE51" s="44"/>
      <c r="AF51" s="44"/>
      <c r="AG51" s="78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54"/>
      <c r="AS51" s="64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39"/>
    </row>
    <row r="52" spans="1:108" s="60" customFormat="1" ht="134.25" customHeight="1" thickBot="1">
      <c r="A52" s="238"/>
      <c r="B52" s="331"/>
      <c r="C52" s="331"/>
      <c r="D52" s="238" t="s">
        <v>111</v>
      </c>
      <c r="E52" s="78">
        <f t="shared" si="25"/>
        <v>36.1</v>
      </c>
      <c r="F52" s="78">
        <f t="shared" si="25"/>
        <v>0</v>
      </c>
      <c r="G52" s="78"/>
      <c r="H52" s="44">
        <v>0</v>
      </c>
      <c r="I52" s="44">
        <v>0</v>
      </c>
      <c r="J52" s="44"/>
      <c r="K52" s="44">
        <v>0</v>
      </c>
      <c r="L52" s="44">
        <v>0</v>
      </c>
      <c r="M52" s="44"/>
      <c r="N52" s="44">
        <v>0</v>
      </c>
      <c r="O52" s="44">
        <v>0</v>
      </c>
      <c r="P52" s="44"/>
      <c r="Q52" s="44">
        <v>36.1</v>
      </c>
      <c r="R52" s="163"/>
      <c r="S52" s="163"/>
      <c r="T52" s="44"/>
      <c r="U52" s="44"/>
      <c r="V52" s="44"/>
      <c r="W52" s="44"/>
      <c r="X52" s="44"/>
      <c r="Y52" s="44"/>
      <c r="Z52" s="177"/>
      <c r="AA52" s="177"/>
      <c r="AB52" s="44"/>
      <c r="AC52" s="44"/>
      <c r="AD52" s="44"/>
      <c r="AE52" s="44"/>
      <c r="AF52" s="44"/>
      <c r="AG52" s="78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54"/>
      <c r="AS52" s="64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39"/>
      <c r="DC52" s="239"/>
      <c r="DD52" s="239"/>
    </row>
    <row r="53" spans="1:108" s="101" customFormat="1">
      <c r="A53" s="291" t="s">
        <v>75</v>
      </c>
      <c r="B53" s="291"/>
      <c r="C53" s="291"/>
      <c r="D53" s="92" t="s">
        <v>18</v>
      </c>
      <c r="E53" s="93">
        <f>E48</f>
        <v>36.1</v>
      </c>
      <c r="F53" s="93">
        <f>F48</f>
        <v>0</v>
      </c>
      <c r="G53" s="93"/>
      <c r="H53" s="93">
        <f t="shared" ref="H53:AO53" si="26">H48</f>
        <v>0</v>
      </c>
      <c r="I53" s="93">
        <f t="shared" ref="I53" si="27">I48</f>
        <v>0</v>
      </c>
      <c r="J53" s="93"/>
      <c r="K53" s="93">
        <f t="shared" si="26"/>
        <v>0</v>
      </c>
      <c r="L53" s="93">
        <v>0</v>
      </c>
      <c r="M53" s="93"/>
      <c r="N53" s="93">
        <f t="shared" si="26"/>
        <v>0</v>
      </c>
      <c r="O53" s="93">
        <v>0</v>
      </c>
      <c r="P53" s="93"/>
      <c r="Q53" s="93">
        <f t="shared" si="26"/>
        <v>36.1</v>
      </c>
      <c r="R53" s="93"/>
      <c r="S53" s="93"/>
      <c r="T53" s="93">
        <f t="shared" si="26"/>
        <v>0</v>
      </c>
      <c r="U53" s="93"/>
      <c r="V53" s="93"/>
      <c r="W53" s="93">
        <f t="shared" si="26"/>
        <v>0</v>
      </c>
      <c r="X53" s="93"/>
      <c r="Y53" s="93"/>
      <c r="Z53" s="93">
        <f t="shared" si="26"/>
        <v>0</v>
      </c>
      <c r="AA53" s="93"/>
      <c r="AB53" s="93"/>
      <c r="AC53" s="93">
        <f t="shared" si="26"/>
        <v>0</v>
      </c>
      <c r="AD53" s="93"/>
      <c r="AE53" s="93"/>
      <c r="AF53" s="93">
        <f t="shared" si="26"/>
        <v>0</v>
      </c>
      <c r="AG53" s="93"/>
      <c r="AH53" s="93"/>
      <c r="AI53" s="93">
        <f t="shared" si="26"/>
        <v>0</v>
      </c>
      <c r="AJ53" s="93"/>
      <c r="AK53" s="93"/>
      <c r="AL53" s="93">
        <f t="shared" si="26"/>
        <v>0</v>
      </c>
      <c r="AM53" s="93"/>
      <c r="AN53" s="93"/>
      <c r="AO53" s="93">
        <f t="shared" si="26"/>
        <v>0</v>
      </c>
      <c r="AP53" s="108"/>
      <c r="AQ53" s="108"/>
      <c r="AR53" s="102"/>
      <c r="AS53" s="122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</row>
    <row r="54" spans="1:108" ht="43.5" customHeight="1">
      <c r="A54" s="291"/>
      <c r="B54" s="291"/>
      <c r="C54" s="291"/>
      <c r="D54" s="68" t="s">
        <v>27</v>
      </c>
      <c r="E54" s="82"/>
      <c r="F54" s="82"/>
      <c r="G54" s="82"/>
      <c r="H54" s="237"/>
      <c r="I54" s="255"/>
      <c r="J54" s="237"/>
      <c r="K54" s="237"/>
      <c r="L54" s="237"/>
      <c r="M54" s="237"/>
      <c r="N54" s="267"/>
      <c r="O54" s="267"/>
      <c r="P54" s="237"/>
      <c r="Q54" s="237"/>
      <c r="R54" s="168"/>
      <c r="S54" s="168"/>
      <c r="T54" s="237"/>
      <c r="U54" s="237"/>
      <c r="V54" s="237"/>
      <c r="W54" s="237"/>
      <c r="X54" s="237"/>
      <c r="Y54" s="237"/>
      <c r="Z54" s="182"/>
      <c r="AA54" s="182"/>
      <c r="AB54" s="237"/>
      <c r="AC54" s="237"/>
      <c r="AD54" s="237"/>
      <c r="AE54" s="237"/>
      <c r="AF54" s="237"/>
      <c r="AG54" s="83"/>
      <c r="AH54" s="237"/>
      <c r="AI54" s="237"/>
      <c r="AJ54" s="237"/>
      <c r="AK54" s="237"/>
      <c r="AL54" s="237"/>
      <c r="AM54" s="237"/>
      <c r="AN54" s="237"/>
      <c r="AO54" s="237"/>
      <c r="AP54" s="78"/>
      <c r="AQ54" s="48"/>
      <c r="AR54" s="237"/>
      <c r="AS54" s="62"/>
    </row>
    <row r="55" spans="1:108" ht="67.5" customHeight="1">
      <c r="A55" s="291"/>
      <c r="B55" s="291"/>
      <c r="C55" s="291"/>
      <c r="D55" s="47" t="s">
        <v>111</v>
      </c>
      <c r="E55" s="78">
        <f>E50</f>
        <v>36.1</v>
      </c>
      <c r="F55" s="78">
        <f>F50</f>
        <v>0</v>
      </c>
      <c r="G55" s="78"/>
      <c r="H55" s="78">
        <f>H50</f>
        <v>0</v>
      </c>
      <c r="I55" s="78">
        <f>I50</f>
        <v>0</v>
      </c>
      <c r="J55" s="78"/>
      <c r="K55" s="78">
        <f>K50</f>
        <v>0</v>
      </c>
      <c r="L55" s="78">
        <v>0</v>
      </c>
      <c r="M55" s="78"/>
      <c r="N55" s="78">
        <f>N50</f>
        <v>0</v>
      </c>
      <c r="O55" s="78"/>
      <c r="P55" s="78"/>
      <c r="Q55" s="78">
        <f>Q50</f>
        <v>36.1</v>
      </c>
      <c r="R55" s="78"/>
      <c r="S55" s="78"/>
      <c r="T55" s="78">
        <f>T50</f>
        <v>0</v>
      </c>
      <c r="U55" s="78"/>
      <c r="V55" s="78"/>
      <c r="W55" s="78">
        <f>W50</f>
        <v>0</v>
      </c>
      <c r="X55" s="78"/>
      <c r="Y55" s="78"/>
      <c r="Z55" s="78">
        <f>Z50</f>
        <v>0</v>
      </c>
      <c r="AA55" s="78"/>
      <c r="AB55" s="78"/>
      <c r="AC55" s="78">
        <f>AC50</f>
        <v>0</v>
      </c>
      <c r="AD55" s="78"/>
      <c r="AE55" s="78"/>
      <c r="AF55" s="78">
        <f>AF50</f>
        <v>0</v>
      </c>
      <c r="AG55" s="78"/>
      <c r="AH55" s="78"/>
      <c r="AI55" s="78">
        <f>AI50</f>
        <v>0</v>
      </c>
      <c r="AJ55" s="78"/>
      <c r="AK55" s="78"/>
      <c r="AL55" s="78">
        <f>AL50</f>
        <v>0</v>
      </c>
      <c r="AM55" s="78"/>
      <c r="AN55" s="78"/>
      <c r="AO55" s="78">
        <f>AO50</f>
        <v>0</v>
      </c>
      <c r="AP55" s="48"/>
      <c r="AQ55" s="48"/>
      <c r="AR55" s="69"/>
      <c r="AS55" s="62"/>
    </row>
    <row r="56" spans="1:108" ht="2.25" customHeight="1">
      <c r="A56" s="288" t="s">
        <v>42</v>
      </c>
      <c r="B56" s="288" t="s">
        <v>76</v>
      </c>
      <c r="C56" s="288" t="s">
        <v>41</v>
      </c>
      <c r="D56" s="68" t="s">
        <v>18</v>
      </c>
      <c r="E56" s="84">
        <f>E81</f>
        <v>2570.5</v>
      </c>
      <c r="F56" s="253">
        <f>F81</f>
        <v>700</v>
      </c>
      <c r="G56" s="84"/>
      <c r="H56" s="70">
        <f t="shared" ref="H56:AO56" si="28">H81</f>
        <v>0</v>
      </c>
      <c r="I56" s="251">
        <f t="shared" ref="I56" si="29">I81</f>
        <v>0</v>
      </c>
      <c r="J56" s="70"/>
      <c r="K56" s="70">
        <f t="shared" si="28"/>
        <v>700</v>
      </c>
      <c r="L56" s="70">
        <f t="shared" si="28"/>
        <v>700</v>
      </c>
      <c r="M56" s="70"/>
      <c r="N56" s="263">
        <f t="shared" si="28"/>
        <v>0</v>
      </c>
      <c r="O56" s="263"/>
      <c r="P56" s="70"/>
      <c r="Q56" s="151">
        <f t="shared" si="28"/>
        <v>309</v>
      </c>
      <c r="R56" s="169"/>
      <c r="S56" s="169"/>
      <c r="T56" s="70">
        <f t="shared" si="28"/>
        <v>700</v>
      </c>
      <c r="U56" s="70"/>
      <c r="V56" s="70"/>
      <c r="W56" s="70">
        <f t="shared" si="28"/>
        <v>0</v>
      </c>
      <c r="X56" s="70"/>
      <c r="Y56" s="70"/>
      <c r="Z56" s="183">
        <f t="shared" si="28"/>
        <v>0</v>
      </c>
      <c r="AA56" s="183"/>
      <c r="AB56" s="70"/>
      <c r="AC56" s="70">
        <f t="shared" si="28"/>
        <v>0</v>
      </c>
      <c r="AD56" s="70"/>
      <c r="AE56" s="70"/>
      <c r="AF56" s="70">
        <f t="shared" si="28"/>
        <v>0</v>
      </c>
      <c r="AG56" s="172"/>
      <c r="AH56" s="70"/>
      <c r="AI56" s="70">
        <f t="shared" si="28"/>
        <v>0</v>
      </c>
      <c r="AJ56" s="70"/>
      <c r="AK56" s="70"/>
      <c r="AL56" s="70">
        <f t="shared" si="28"/>
        <v>0</v>
      </c>
      <c r="AM56" s="70"/>
      <c r="AN56" s="70"/>
      <c r="AO56" s="70">
        <f t="shared" si="28"/>
        <v>861.5</v>
      </c>
      <c r="AP56" s="68"/>
      <c r="AQ56" s="68"/>
      <c r="AR56" s="68"/>
      <c r="AS56" s="62"/>
    </row>
    <row r="57" spans="1:108" s="60" customFormat="1" ht="50.25" hidden="1" customHeight="1">
      <c r="A57" s="289"/>
      <c r="B57" s="289"/>
      <c r="C57" s="289"/>
      <c r="D57" s="70" t="s">
        <v>27</v>
      </c>
      <c r="E57" s="84">
        <f>E82</f>
        <v>2570.5</v>
      </c>
      <c r="F57" s="253">
        <f>F82</f>
        <v>700</v>
      </c>
      <c r="G57" s="84"/>
      <c r="H57" s="70">
        <f t="shared" ref="H57:AO57" si="30">H82</f>
        <v>0</v>
      </c>
      <c r="I57" s="251">
        <f t="shared" ref="I57" si="31">I82</f>
        <v>0</v>
      </c>
      <c r="J57" s="70"/>
      <c r="K57" s="70">
        <f t="shared" si="30"/>
        <v>700</v>
      </c>
      <c r="L57" s="70">
        <f t="shared" si="30"/>
        <v>700</v>
      </c>
      <c r="M57" s="70"/>
      <c r="N57" s="263">
        <f t="shared" si="30"/>
        <v>0</v>
      </c>
      <c r="O57" s="263"/>
      <c r="P57" s="70"/>
      <c r="Q57" s="151">
        <f t="shared" si="30"/>
        <v>309</v>
      </c>
      <c r="R57" s="169"/>
      <c r="S57" s="169"/>
      <c r="T57" s="70">
        <f t="shared" si="30"/>
        <v>700</v>
      </c>
      <c r="U57" s="70"/>
      <c r="V57" s="70"/>
      <c r="W57" s="70">
        <f t="shared" si="30"/>
        <v>0</v>
      </c>
      <c r="X57" s="70"/>
      <c r="Y57" s="70"/>
      <c r="Z57" s="183">
        <f t="shared" si="30"/>
        <v>0</v>
      </c>
      <c r="AA57" s="183"/>
      <c r="AB57" s="70"/>
      <c r="AC57" s="70">
        <f t="shared" si="30"/>
        <v>0</v>
      </c>
      <c r="AD57" s="70"/>
      <c r="AE57" s="70"/>
      <c r="AF57" s="70">
        <f t="shared" si="30"/>
        <v>0</v>
      </c>
      <c r="AG57" s="172"/>
      <c r="AH57" s="70"/>
      <c r="AI57" s="70">
        <f t="shared" si="30"/>
        <v>0</v>
      </c>
      <c r="AJ57" s="70"/>
      <c r="AK57" s="70"/>
      <c r="AL57" s="70">
        <f t="shared" si="30"/>
        <v>0</v>
      </c>
      <c r="AM57" s="70"/>
      <c r="AN57" s="70"/>
      <c r="AO57" s="70">
        <f t="shared" si="30"/>
        <v>861.5</v>
      </c>
      <c r="AP57" s="70"/>
      <c r="AQ57" s="70"/>
      <c r="AR57" s="70"/>
      <c r="AS57" s="64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</row>
    <row r="58" spans="1:108" s="126" customFormat="1" ht="72" customHeight="1">
      <c r="A58" s="289"/>
      <c r="B58" s="289"/>
      <c r="C58" s="289"/>
      <c r="D58" s="127" t="s">
        <v>24</v>
      </c>
      <c r="E58" s="114">
        <f t="shared" ref="E58:AL58" si="32">E71</f>
        <v>2570.5</v>
      </c>
      <c r="F58" s="114">
        <f t="shared" ref="F58" si="33">F71</f>
        <v>700</v>
      </c>
      <c r="G58" s="114">
        <f>F58/E58*100</f>
        <v>27.232056020229528</v>
      </c>
      <c r="H58" s="114">
        <f t="shared" si="32"/>
        <v>0</v>
      </c>
      <c r="I58" s="114">
        <f>I71</f>
        <v>0</v>
      </c>
      <c r="J58" s="114"/>
      <c r="K58" s="114">
        <f t="shared" si="32"/>
        <v>700</v>
      </c>
      <c r="L58" s="114">
        <f t="shared" si="32"/>
        <v>700</v>
      </c>
      <c r="M58" s="129">
        <v>100</v>
      </c>
      <c r="N58" s="114">
        <f t="shared" si="32"/>
        <v>0</v>
      </c>
      <c r="O58" s="114"/>
      <c r="P58" s="114"/>
      <c r="Q58" s="114">
        <f t="shared" si="32"/>
        <v>309</v>
      </c>
      <c r="R58" s="114"/>
      <c r="S58" s="114"/>
      <c r="T58" s="129">
        <f t="shared" si="32"/>
        <v>700</v>
      </c>
      <c r="U58" s="114"/>
      <c r="V58" s="114"/>
      <c r="W58" s="114">
        <f t="shared" si="32"/>
        <v>0</v>
      </c>
      <c r="X58" s="114"/>
      <c r="Y58" s="114"/>
      <c r="Z58" s="114">
        <f t="shared" si="32"/>
        <v>0</v>
      </c>
      <c r="AA58" s="114"/>
      <c r="AB58" s="114"/>
      <c r="AC58" s="114">
        <f t="shared" si="32"/>
        <v>0</v>
      </c>
      <c r="AD58" s="114"/>
      <c r="AE58" s="114"/>
      <c r="AF58" s="114">
        <f t="shared" si="32"/>
        <v>0</v>
      </c>
      <c r="AG58" s="114"/>
      <c r="AH58" s="114"/>
      <c r="AI58" s="114">
        <f t="shared" si="32"/>
        <v>0</v>
      </c>
      <c r="AJ58" s="114"/>
      <c r="AK58" s="114"/>
      <c r="AL58" s="114">
        <f t="shared" si="32"/>
        <v>0</v>
      </c>
      <c r="AM58" s="114"/>
      <c r="AN58" s="114"/>
      <c r="AO58" s="114">
        <f>AO71</f>
        <v>861.5</v>
      </c>
      <c r="AP58" s="114"/>
      <c r="AQ58" s="219"/>
      <c r="AR58" s="114"/>
      <c r="AS58" s="124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</row>
    <row r="59" spans="1:108" s="126" customFormat="1" ht="40.5" hidden="1" customHeight="1">
      <c r="A59" s="289"/>
      <c r="B59" s="289"/>
      <c r="C59" s="289"/>
      <c r="D59" s="114"/>
      <c r="E59" s="114"/>
      <c r="F59" s="114"/>
      <c r="G59" s="114" t="e">
        <f t="shared" ref="G59:G71" si="34">F59/E59*100</f>
        <v>#DIV/0!</v>
      </c>
      <c r="H59" s="114"/>
      <c r="I59" s="114"/>
      <c r="J59" s="114"/>
      <c r="K59" s="114"/>
      <c r="L59" s="114"/>
      <c r="M59" s="129"/>
      <c r="N59" s="114"/>
      <c r="O59" s="114"/>
      <c r="P59" s="114"/>
      <c r="Q59" s="114"/>
      <c r="R59" s="114"/>
      <c r="S59" s="115"/>
      <c r="T59" s="114"/>
      <c r="U59" s="114"/>
      <c r="V59" s="114"/>
      <c r="W59" s="114"/>
      <c r="X59" s="114"/>
      <c r="Y59" s="114"/>
      <c r="Z59" s="114"/>
      <c r="AA59" s="114"/>
      <c r="AB59" s="114"/>
      <c r="AC59" s="114">
        <f t="shared" ref="AC59" si="35">AC73</f>
        <v>0</v>
      </c>
      <c r="AD59" s="114"/>
      <c r="AE59" s="114"/>
      <c r="AF59" s="114"/>
      <c r="AG59" s="114"/>
      <c r="AH59" s="114"/>
      <c r="AI59" s="114">
        <f t="shared" ref="AI59" si="36">AI73</f>
        <v>0</v>
      </c>
      <c r="AJ59" s="114"/>
      <c r="AK59" s="114"/>
      <c r="AL59" s="114"/>
      <c r="AM59" s="114"/>
      <c r="AN59" s="114"/>
      <c r="AO59" s="114"/>
      <c r="AP59" s="114"/>
      <c r="AQ59" s="219"/>
      <c r="AR59" s="114"/>
      <c r="AS59" s="124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</row>
    <row r="60" spans="1:108" s="126" customFormat="1" ht="60.75" hidden="1" customHeight="1">
      <c r="A60" s="289"/>
      <c r="B60" s="289"/>
      <c r="C60" s="289"/>
      <c r="D60" s="114"/>
      <c r="E60" s="114"/>
      <c r="F60" s="114"/>
      <c r="G60" s="114" t="e">
        <f t="shared" si="34"/>
        <v>#DIV/0!</v>
      </c>
      <c r="H60" s="114"/>
      <c r="I60" s="114"/>
      <c r="J60" s="114"/>
      <c r="K60" s="114"/>
      <c r="L60" s="114"/>
      <c r="M60" s="129"/>
      <c r="N60" s="114"/>
      <c r="O60" s="114"/>
      <c r="P60" s="114"/>
      <c r="Q60" s="114"/>
      <c r="R60" s="114"/>
      <c r="S60" s="115"/>
      <c r="T60" s="114"/>
      <c r="U60" s="114"/>
      <c r="V60" s="114"/>
      <c r="W60" s="114"/>
      <c r="X60" s="114"/>
      <c r="Y60" s="114"/>
      <c r="Z60" s="114"/>
      <c r="AA60" s="114"/>
      <c r="AB60" s="114"/>
      <c r="AC60" s="114">
        <f>AC74</f>
        <v>0</v>
      </c>
      <c r="AD60" s="114"/>
      <c r="AE60" s="114"/>
      <c r="AF60" s="114"/>
      <c r="AG60" s="114"/>
      <c r="AH60" s="114"/>
      <c r="AI60" s="114">
        <f>AI74</f>
        <v>0</v>
      </c>
      <c r="AJ60" s="114"/>
      <c r="AK60" s="114"/>
      <c r="AL60" s="114"/>
      <c r="AM60" s="114"/>
      <c r="AN60" s="114"/>
      <c r="AO60" s="114"/>
      <c r="AP60" s="114"/>
      <c r="AQ60" s="219"/>
      <c r="AR60" s="114"/>
      <c r="AS60" s="124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</row>
    <row r="61" spans="1:108" s="126" customFormat="1" ht="135.75" hidden="1" customHeight="1">
      <c r="A61" s="289"/>
      <c r="B61" s="289"/>
      <c r="C61" s="289"/>
      <c r="D61" s="114"/>
      <c r="E61" s="114"/>
      <c r="F61" s="114"/>
      <c r="G61" s="114" t="e">
        <f t="shared" si="34"/>
        <v>#DIV/0!</v>
      </c>
      <c r="H61" s="114"/>
      <c r="I61" s="114"/>
      <c r="J61" s="114"/>
      <c r="K61" s="114"/>
      <c r="L61" s="114"/>
      <c r="M61" s="129"/>
      <c r="N61" s="114"/>
      <c r="O61" s="114"/>
      <c r="P61" s="114"/>
      <c r="Q61" s="114"/>
      <c r="R61" s="114"/>
      <c r="S61" s="115"/>
      <c r="T61" s="114"/>
      <c r="U61" s="114"/>
      <c r="V61" s="114"/>
      <c r="W61" s="114"/>
      <c r="X61" s="114"/>
      <c r="Y61" s="114"/>
      <c r="Z61" s="114"/>
      <c r="AA61" s="114"/>
      <c r="AB61" s="114"/>
      <c r="AC61" s="114">
        <f t="shared" ref="AC61:AC70" si="37">AC81</f>
        <v>0</v>
      </c>
      <c r="AD61" s="114"/>
      <c r="AE61" s="114"/>
      <c r="AF61" s="114"/>
      <c r="AG61" s="114"/>
      <c r="AH61" s="114"/>
      <c r="AI61" s="114">
        <f t="shared" ref="AI61:AI70" si="38">AI81</f>
        <v>0</v>
      </c>
      <c r="AJ61" s="114"/>
      <c r="AK61" s="114"/>
      <c r="AL61" s="114"/>
      <c r="AM61" s="114"/>
      <c r="AN61" s="114"/>
      <c r="AO61" s="114"/>
      <c r="AP61" s="114"/>
      <c r="AQ61" s="219"/>
      <c r="AR61" s="114"/>
      <c r="AS61" s="119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</row>
    <row r="62" spans="1:108" s="126" customFormat="1" ht="20.25" hidden="1" customHeight="1">
      <c r="A62" s="289"/>
      <c r="B62" s="289"/>
      <c r="C62" s="289"/>
      <c r="D62" s="114"/>
      <c r="E62" s="114"/>
      <c r="F62" s="114"/>
      <c r="G62" s="114" t="e">
        <f t="shared" si="34"/>
        <v>#DIV/0!</v>
      </c>
      <c r="H62" s="114"/>
      <c r="I62" s="114"/>
      <c r="J62" s="114"/>
      <c r="K62" s="114"/>
      <c r="L62" s="114"/>
      <c r="M62" s="129"/>
      <c r="N62" s="114"/>
      <c r="O62" s="114"/>
      <c r="P62" s="114"/>
      <c r="Q62" s="114"/>
      <c r="R62" s="114"/>
      <c r="S62" s="115"/>
      <c r="T62" s="114"/>
      <c r="U62" s="114"/>
      <c r="V62" s="114"/>
      <c r="W62" s="114"/>
      <c r="X62" s="114"/>
      <c r="Y62" s="114"/>
      <c r="Z62" s="114"/>
      <c r="AA62" s="114"/>
      <c r="AB62" s="114"/>
      <c r="AC62" s="114">
        <f t="shared" si="37"/>
        <v>0</v>
      </c>
      <c r="AD62" s="114"/>
      <c r="AE62" s="114"/>
      <c r="AF62" s="114"/>
      <c r="AG62" s="114"/>
      <c r="AH62" s="114"/>
      <c r="AI62" s="114">
        <f t="shared" si="38"/>
        <v>0</v>
      </c>
      <c r="AJ62" s="114"/>
      <c r="AK62" s="114"/>
      <c r="AL62" s="114"/>
      <c r="AM62" s="114"/>
      <c r="AN62" s="114"/>
      <c r="AO62" s="114"/>
      <c r="AP62" s="114"/>
      <c r="AQ62" s="219"/>
      <c r="AR62" s="114"/>
      <c r="AS62" s="119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</row>
    <row r="63" spans="1:108" s="126" customFormat="1" ht="27.75" hidden="1" customHeight="1">
      <c r="A63" s="289"/>
      <c r="B63" s="289"/>
      <c r="C63" s="289"/>
      <c r="D63" s="127"/>
      <c r="E63" s="114"/>
      <c r="F63" s="114"/>
      <c r="G63" s="114" t="e">
        <f t="shared" si="34"/>
        <v>#DIV/0!</v>
      </c>
      <c r="H63" s="114"/>
      <c r="I63" s="114"/>
      <c r="J63" s="114"/>
      <c r="K63" s="114"/>
      <c r="L63" s="114"/>
      <c r="M63" s="129"/>
      <c r="N63" s="114"/>
      <c r="O63" s="114"/>
      <c r="P63" s="114"/>
      <c r="Q63" s="114"/>
      <c r="R63" s="114"/>
      <c r="S63" s="115"/>
      <c r="T63" s="114"/>
      <c r="U63" s="114"/>
      <c r="V63" s="114"/>
      <c r="W63" s="114"/>
      <c r="X63" s="114"/>
      <c r="Y63" s="114"/>
      <c r="Z63" s="114"/>
      <c r="AA63" s="114"/>
      <c r="AB63" s="114"/>
      <c r="AC63" s="114">
        <f t="shared" si="37"/>
        <v>0</v>
      </c>
      <c r="AD63" s="114"/>
      <c r="AE63" s="114"/>
      <c r="AF63" s="114"/>
      <c r="AG63" s="114"/>
      <c r="AH63" s="114"/>
      <c r="AI63" s="114">
        <f t="shared" si="38"/>
        <v>0</v>
      </c>
      <c r="AJ63" s="114"/>
      <c r="AK63" s="114"/>
      <c r="AL63" s="114"/>
      <c r="AM63" s="114"/>
      <c r="AN63" s="114"/>
      <c r="AO63" s="114"/>
      <c r="AP63" s="114"/>
      <c r="AQ63" s="219"/>
      <c r="AR63" s="114"/>
      <c r="AS63" s="119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</row>
    <row r="64" spans="1:108" s="126" customFormat="1" ht="60.75" hidden="1" customHeight="1">
      <c r="A64" s="289"/>
      <c r="B64" s="289"/>
      <c r="C64" s="289"/>
      <c r="D64" s="128"/>
      <c r="E64" s="114"/>
      <c r="F64" s="114"/>
      <c r="G64" s="114" t="e">
        <f t="shared" si="34"/>
        <v>#DIV/0!</v>
      </c>
      <c r="H64" s="114"/>
      <c r="I64" s="114"/>
      <c r="J64" s="114"/>
      <c r="K64" s="114"/>
      <c r="L64" s="114"/>
      <c r="M64" s="129"/>
      <c r="N64" s="114"/>
      <c r="O64" s="114"/>
      <c r="P64" s="114"/>
      <c r="Q64" s="114"/>
      <c r="R64" s="114"/>
      <c r="S64" s="115"/>
      <c r="T64" s="114"/>
      <c r="U64" s="114"/>
      <c r="V64" s="114"/>
      <c r="W64" s="114"/>
      <c r="X64" s="114"/>
      <c r="Y64" s="114"/>
      <c r="Z64" s="114"/>
      <c r="AA64" s="114"/>
      <c r="AB64" s="114"/>
      <c r="AC64" s="114">
        <f t="shared" si="37"/>
        <v>0</v>
      </c>
      <c r="AD64" s="114"/>
      <c r="AE64" s="114"/>
      <c r="AF64" s="114"/>
      <c r="AG64" s="114"/>
      <c r="AH64" s="114"/>
      <c r="AI64" s="114">
        <f t="shared" si="38"/>
        <v>0</v>
      </c>
      <c r="AJ64" s="114"/>
      <c r="AK64" s="114"/>
      <c r="AL64" s="114"/>
      <c r="AM64" s="114"/>
      <c r="AN64" s="114"/>
      <c r="AO64" s="114"/>
      <c r="AP64" s="114"/>
      <c r="AQ64" s="219"/>
      <c r="AR64" s="114"/>
      <c r="AS64" s="119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</row>
    <row r="65" spans="1:108" s="126" customFormat="1" ht="40.5" hidden="1" customHeight="1">
      <c r="A65" s="289"/>
      <c r="B65" s="289"/>
      <c r="C65" s="289"/>
      <c r="D65" s="114"/>
      <c r="E65" s="114"/>
      <c r="F65" s="114"/>
      <c r="G65" s="114" t="e">
        <f t="shared" si="34"/>
        <v>#DIV/0!</v>
      </c>
      <c r="H65" s="114"/>
      <c r="I65" s="114"/>
      <c r="J65" s="114"/>
      <c r="K65" s="114"/>
      <c r="L65" s="114"/>
      <c r="M65" s="129"/>
      <c r="N65" s="114"/>
      <c r="O65" s="114"/>
      <c r="P65" s="114"/>
      <c r="Q65" s="114"/>
      <c r="R65" s="114"/>
      <c r="S65" s="115"/>
      <c r="T65" s="114"/>
      <c r="U65" s="114"/>
      <c r="V65" s="114"/>
      <c r="W65" s="114"/>
      <c r="X65" s="114"/>
      <c r="Y65" s="114"/>
      <c r="Z65" s="114"/>
      <c r="AA65" s="114"/>
      <c r="AB65" s="114"/>
      <c r="AC65" s="114">
        <f t="shared" si="37"/>
        <v>0</v>
      </c>
      <c r="AD65" s="114"/>
      <c r="AE65" s="114"/>
      <c r="AF65" s="114"/>
      <c r="AG65" s="114"/>
      <c r="AH65" s="114"/>
      <c r="AI65" s="114">
        <f t="shared" si="38"/>
        <v>0</v>
      </c>
      <c r="AJ65" s="114"/>
      <c r="AK65" s="114"/>
      <c r="AL65" s="114"/>
      <c r="AM65" s="114"/>
      <c r="AN65" s="114"/>
      <c r="AO65" s="114"/>
      <c r="AP65" s="114"/>
      <c r="AQ65" s="219"/>
      <c r="AR65" s="114"/>
      <c r="AS65" s="119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</row>
    <row r="66" spans="1:108" s="126" customFormat="1" ht="60.75" hidden="1" customHeight="1">
      <c r="A66" s="289"/>
      <c r="B66" s="289"/>
      <c r="C66" s="289"/>
      <c r="D66" s="114"/>
      <c r="E66" s="114"/>
      <c r="F66" s="114"/>
      <c r="G66" s="114" t="e">
        <f t="shared" si="34"/>
        <v>#DIV/0!</v>
      </c>
      <c r="H66" s="114"/>
      <c r="I66" s="114"/>
      <c r="J66" s="114"/>
      <c r="K66" s="114"/>
      <c r="L66" s="114"/>
      <c r="M66" s="129"/>
      <c r="N66" s="114"/>
      <c r="O66" s="114"/>
      <c r="P66" s="114"/>
      <c r="Q66" s="114"/>
      <c r="R66" s="114"/>
      <c r="S66" s="115"/>
      <c r="T66" s="114"/>
      <c r="U66" s="114"/>
      <c r="V66" s="114"/>
      <c r="W66" s="114"/>
      <c r="X66" s="114"/>
      <c r="Y66" s="114"/>
      <c r="Z66" s="114"/>
      <c r="AA66" s="114"/>
      <c r="AB66" s="114"/>
      <c r="AC66" s="114">
        <f t="shared" si="37"/>
        <v>0</v>
      </c>
      <c r="AD66" s="114"/>
      <c r="AE66" s="114"/>
      <c r="AF66" s="114"/>
      <c r="AG66" s="114"/>
      <c r="AH66" s="114"/>
      <c r="AI66" s="114">
        <f t="shared" si="38"/>
        <v>0</v>
      </c>
      <c r="AJ66" s="114"/>
      <c r="AK66" s="114"/>
      <c r="AL66" s="114"/>
      <c r="AM66" s="114"/>
      <c r="AN66" s="114"/>
      <c r="AO66" s="114"/>
      <c r="AP66" s="114"/>
      <c r="AQ66" s="219"/>
      <c r="AR66" s="114"/>
      <c r="AS66" s="119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</row>
    <row r="67" spans="1:108" s="126" customFormat="1" ht="20.25" hidden="1" customHeight="1">
      <c r="A67" s="289"/>
      <c r="B67" s="289"/>
      <c r="C67" s="289"/>
      <c r="D67" s="114"/>
      <c r="E67" s="114"/>
      <c r="F67" s="114"/>
      <c r="G67" s="114" t="e">
        <f t="shared" si="34"/>
        <v>#DIV/0!</v>
      </c>
      <c r="H67" s="114"/>
      <c r="I67" s="114"/>
      <c r="J67" s="114"/>
      <c r="K67" s="114"/>
      <c r="L67" s="114"/>
      <c r="M67" s="129"/>
      <c r="N67" s="114"/>
      <c r="O67" s="114"/>
      <c r="P67" s="114"/>
      <c r="Q67" s="114"/>
      <c r="R67" s="114"/>
      <c r="S67" s="115"/>
      <c r="T67" s="114"/>
      <c r="U67" s="114"/>
      <c r="V67" s="114"/>
      <c r="W67" s="114"/>
      <c r="X67" s="114"/>
      <c r="Y67" s="114"/>
      <c r="Z67" s="114"/>
      <c r="AA67" s="114"/>
      <c r="AB67" s="114"/>
      <c r="AC67" s="114">
        <f t="shared" si="37"/>
        <v>0</v>
      </c>
      <c r="AD67" s="114"/>
      <c r="AE67" s="114"/>
      <c r="AF67" s="114"/>
      <c r="AG67" s="114"/>
      <c r="AH67" s="114"/>
      <c r="AI67" s="114">
        <f t="shared" si="38"/>
        <v>0</v>
      </c>
      <c r="AJ67" s="114"/>
      <c r="AK67" s="114"/>
      <c r="AL67" s="114"/>
      <c r="AM67" s="114"/>
      <c r="AN67" s="114"/>
      <c r="AO67" s="114"/>
      <c r="AP67" s="114"/>
      <c r="AQ67" s="219"/>
      <c r="AR67" s="114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</row>
    <row r="68" spans="1:108" s="126" customFormat="1" ht="20.25" hidden="1" customHeight="1">
      <c r="A68" s="289"/>
      <c r="B68" s="289"/>
      <c r="C68" s="289"/>
      <c r="D68" s="114"/>
      <c r="E68" s="114"/>
      <c r="F68" s="114"/>
      <c r="G68" s="114" t="e">
        <f t="shared" si="34"/>
        <v>#DIV/0!</v>
      </c>
      <c r="H68" s="114"/>
      <c r="I68" s="114"/>
      <c r="J68" s="114"/>
      <c r="K68" s="114"/>
      <c r="L68" s="114"/>
      <c r="M68" s="129"/>
      <c r="N68" s="114"/>
      <c r="O68" s="114"/>
      <c r="P68" s="114"/>
      <c r="Q68" s="114"/>
      <c r="R68" s="114"/>
      <c r="S68" s="115"/>
      <c r="T68" s="114"/>
      <c r="U68" s="114"/>
      <c r="V68" s="114"/>
      <c r="W68" s="114"/>
      <c r="X68" s="114"/>
      <c r="Y68" s="114"/>
      <c r="Z68" s="114"/>
      <c r="AA68" s="114"/>
      <c r="AB68" s="114"/>
      <c r="AC68" s="114">
        <f t="shared" si="37"/>
        <v>0</v>
      </c>
      <c r="AD68" s="114"/>
      <c r="AE68" s="114"/>
      <c r="AF68" s="114"/>
      <c r="AG68" s="114"/>
      <c r="AH68" s="114"/>
      <c r="AI68" s="114">
        <f t="shared" si="38"/>
        <v>0</v>
      </c>
      <c r="AJ68" s="114"/>
      <c r="AK68" s="114"/>
      <c r="AL68" s="114"/>
      <c r="AM68" s="114"/>
      <c r="AN68" s="114"/>
      <c r="AO68" s="114"/>
      <c r="AP68" s="114"/>
      <c r="AQ68" s="219"/>
      <c r="AR68" s="114"/>
      <c r="AS68" s="119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</row>
    <row r="69" spans="1:108" s="126" customFormat="1" ht="20.25" hidden="1" customHeight="1">
      <c r="A69" s="289"/>
      <c r="B69" s="289"/>
      <c r="C69" s="289"/>
      <c r="D69" s="127"/>
      <c r="E69" s="114"/>
      <c r="F69" s="114"/>
      <c r="G69" s="114" t="e">
        <f t="shared" si="34"/>
        <v>#DIV/0!</v>
      </c>
      <c r="H69" s="114"/>
      <c r="I69" s="114"/>
      <c r="J69" s="114"/>
      <c r="K69" s="114"/>
      <c r="L69" s="114"/>
      <c r="M69" s="129"/>
      <c r="N69" s="114"/>
      <c r="O69" s="114"/>
      <c r="P69" s="114"/>
      <c r="Q69" s="114"/>
      <c r="R69" s="114"/>
      <c r="S69" s="115"/>
      <c r="T69" s="114"/>
      <c r="U69" s="114"/>
      <c r="V69" s="114"/>
      <c r="W69" s="114"/>
      <c r="X69" s="114"/>
      <c r="Y69" s="114"/>
      <c r="Z69" s="114"/>
      <c r="AA69" s="114"/>
      <c r="AB69" s="114"/>
      <c r="AC69" s="114">
        <f t="shared" si="37"/>
        <v>0</v>
      </c>
      <c r="AD69" s="114"/>
      <c r="AE69" s="114"/>
      <c r="AF69" s="114"/>
      <c r="AG69" s="114"/>
      <c r="AH69" s="114"/>
      <c r="AI69" s="114">
        <f t="shared" si="38"/>
        <v>0</v>
      </c>
      <c r="AJ69" s="114"/>
      <c r="AK69" s="114"/>
      <c r="AL69" s="114"/>
      <c r="AM69" s="114"/>
      <c r="AN69" s="114"/>
      <c r="AO69" s="114"/>
      <c r="AP69" s="114"/>
      <c r="AQ69" s="219"/>
      <c r="AR69" s="114"/>
      <c r="AS69" s="119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</row>
    <row r="70" spans="1:108" s="126" customFormat="1" ht="60.75" hidden="1" customHeight="1">
      <c r="A70" s="289"/>
      <c r="B70" s="289"/>
      <c r="C70" s="289"/>
      <c r="D70" s="128"/>
      <c r="E70" s="114"/>
      <c r="F70" s="114"/>
      <c r="G70" s="114" t="e">
        <f t="shared" si="34"/>
        <v>#DIV/0!</v>
      </c>
      <c r="H70" s="114"/>
      <c r="I70" s="114"/>
      <c r="J70" s="114"/>
      <c r="K70" s="114"/>
      <c r="L70" s="114"/>
      <c r="M70" s="129"/>
      <c r="N70" s="114"/>
      <c r="O70" s="114"/>
      <c r="P70" s="114"/>
      <c r="Q70" s="114"/>
      <c r="R70" s="114"/>
      <c r="S70" s="115"/>
      <c r="T70" s="114"/>
      <c r="U70" s="114"/>
      <c r="V70" s="114"/>
      <c r="W70" s="114"/>
      <c r="X70" s="114"/>
      <c r="Y70" s="114"/>
      <c r="Z70" s="114"/>
      <c r="AA70" s="114"/>
      <c r="AB70" s="114"/>
      <c r="AC70" s="114">
        <f t="shared" si="37"/>
        <v>0</v>
      </c>
      <c r="AD70" s="114"/>
      <c r="AE70" s="114"/>
      <c r="AF70" s="114"/>
      <c r="AG70" s="114"/>
      <c r="AH70" s="114"/>
      <c r="AI70" s="114">
        <f t="shared" si="38"/>
        <v>0</v>
      </c>
      <c r="AJ70" s="114"/>
      <c r="AK70" s="114"/>
      <c r="AL70" s="114"/>
      <c r="AM70" s="114"/>
      <c r="AN70" s="114"/>
      <c r="AO70" s="114"/>
      <c r="AP70" s="114"/>
      <c r="AQ70" s="219"/>
      <c r="AR70" s="114"/>
      <c r="AS70" s="119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</row>
    <row r="71" spans="1:108" s="126" customFormat="1" ht="65.25" customHeight="1" thickBot="1">
      <c r="A71" s="290"/>
      <c r="B71" s="290"/>
      <c r="C71" s="328"/>
      <c r="D71" s="114" t="s">
        <v>27</v>
      </c>
      <c r="E71" s="114">
        <f t="shared" ref="E71:AL71" si="39">SUM(E73,E76,E78,E80)</f>
        <v>2570.5</v>
      </c>
      <c r="F71" s="114">
        <f t="shared" ref="F71" si="40">SUM(F73,F76,F78,F80)</f>
        <v>700</v>
      </c>
      <c r="G71" s="114">
        <f t="shared" si="34"/>
        <v>27.232056020229528</v>
      </c>
      <c r="H71" s="114">
        <f t="shared" si="39"/>
        <v>0</v>
      </c>
      <c r="I71" s="114">
        <f>SUM(I73,I76,I78,I80)</f>
        <v>0</v>
      </c>
      <c r="J71" s="114"/>
      <c r="K71" s="114">
        <f t="shared" si="39"/>
        <v>700</v>
      </c>
      <c r="L71" s="114">
        <f t="shared" si="39"/>
        <v>700</v>
      </c>
      <c r="M71" s="129">
        <v>100</v>
      </c>
      <c r="N71" s="114">
        <f t="shared" si="39"/>
        <v>0</v>
      </c>
      <c r="O71" s="114"/>
      <c r="P71" s="114"/>
      <c r="Q71" s="114">
        <f t="shared" si="39"/>
        <v>309</v>
      </c>
      <c r="R71" s="114"/>
      <c r="S71" s="114"/>
      <c r="T71" s="129">
        <f t="shared" si="39"/>
        <v>700</v>
      </c>
      <c r="U71" s="114"/>
      <c r="V71" s="114"/>
      <c r="W71" s="114">
        <f t="shared" si="39"/>
        <v>0</v>
      </c>
      <c r="X71" s="114"/>
      <c r="Y71" s="114"/>
      <c r="Z71" s="114">
        <f t="shared" si="39"/>
        <v>0</v>
      </c>
      <c r="AA71" s="114"/>
      <c r="AB71" s="114"/>
      <c r="AC71" s="114">
        <f t="shared" si="39"/>
        <v>0</v>
      </c>
      <c r="AD71" s="114"/>
      <c r="AE71" s="114"/>
      <c r="AF71" s="114">
        <f t="shared" si="39"/>
        <v>0</v>
      </c>
      <c r="AG71" s="114"/>
      <c r="AH71" s="114"/>
      <c r="AI71" s="114">
        <f t="shared" si="39"/>
        <v>0</v>
      </c>
      <c r="AJ71" s="114"/>
      <c r="AK71" s="114"/>
      <c r="AL71" s="114">
        <f t="shared" si="39"/>
        <v>0</v>
      </c>
      <c r="AM71" s="114"/>
      <c r="AN71" s="114"/>
      <c r="AO71" s="114">
        <f>SUM(AO73,AO76,AO78,AO80)</f>
        <v>861.5</v>
      </c>
      <c r="AP71" s="114"/>
      <c r="AQ71" s="219"/>
      <c r="AR71" s="114"/>
      <c r="AS71" s="119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</row>
    <row r="72" spans="1:108" ht="118.5" customHeight="1">
      <c r="A72" s="284" t="s">
        <v>89</v>
      </c>
      <c r="B72" s="284" t="s">
        <v>93</v>
      </c>
      <c r="C72" s="302" t="s">
        <v>41</v>
      </c>
      <c r="D72" s="68" t="s">
        <v>18</v>
      </c>
      <c r="E72" s="84">
        <f>SUM(H72,K72,N72,Q72,T72,W72,Z72,AC72,AF72,AI72,AL72,AO72)</f>
        <v>1400</v>
      </c>
      <c r="F72" s="253">
        <f>SUM(I72,L72,O72,R72,U72,X72,AA72,AD72,AG72,AJ72,AM72,AP72)</f>
        <v>700</v>
      </c>
      <c r="G72" s="84">
        <f>F72/E72*100</f>
        <v>50</v>
      </c>
      <c r="H72" s="68">
        <v>0</v>
      </c>
      <c r="I72" s="252">
        <v>0</v>
      </c>
      <c r="J72" s="68"/>
      <c r="K72" s="68">
        <v>700</v>
      </c>
      <c r="L72" s="68">
        <v>700</v>
      </c>
      <c r="M72" s="241">
        <v>100</v>
      </c>
      <c r="N72" s="264">
        <v>0</v>
      </c>
      <c r="O72" s="264">
        <v>0</v>
      </c>
      <c r="P72" s="68"/>
      <c r="Q72" s="150">
        <v>0</v>
      </c>
      <c r="R72" s="150"/>
      <c r="S72" s="160"/>
      <c r="T72" s="241">
        <v>700</v>
      </c>
      <c r="U72" s="68"/>
      <c r="V72" s="68"/>
      <c r="W72" s="68">
        <v>0</v>
      </c>
      <c r="X72" s="68"/>
      <c r="Y72" s="68"/>
      <c r="Z72" s="175">
        <v>0</v>
      </c>
      <c r="AA72" s="175"/>
      <c r="AB72" s="68"/>
      <c r="AC72" s="68">
        <v>0</v>
      </c>
      <c r="AD72" s="68"/>
      <c r="AE72" s="68"/>
      <c r="AF72" s="68">
        <v>0</v>
      </c>
      <c r="AG72" s="171"/>
      <c r="AH72" s="68"/>
      <c r="AI72" s="68">
        <v>0</v>
      </c>
      <c r="AJ72" s="68"/>
      <c r="AK72" s="68"/>
      <c r="AL72" s="68">
        <v>0</v>
      </c>
      <c r="AM72" s="68"/>
      <c r="AN72" s="68"/>
      <c r="AO72" s="68">
        <v>0</v>
      </c>
      <c r="AP72" s="68"/>
      <c r="AQ72" s="68"/>
      <c r="AR72" s="332"/>
      <c r="AS72" s="46"/>
    </row>
    <row r="73" spans="1:108" ht="60.75" customHeight="1">
      <c r="A73" s="284"/>
      <c r="B73" s="284"/>
      <c r="C73" s="303"/>
      <c r="D73" s="70" t="s">
        <v>27</v>
      </c>
      <c r="E73" s="84">
        <f>SUM(H73,K73,N73,Q73,T73,W73,Z73,AC73,AF73,AI73,AL73,AO73)</f>
        <v>1400</v>
      </c>
      <c r="F73" s="253">
        <f>SUM(I73,L73,O73,R73,U73,X73,AA73,AD73,AG73,AJ73,AM73,AP73)</f>
        <v>700</v>
      </c>
      <c r="G73" s="256">
        <f>F73/E73*100</f>
        <v>50</v>
      </c>
      <c r="H73" s="68">
        <f>H72</f>
        <v>0</v>
      </c>
      <c r="I73" s="252">
        <f>I72</f>
        <v>0</v>
      </c>
      <c r="J73" s="68"/>
      <c r="K73" s="68">
        <f t="shared" ref="K73:AL73" si="41">K72</f>
        <v>700</v>
      </c>
      <c r="L73" s="68">
        <v>700</v>
      </c>
      <c r="M73" s="241">
        <v>100</v>
      </c>
      <c r="N73" s="264">
        <f t="shared" si="41"/>
        <v>0</v>
      </c>
      <c r="O73" s="264">
        <v>0</v>
      </c>
      <c r="P73" s="68"/>
      <c r="Q73" s="150">
        <f t="shared" si="41"/>
        <v>0</v>
      </c>
      <c r="R73" s="150"/>
      <c r="S73" s="160"/>
      <c r="T73" s="241">
        <v>700</v>
      </c>
      <c r="U73" s="68"/>
      <c r="V73" s="68"/>
      <c r="W73" s="68">
        <f t="shared" si="41"/>
        <v>0</v>
      </c>
      <c r="X73" s="68"/>
      <c r="Y73" s="68"/>
      <c r="Z73" s="175">
        <f t="shared" si="41"/>
        <v>0</v>
      </c>
      <c r="AA73" s="175"/>
      <c r="AB73" s="68"/>
      <c r="AC73" s="68">
        <f t="shared" si="41"/>
        <v>0</v>
      </c>
      <c r="AD73" s="68"/>
      <c r="AE73" s="68"/>
      <c r="AF73" s="68">
        <f t="shared" si="41"/>
        <v>0</v>
      </c>
      <c r="AG73" s="171"/>
      <c r="AH73" s="68"/>
      <c r="AI73" s="68">
        <f t="shared" si="41"/>
        <v>0</v>
      </c>
      <c r="AJ73" s="68"/>
      <c r="AK73" s="68"/>
      <c r="AL73" s="68">
        <f t="shared" si="41"/>
        <v>0</v>
      </c>
      <c r="AM73" s="68"/>
      <c r="AN73" s="68"/>
      <c r="AO73" s="68">
        <v>0</v>
      </c>
      <c r="AP73" s="68"/>
      <c r="AQ73" s="68"/>
      <c r="AR73" s="333"/>
      <c r="AS73" s="46"/>
    </row>
    <row r="74" spans="1:108" ht="195" customHeight="1">
      <c r="A74" s="284"/>
      <c r="B74" s="284"/>
      <c r="C74" s="304"/>
      <c r="D74" s="65" t="s">
        <v>28</v>
      </c>
      <c r="E74" s="210"/>
      <c r="F74" s="253"/>
      <c r="G74" s="210"/>
      <c r="H74" s="207"/>
      <c r="I74" s="252"/>
      <c r="J74" s="207"/>
      <c r="K74" s="207"/>
      <c r="L74" s="207"/>
      <c r="M74" s="207"/>
      <c r="N74" s="264"/>
      <c r="O74" s="264"/>
      <c r="P74" s="207"/>
      <c r="Q74" s="207"/>
      <c r="R74" s="207"/>
      <c r="S74" s="160"/>
      <c r="T74" s="207"/>
      <c r="U74" s="207"/>
      <c r="V74" s="207"/>
      <c r="W74" s="207"/>
      <c r="X74" s="207"/>
      <c r="Y74" s="207"/>
      <c r="Z74" s="209"/>
      <c r="AA74" s="209"/>
      <c r="AB74" s="207"/>
      <c r="AC74" s="207"/>
      <c r="AD74" s="207"/>
      <c r="AE74" s="207"/>
      <c r="AF74" s="207"/>
      <c r="AG74" s="171"/>
      <c r="AH74" s="207"/>
      <c r="AI74" s="207"/>
      <c r="AJ74" s="207"/>
      <c r="AK74" s="207"/>
      <c r="AL74" s="207"/>
      <c r="AM74" s="207"/>
      <c r="AN74" s="207"/>
      <c r="AO74" s="207"/>
      <c r="AP74" s="68"/>
      <c r="AQ74" s="68"/>
      <c r="AR74" s="334"/>
      <c r="AS74" s="46"/>
    </row>
    <row r="75" spans="1:108" ht="147.75" customHeight="1">
      <c r="A75" s="300" t="s">
        <v>98</v>
      </c>
      <c r="B75" s="300" t="s">
        <v>99</v>
      </c>
      <c r="C75" s="300" t="s">
        <v>41</v>
      </c>
      <c r="D75" s="207" t="s">
        <v>18</v>
      </c>
      <c r="E75" s="210">
        <f t="shared" ref="E75:F82" si="42">SUM(H75,K75,N75,Q75,T75,W75,Z75,AC75,AF75,AI75,AL75,AO75)</f>
        <v>309</v>
      </c>
      <c r="F75" s="253">
        <f t="shared" si="42"/>
        <v>0</v>
      </c>
      <c r="G75" s="210"/>
      <c r="H75" s="207">
        <f>H74</f>
        <v>0</v>
      </c>
      <c r="I75" s="252">
        <f>I74</f>
        <v>0</v>
      </c>
      <c r="J75" s="207"/>
      <c r="K75" s="207">
        <v>0</v>
      </c>
      <c r="L75" s="207">
        <v>0</v>
      </c>
      <c r="M75" s="207"/>
      <c r="N75" s="264">
        <v>0</v>
      </c>
      <c r="O75" s="264">
        <v>0</v>
      </c>
      <c r="P75" s="207"/>
      <c r="Q75" s="207">
        <v>309</v>
      </c>
      <c r="R75" s="207"/>
      <c r="S75" s="160"/>
      <c r="T75" s="207">
        <f>T74</f>
        <v>0</v>
      </c>
      <c r="U75" s="207"/>
      <c r="V75" s="207"/>
      <c r="W75" s="207">
        <f>W74</f>
        <v>0</v>
      </c>
      <c r="X75" s="207"/>
      <c r="Y75" s="207"/>
      <c r="Z75" s="209">
        <f>Z74</f>
        <v>0</v>
      </c>
      <c r="AA75" s="209"/>
      <c r="AB75" s="207"/>
      <c r="AC75" s="207">
        <f>AC74</f>
        <v>0</v>
      </c>
      <c r="AD75" s="207"/>
      <c r="AE75" s="207"/>
      <c r="AF75" s="207">
        <f>AF74</f>
        <v>0</v>
      </c>
      <c r="AG75" s="171"/>
      <c r="AH75" s="207"/>
      <c r="AI75" s="207">
        <f>AI74</f>
        <v>0</v>
      </c>
      <c r="AJ75" s="207"/>
      <c r="AK75" s="207"/>
      <c r="AL75" s="207">
        <f>AL74</f>
        <v>0</v>
      </c>
      <c r="AM75" s="207"/>
      <c r="AN75" s="207"/>
      <c r="AO75" s="207">
        <v>0</v>
      </c>
      <c r="AP75" s="207"/>
      <c r="AQ75" s="207"/>
      <c r="AR75" s="285"/>
      <c r="AS75" s="46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</row>
    <row r="76" spans="1:108" ht="147.75" customHeight="1">
      <c r="A76" s="301"/>
      <c r="B76" s="301"/>
      <c r="C76" s="301"/>
      <c r="D76" s="208" t="s">
        <v>27</v>
      </c>
      <c r="E76" s="210">
        <f t="shared" si="42"/>
        <v>309</v>
      </c>
      <c r="F76" s="253">
        <f t="shared" si="42"/>
        <v>0</v>
      </c>
      <c r="G76" s="210"/>
      <c r="H76" s="207">
        <f t="shared" ref="H76:I80" si="43">H75</f>
        <v>0</v>
      </c>
      <c r="I76" s="252">
        <f t="shared" si="43"/>
        <v>0</v>
      </c>
      <c r="J76" s="207"/>
      <c r="K76" s="207">
        <f t="shared" ref="K76" si="44">K75</f>
        <v>0</v>
      </c>
      <c r="L76" s="207">
        <v>0</v>
      </c>
      <c r="M76" s="207"/>
      <c r="N76" s="264">
        <f>N75</f>
        <v>0</v>
      </c>
      <c r="O76" s="264">
        <v>0</v>
      </c>
      <c r="P76" s="207"/>
      <c r="Q76" s="207">
        <f t="shared" ref="Q76" si="45">Q75</f>
        <v>309</v>
      </c>
      <c r="R76" s="207"/>
      <c r="S76" s="160"/>
      <c r="T76" s="207">
        <f t="shared" ref="T76" si="46">T75</f>
        <v>0</v>
      </c>
      <c r="U76" s="207"/>
      <c r="V76" s="207"/>
      <c r="W76" s="207">
        <f t="shared" ref="W76" si="47">W75</f>
        <v>0</v>
      </c>
      <c r="X76" s="207"/>
      <c r="Y76" s="207"/>
      <c r="Z76" s="209">
        <f t="shared" ref="Z76" si="48">Z75</f>
        <v>0</v>
      </c>
      <c r="AA76" s="209"/>
      <c r="AB76" s="207"/>
      <c r="AC76" s="207">
        <f t="shared" ref="AC76" si="49">AC75</f>
        <v>0</v>
      </c>
      <c r="AD76" s="207"/>
      <c r="AE76" s="207"/>
      <c r="AF76" s="207">
        <f t="shared" ref="AF76" si="50">AF75</f>
        <v>0</v>
      </c>
      <c r="AG76" s="171"/>
      <c r="AH76" s="207"/>
      <c r="AI76" s="207">
        <f t="shared" ref="AI76" si="51">AI75</f>
        <v>0</v>
      </c>
      <c r="AJ76" s="207"/>
      <c r="AK76" s="207"/>
      <c r="AL76" s="207">
        <f t="shared" ref="AL76" si="52">AL75</f>
        <v>0</v>
      </c>
      <c r="AM76" s="207"/>
      <c r="AN76" s="207"/>
      <c r="AO76" s="207">
        <v>0</v>
      </c>
      <c r="AP76" s="207"/>
      <c r="AQ76" s="207"/>
      <c r="AR76" s="287"/>
      <c r="AS76" s="46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</row>
    <row r="77" spans="1:108" ht="147.75" customHeight="1">
      <c r="A77" s="300" t="s">
        <v>100</v>
      </c>
      <c r="B77" s="300" t="s">
        <v>101</v>
      </c>
      <c r="C77" s="300" t="s">
        <v>41</v>
      </c>
      <c r="D77" s="207" t="s">
        <v>18</v>
      </c>
      <c r="E77" s="210">
        <f t="shared" si="42"/>
        <v>566.5</v>
      </c>
      <c r="F77" s="253">
        <f t="shared" si="42"/>
        <v>0</v>
      </c>
      <c r="G77" s="210"/>
      <c r="H77" s="207">
        <f t="shared" si="43"/>
        <v>0</v>
      </c>
      <c r="I77" s="252">
        <f t="shared" si="43"/>
        <v>0</v>
      </c>
      <c r="J77" s="207"/>
      <c r="K77" s="207">
        <v>0</v>
      </c>
      <c r="L77" s="207">
        <v>0</v>
      </c>
      <c r="M77" s="207"/>
      <c r="N77" s="264">
        <v>0</v>
      </c>
      <c r="O77" s="264">
        <v>0</v>
      </c>
      <c r="P77" s="207"/>
      <c r="Q77" s="207">
        <v>0</v>
      </c>
      <c r="R77" s="207"/>
      <c r="S77" s="160"/>
      <c r="T77" s="207">
        <f t="shared" ref="T77" si="53">T76</f>
        <v>0</v>
      </c>
      <c r="U77" s="207"/>
      <c r="V77" s="207"/>
      <c r="W77" s="207">
        <f t="shared" ref="W77" si="54">W76</f>
        <v>0</v>
      </c>
      <c r="X77" s="207"/>
      <c r="Y77" s="207"/>
      <c r="Z77" s="209">
        <f t="shared" ref="Z77" si="55">Z76</f>
        <v>0</v>
      </c>
      <c r="AA77" s="209"/>
      <c r="AB77" s="207"/>
      <c r="AC77" s="207">
        <f t="shared" ref="AC77" si="56">AC76</f>
        <v>0</v>
      </c>
      <c r="AD77" s="207"/>
      <c r="AE77" s="207"/>
      <c r="AF77" s="207">
        <f t="shared" ref="AF77" si="57">AF76</f>
        <v>0</v>
      </c>
      <c r="AG77" s="171"/>
      <c r="AH77" s="207"/>
      <c r="AI77" s="207">
        <f t="shared" ref="AI77" si="58">AI76</f>
        <v>0</v>
      </c>
      <c r="AJ77" s="207"/>
      <c r="AK77" s="207"/>
      <c r="AL77" s="207">
        <f t="shared" ref="AL77" si="59">AL76</f>
        <v>0</v>
      </c>
      <c r="AM77" s="207"/>
      <c r="AN77" s="207"/>
      <c r="AO77" s="207">
        <v>566.5</v>
      </c>
      <c r="AP77" s="207"/>
      <c r="AQ77" s="207"/>
      <c r="AR77" s="285"/>
      <c r="AS77" s="46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</row>
    <row r="78" spans="1:108" ht="147.75" customHeight="1">
      <c r="A78" s="301"/>
      <c r="B78" s="301"/>
      <c r="C78" s="301"/>
      <c r="D78" s="208" t="s">
        <v>27</v>
      </c>
      <c r="E78" s="210">
        <f t="shared" si="42"/>
        <v>566.5</v>
      </c>
      <c r="F78" s="253">
        <f t="shared" si="42"/>
        <v>0</v>
      </c>
      <c r="G78" s="210"/>
      <c r="H78" s="207">
        <f t="shared" si="43"/>
        <v>0</v>
      </c>
      <c r="I78" s="252">
        <f t="shared" si="43"/>
        <v>0</v>
      </c>
      <c r="J78" s="207"/>
      <c r="K78" s="207">
        <f t="shared" ref="K78" si="60">K77</f>
        <v>0</v>
      </c>
      <c r="L78" s="207">
        <v>0</v>
      </c>
      <c r="M78" s="207"/>
      <c r="N78" s="264">
        <f t="shared" ref="N78" si="61">N77</f>
        <v>0</v>
      </c>
      <c r="O78" s="264">
        <v>0</v>
      </c>
      <c r="P78" s="207"/>
      <c r="Q78" s="207">
        <v>0</v>
      </c>
      <c r="R78" s="207"/>
      <c r="S78" s="160"/>
      <c r="T78" s="207">
        <f t="shared" ref="T78" si="62">T77</f>
        <v>0</v>
      </c>
      <c r="U78" s="207"/>
      <c r="V78" s="207"/>
      <c r="W78" s="207">
        <f t="shared" ref="W78" si="63">W77</f>
        <v>0</v>
      </c>
      <c r="X78" s="207"/>
      <c r="Y78" s="207"/>
      <c r="Z78" s="209">
        <f t="shared" ref="Z78" si="64">Z77</f>
        <v>0</v>
      </c>
      <c r="AA78" s="209"/>
      <c r="AB78" s="207"/>
      <c r="AC78" s="207">
        <f t="shared" ref="AC78" si="65">AC77</f>
        <v>0</v>
      </c>
      <c r="AD78" s="207"/>
      <c r="AE78" s="207"/>
      <c r="AF78" s="207">
        <f t="shared" ref="AF78" si="66">AF77</f>
        <v>0</v>
      </c>
      <c r="AG78" s="171"/>
      <c r="AH78" s="207"/>
      <c r="AI78" s="207">
        <f t="shared" ref="AI78" si="67">AI77</f>
        <v>0</v>
      </c>
      <c r="AJ78" s="207"/>
      <c r="AK78" s="207"/>
      <c r="AL78" s="207">
        <f t="shared" ref="AL78" si="68">AL77</f>
        <v>0</v>
      </c>
      <c r="AM78" s="207"/>
      <c r="AN78" s="207"/>
      <c r="AO78" s="207">
        <v>566.5</v>
      </c>
      <c r="AP78" s="207"/>
      <c r="AQ78" s="207"/>
      <c r="AR78" s="287"/>
      <c r="AS78" s="46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</row>
    <row r="79" spans="1:108" ht="147.75" customHeight="1">
      <c r="A79" s="300" t="s">
        <v>102</v>
      </c>
      <c r="B79" s="300" t="s">
        <v>103</v>
      </c>
      <c r="C79" s="300" t="s">
        <v>41</v>
      </c>
      <c r="D79" s="207" t="s">
        <v>18</v>
      </c>
      <c r="E79" s="210">
        <f t="shared" si="42"/>
        <v>295</v>
      </c>
      <c r="F79" s="253">
        <f t="shared" si="42"/>
        <v>0</v>
      </c>
      <c r="G79" s="210"/>
      <c r="H79" s="207">
        <f t="shared" si="43"/>
        <v>0</v>
      </c>
      <c r="I79" s="252">
        <f t="shared" si="43"/>
        <v>0</v>
      </c>
      <c r="J79" s="207"/>
      <c r="K79" s="207">
        <v>0</v>
      </c>
      <c r="L79" s="207">
        <v>0</v>
      </c>
      <c r="M79" s="207"/>
      <c r="N79" s="264">
        <v>0</v>
      </c>
      <c r="O79" s="264">
        <v>0</v>
      </c>
      <c r="P79" s="207"/>
      <c r="Q79" s="207">
        <f t="shared" ref="Q79" si="69">Q78</f>
        <v>0</v>
      </c>
      <c r="R79" s="207"/>
      <c r="S79" s="160"/>
      <c r="T79" s="207">
        <f t="shared" ref="T79" si="70">T78</f>
        <v>0</v>
      </c>
      <c r="U79" s="207"/>
      <c r="V79" s="207"/>
      <c r="W79" s="207">
        <f t="shared" ref="W79" si="71">W78</f>
        <v>0</v>
      </c>
      <c r="X79" s="207"/>
      <c r="Y79" s="207"/>
      <c r="Z79" s="209">
        <f t="shared" ref="Z79" si="72">Z78</f>
        <v>0</v>
      </c>
      <c r="AA79" s="209"/>
      <c r="AB79" s="207"/>
      <c r="AC79" s="207">
        <f t="shared" ref="AC79" si="73">AC78</f>
        <v>0</v>
      </c>
      <c r="AD79" s="207"/>
      <c r="AE79" s="207"/>
      <c r="AF79" s="207">
        <f t="shared" ref="AF79" si="74">AF78</f>
        <v>0</v>
      </c>
      <c r="AG79" s="171"/>
      <c r="AH79" s="207"/>
      <c r="AI79" s="207">
        <f t="shared" ref="AI79" si="75">AI78</f>
        <v>0</v>
      </c>
      <c r="AJ79" s="207"/>
      <c r="AK79" s="207"/>
      <c r="AL79" s="207">
        <f t="shared" ref="AL79" si="76">AL78</f>
        <v>0</v>
      </c>
      <c r="AM79" s="207"/>
      <c r="AN79" s="207"/>
      <c r="AO79" s="207">
        <f>AO80</f>
        <v>295</v>
      </c>
      <c r="AP79" s="207"/>
      <c r="AQ79" s="207"/>
      <c r="AR79" s="285"/>
      <c r="AS79" s="46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</row>
    <row r="80" spans="1:108" ht="147.75" customHeight="1">
      <c r="A80" s="301"/>
      <c r="B80" s="301"/>
      <c r="C80" s="301"/>
      <c r="D80" s="208" t="s">
        <v>27</v>
      </c>
      <c r="E80" s="210">
        <f t="shared" si="42"/>
        <v>295</v>
      </c>
      <c r="F80" s="253">
        <f t="shared" si="42"/>
        <v>0</v>
      </c>
      <c r="G80" s="210"/>
      <c r="H80" s="207">
        <f t="shared" si="43"/>
        <v>0</v>
      </c>
      <c r="I80" s="252">
        <f t="shared" si="43"/>
        <v>0</v>
      </c>
      <c r="J80" s="207"/>
      <c r="K80" s="207">
        <f>K79</f>
        <v>0</v>
      </c>
      <c r="L80" s="207">
        <v>0</v>
      </c>
      <c r="M80" s="207"/>
      <c r="N80" s="264">
        <f t="shared" ref="N80" si="77">N79</f>
        <v>0</v>
      </c>
      <c r="O80" s="264">
        <v>0</v>
      </c>
      <c r="P80" s="207"/>
      <c r="Q80" s="207">
        <f t="shared" ref="Q80" si="78">Q79</f>
        <v>0</v>
      </c>
      <c r="R80" s="207"/>
      <c r="S80" s="160"/>
      <c r="T80" s="207">
        <f t="shared" ref="T80" si="79">T79</f>
        <v>0</v>
      </c>
      <c r="U80" s="207"/>
      <c r="V80" s="207"/>
      <c r="W80" s="207">
        <f t="shared" ref="W80" si="80">W79</f>
        <v>0</v>
      </c>
      <c r="X80" s="207"/>
      <c r="Y80" s="207"/>
      <c r="Z80" s="209">
        <f t="shared" ref="Z80" si="81">Z79</f>
        <v>0</v>
      </c>
      <c r="AA80" s="209"/>
      <c r="AB80" s="207"/>
      <c r="AC80" s="207">
        <f t="shared" ref="AC80" si="82">AC79</f>
        <v>0</v>
      </c>
      <c r="AD80" s="207"/>
      <c r="AE80" s="207"/>
      <c r="AF80" s="207">
        <f t="shared" ref="AF80" si="83">AF79</f>
        <v>0</v>
      </c>
      <c r="AG80" s="171"/>
      <c r="AH80" s="207"/>
      <c r="AI80" s="207">
        <f t="shared" ref="AI80" si="84">AI79</f>
        <v>0</v>
      </c>
      <c r="AJ80" s="207"/>
      <c r="AK80" s="207"/>
      <c r="AL80" s="207">
        <f t="shared" ref="AL80" si="85">AL79</f>
        <v>0</v>
      </c>
      <c r="AM80" s="207"/>
      <c r="AN80" s="207"/>
      <c r="AO80" s="207">
        <v>295</v>
      </c>
      <c r="AP80" s="207"/>
      <c r="AQ80" s="207"/>
      <c r="AR80" s="287"/>
      <c r="AS80" s="46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</row>
    <row r="81" spans="1:108" s="101" customFormat="1">
      <c r="A81" s="299" t="s">
        <v>77</v>
      </c>
      <c r="B81" s="299"/>
      <c r="C81" s="299"/>
      <c r="D81" s="92" t="s">
        <v>18</v>
      </c>
      <c r="E81" s="114">
        <f>SUM(H81,K81,N81,Q81,T81,W81,Z81,AC81,AF81,AI81,AL81,AO81)</f>
        <v>2570.5</v>
      </c>
      <c r="F81" s="114">
        <f>SUM(I81,L81,O81,R81,U81,X81,AA81,AD81,AG81,AJ81,AM81,AP81)</f>
        <v>700</v>
      </c>
      <c r="G81" s="114">
        <f>F81/E81*100</f>
        <v>27.232056020229528</v>
      </c>
      <c r="H81" s="236">
        <f t="shared" ref="H81:AL81" si="86">H82</f>
        <v>0</v>
      </c>
      <c r="I81" s="254">
        <f t="shared" si="86"/>
        <v>0</v>
      </c>
      <c r="J81" s="236"/>
      <c r="K81" s="236">
        <f t="shared" si="86"/>
        <v>700</v>
      </c>
      <c r="L81" s="257">
        <f t="shared" si="86"/>
        <v>700</v>
      </c>
      <c r="M81" s="262">
        <v>100</v>
      </c>
      <c r="N81" s="266">
        <f t="shared" si="86"/>
        <v>0</v>
      </c>
      <c r="O81" s="266">
        <v>0</v>
      </c>
      <c r="P81" s="236"/>
      <c r="Q81" s="236">
        <f t="shared" si="86"/>
        <v>309</v>
      </c>
      <c r="R81" s="236"/>
      <c r="S81" s="236"/>
      <c r="T81" s="242">
        <f t="shared" si="86"/>
        <v>700</v>
      </c>
      <c r="U81" s="236"/>
      <c r="V81" s="236"/>
      <c r="W81" s="236">
        <f t="shared" si="86"/>
        <v>0</v>
      </c>
      <c r="X81" s="236"/>
      <c r="Y81" s="236"/>
      <c r="Z81" s="236">
        <f t="shared" si="86"/>
        <v>0</v>
      </c>
      <c r="AA81" s="236"/>
      <c r="AB81" s="236"/>
      <c r="AC81" s="236">
        <f t="shared" si="86"/>
        <v>0</v>
      </c>
      <c r="AD81" s="236"/>
      <c r="AE81" s="236"/>
      <c r="AF81" s="236">
        <f t="shared" si="86"/>
        <v>0</v>
      </c>
      <c r="AG81" s="236"/>
      <c r="AH81" s="236"/>
      <c r="AI81" s="236">
        <f t="shared" si="86"/>
        <v>0</v>
      </c>
      <c r="AJ81" s="236"/>
      <c r="AK81" s="236"/>
      <c r="AL81" s="236">
        <f t="shared" si="86"/>
        <v>0</v>
      </c>
      <c r="AM81" s="236"/>
      <c r="AN81" s="236"/>
      <c r="AO81" s="214">
        <f>AO82</f>
        <v>861.5</v>
      </c>
      <c r="AP81" s="214"/>
      <c r="AQ81" s="102"/>
      <c r="AR81" s="92"/>
      <c r="AS81" s="103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</row>
    <row r="82" spans="1:108" s="101" customFormat="1" ht="30.75" customHeight="1">
      <c r="A82" s="299"/>
      <c r="B82" s="299"/>
      <c r="C82" s="299"/>
      <c r="D82" s="92" t="s">
        <v>27</v>
      </c>
      <c r="E82" s="114">
        <f t="shared" si="42"/>
        <v>2570.5</v>
      </c>
      <c r="F82" s="114">
        <f t="shared" si="42"/>
        <v>700</v>
      </c>
      <c r="G82" s="114">
        <f>F82/E82*100</f>
        <v>27.232056020229528</v>
      </c>
      <c r="H82" s="236">
        <f t="shared" ref="H82:AL82" si="87">SUM(H73,H76,H78,H80)</f>
        <v>0</v>
      </c>
      <c r="I82" s="254">
        <f t="shared" ref="I82" si="88">SUM(I73,I76,I78,I80)</f>
        <v>0</v>
      </c>
      <c r="J82" s="236"/>
      <c r="K82" s="236">
        <f t="shared" si="87"/>
        <v>700</v>
      </c>
      <c r="L82" s="257">
        <f t="shared" si="87"/>
        <v>700</v>
      </c>
      <c r="M82" s="262">
        <v>100</v>
      </c>
      <c r="N82" s="266">
        <f t="shared" si="87"/>
        <v>0</v>
      </c>
      <c r="O82" s="266">
        <v>0</v>
      </c>
      <c r="P82" s="236"/>
      <c r="Q82" s="236">
        <f t="shared" si="87"/>
        <v>309</v>
      </c>
      <c r="R82" s="236"/>
      <c r="S82" s="236"/>
      <c r="T82" s="242">
        <f t="shared" si="87"/>
        <v>700</v>
      </c>
      <c r="U82" s="236"/>
      <c r="V82" s="236"/>
      <c r="W82" s="236">
        <f t="shared" si="87"/>
        <v>0</v>
      </c>
      <c r="X82" s="236"/>
      <c r="Y82" s="236"/>
      <c r="Z82" s="236">
        <f t="shared" si="87"/>
        <v>0</v>
      </c>
      <c r="AA82" s="236"/>
      <c r="AB82" s="236"/>
      <c r="AC82" s="236">
        <f t="shared" si="87"/>
        <v>0</v>
      </c>
      <c r="AD82" s="236"/>
      <c r="AE82" s="236"/>
      <c r="AF82" s="236">
        <f t="shared" si="87"/>
        <v>0</v>
      </c>
      <c r="AG82" s="236"/>
      <c r="AH82" s="236"/>
      <c r="AI82" s="236">
        <f t="shared" si="87"/>
        <v>0</v>
      </c>
      <c r="AJ82" s="236"/>
      <c r="AK82" s="236"/>
      <c r="AL82" s="236">
        <f t="shared" si="87"/>
        <v>0</v>
      </c>
      <c r="AM82" s="236"/>
      <c r="AN82" s="236"/>
      <c r="AO82" s="214">
        <f>SUM(AO73,AO76,AO78,AO80)</f>
        <v>861.5</v>
      </c>
      <c r="AP82" s="214"/>
      <c r="AQ82" s="92"/>
      <c r="AR82" s="92"/>
      <c r="AS82" s="103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</row>
    <row r="83" spans="1:108" s="101" customFormat="1" ht="42.75" customHeight="1">
      <c r="A83" s="299"/>
      <c r="B83" s="299"/>
      <c r="C83" s="299"/>
      <c r="D83" s="123" t="s">
        <v>28</v>
      </c>
      <c r="E83" s="114"/>
      <c r="F83" s="114"/>
      <c r="G83" s="114"/>
      <c r="H83" s="92"/>
      <c r="I83" s="254"/>
      <c r="J83" s="92"/>
      <c r="K83" s="92"/>
      <c r="L83" s="92"/>
      <c r="M83" s="92"/>
      <c r="N83" s="266"/>
      <c r="O83" s="266"/>
      <c r="P83" s="92"/>
      <c r="Q83" s="153"/>
      <c r="R83" s="107"/>
      <c r="S83" s="107"/>
      <c r="T83" s="92"/>
      <c r="U83" s="92"/>
      <c r="V83" s="92"/>
      <c r="W83" s="92"/>
      <c r="X83" s="92"/>
      <c r="Y83" s="92"/>
      <c r="Z83" s="173"/>
      <c r="AA83" s="173"/>
      <c r="AB83" s="92"/>
      <c r="AC83" s="92"/>
      <c r="AD83" s="92"/>
      <c r="AE83" s="92"/>
      <c r="AF83" s="92"/>
      <c r="AG83" s="173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03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</row>
    <row r="84" spans="1:108" s="54" customFormat="1" ht="69.75" customHeight="1">
      <c r="A84" s="283" t="s">
        <v>43</v>
      </c>
      <c r="B84" s="283" t="s">
        <v>78</v>
      </c>
      <c r="C84" s="283" t="s">
        <v>41</v>
      </c>
      <c r="D84" s="70" t="s">
        <v>18</v>
      </c>
      <c r="E84" s="84">
        <f t="shared" ref="E84:F85" si="89">SUM(H84,K84,N84,Q84,T84,W84,Z84,AC84,AF84,AI84,AL84,AO84)</f>
        <v>0</v>
      </c>
      <c r="F84" s="253">
        <f t="shared" si="89"/>
        <v>0</v>
      </c>
      <c r="G84" s="84"/>
      <c r="H84" s="70">
        <v>0</v>
      </c>
      <c r="I84" s="251">
        <v>0</v>
      </c>
      <c r="J84" s="70"/>
      <c r="K84" s="70">
        <v>0</v>
      </c>
      <c r="L84" s="70">
        <v>0</v>
      </c>
      <c r="M84" s="70"/>
      <c r="N84" s="263">
        <v>0</v>
      </c>
      <c r="O84" s="263">
        <v>0</v>
      </c>
      <c r="P84" s="70"/>
      <c r="Q84" s="151">
        <v>0</v>
      </c>
      <c r="R84" s="169"/>
      <c r="S84" s="169"/>
      <c r="T84" s="70">
        <v>0</v>
      </c>
      <c r="U84" s="70"/>
      <c r="V84" s="70"/>
      <c r="W84" s="70">
        <v>0</v>
      </c>
      <c r="X84" s="70"/>
      <c r="Y84" s="70"/>
      <c r="Z84" s="183">
        <v>0</v>
      </c>
      <c r="AA84" s="183"/>
      <c r="AB84" s="70"/>
      <c r="AC84" s="70">
        <v>0</v>
      </c>
      <c r="AD84" s="70"/>
      <c r="AE84" s="70"/>
      <c r="AF84" s="70">
        <v>0</v>
      </c>
      <c r="AG84" s="172"/>
      <c r="AH84" s="70"/>
      <c r="AI84" s="70">
        <v>0</v>
      </c>
      <c r="AJ84" s="70"/>
      <c r="AK84" s="70"/>
      <c r="AL84" s="70">
        <v>0</v>
      </c>
      <c r="AM84" s="70"/>
      <c r="AN84" s="70"/>
      <c r="AO84" s="70">
        <v>0</v>
      </c>
      <c r="AP84" s="70"/>
      <c r="AQ84" s="70"/>
      <c r="AR84" s="70"/>
      <c r="AS84" s="61"/>
    </row>
    <row r="85" spans="1:108" s="54" customFormat="1" ht="40.799999999999997">
      <c r="A85" s="283"/>
      <c r="B85" s="283"/>
      <c r="C85" s="283"/>
      <c r="D85" s="70" t="s">
        <v>27</v>
      </c>
      <c r="E85" s="84">
        <f t="shared" si="89"/>
        <v>0</v>
      </c>
      <c r="F85" s="253">
        <f t="shared" si="89"/>
        <v>0</v>
      </c>
      <c r="G85" s="84"/>
      <c r="H85" s="70">
        <v>0</v>
      </c>
      <c r="I85" s="251">
        <v>0</v>
      </c>
      <c r="J85" s="70"/>
      <c r="K85" s="70">
        <v>0</v>
      </c>
      <c r="L85" s="70">
        <v>0</v>
      </c>
      <c r="M85" s="70"/>
      <c r="N85" s="263">
        <v>0</v>
      </c>
      <c r="O85" s="263">
        <v>0</v>
      </c>
      <c r="P85" s="70"/>
      <c r="Q85" s="151">
        <v>0</v>
      </c>
      <c r="R85" s="169"/>
      <c r="S85" s="169"/>
      <c r="T85" s="70">
        <v>0</v>
      </c>
      <c r="U85" s="70"/>
      <c r="V85" s="70"/>
      <c r="W85" s="70">
        <v>0</v>
      </c>
      <c r="X85" s="70"/>
      <c r="Y85" s="70"/>
      <c r="Z85" s="183">
        <v>0</v>
      </c>
      <c r="AA85" s="183"/>
      <c r="AB85" s="70"/>
      <c r="AC85" s="70">
        <v>0</v>
      </c>
      <c r="AD85" s="70"/>
      <c r="AE85" s="70"/>
      <c r="AF85" s="70">
        <v>0</v>
      </c>
      <c r="AG85" s="172"/>
      <c r="AH85" s="70"/>
      <c r="AI85" s="70">
        <v>0</v>
      </c>
      <c r="AJ85" s="70"/>
      <c r="AK85" s="70"/>
      <c r="AL85" s="70">
        <v>0</v>
      </c>
      <c r="AM85" s="70"/>
      <c r="AN85" s="70"/>
      <c r="AO85" s="70">
        <v>0</v>
      </c>
      <c r="AP85" s="70"/>
      <c r="AQ85" s="70"/>
      <c r="AR85" s="70"/>
      <c r="AS85" s="61"/>
    </row>
    <row r="86" spans="1:108" s="54" customFormat="1" ht="72" customHeight="1">
      <c r="A86" s="283"/>
      <c r="B86" s="283"/>
      <c r="C86" s="283"/>
      <c r="D86" s="65" t="s">
        <v>28</v>
      </c>
      <c r="E86" s="84"/>
      <c r="F86" s="253"/>
      <c r="G86" s="84"/>
      <c r="H86" s="70"/>
      <c r="I86" s="251"/>
      <c r="J86" s="70"/>
      <c r="K86" s="70"/>
      <c r="L86" s="70"/>
      <c r="M86" s="70"/>
      <c r="N86" s="263"/>
      <c r="O86" s="263"/>
      <c r="P86" s="70"/>
      <c r="Q86" s="151"/>
      <c r="R86" s="169"/>
      <c r="S86" s="169"/>
      <c r="T86" s="70"/>
      <c r="U86" s="70"/>
      <c r="V86" s="70"/>
      <c r="W86" s="70"/>
      <c r="X86" s="70"/>
      <c r="Y86" s="70"/>
      <c r="Z86" s="183"/>
      <c r="AA86" s="183"/>
      <c r="AB86" s="70"/>
      <c r="AC86" s="70"/>
      <c r="AD86" s="70"/>
      <c r="AE86" s="70"/>
      <c r="AF86" s="70"/>
      <c r="AG86" s="172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1"/>
    </row>
    <row r="87" spans="1:108">
      <c r="A87" s="327" t="s">
        <v>79</v>
      </c>
      <c r="B87" s="327"/>
      <c r="C87" s="327"/>
      <c r="D87" s="68" t="s">
        <v>18</v>
      </c>
      <c r="E87" s="82">
        <v>0</v>
      </c>
      <c r="F87" s="82">
        <v>0</v>
      </c>
      <c r="G87" s="82"/>
      <c r="H87" s="69">
        <v>0</v>
      </c>
      <c r="I87" s="255">
        <v>0</v>
      </c>
      <c r="J87" s="69"/>
      <c r="K87" s="69">
        <v>0</v>
      </c>
      <c r="L87" s="69">
        <v>0</v>
      </c>
      <c r="M87" s="69"/>
      <c r="N87" s="267">
        <v>0</v>
      </c>
      <c r="O87" s="267">
        <v>0</v>
      </c>
      <c r="P87" s="69"/>
      <c r="Q87" s="152">
        <v>0</v>
      </c>
      <c r="R87" s="168"/>
      <c r="S87" s="168"/>
      <c r="T87" s="69">
        <v>0</v>
      </c>
      <c r="U87" s="69"/>
      <c r="V87" s="69"/>
      <c r="W87" s="69">
        <v>0</v>
      </c>
      <c r="X87" s="69"/>
      <c r="Y87" s="69"/>
      <c r="Z87" s="182">
        <v>0</v>
      </c>
      <c r="AA87" s="182"/>
      <c r="AB87" s="69"/>
      <c r="AC87" s="69">
        <v>0</v>
      </c>
      <c r="AD87" s="69"/>
      <c r="AE87" s="69"/>
      <c r="AF87" s="69">
        <v>0</v>
      </c>
      <c r="AG87" s="83"/>
      <c r="AH87" s="69"/>
      <c r="AI87" s="69">
        <v>0</v>
      </c>
      <c r="AJ87" s="69"/>
      <c r="AK87" s="69"/>
      <c r="AL87" s="69">
        <v>0</v>
      </c>
      <c r="AM87" s="69"/>
      <c r="AN87" s="69"/>
      <c r="AO87" s="69">
        <v>0</v>
      </c>
      <c r="AP87" s="69"/>
      <c r="AQ87" s="69"/>
      <c r="AR87" s="69"/>
      <c r="AS87" s="46"/>
    </row>
    <row r="88" spans="1:108" ht="20.25" customHeight="1">
      <c r="A88" s="327"/>
      <c r="B88" s="327"/>
      <c r="C88" s="327"/>
      <c r="D88" s="68" t="s">
        <v>27</v>
      </c>
      <c r="E88" s="75">
        <v>0</v>
      </c>
      <c r="F88" s="171">
        <v>0</v>
      </c>
      <c r="G88" s="75"/>
      <c r="H88" s="68">
        <v>0</v>
      </c>
      <c r="I88" s="252">
        <v>0</v>
      </c>
      <c r="J88" s="68"/>
      <c r="K88" s="68">
        <v>0</v>
      </c>
      <c r="L88" s="68">
        <v>0</v>
      </c>
      <c r="M88" s="68"/>
      <c r="N88" s="264">
        <v>0</v>
      </c>
      <c r="O88" s="264">
        <v>0</v>
      </c>
      <c r="P88" s="68"/>
      <c r="Q88" s="150">
        <v>0</v>
      </c>
      <c r="R88" s="160"/>
      <c r="S88" s="160"/>
      <c r="T88" s="68">
        <v>0</v>
      </c>
      <c r="U88" s="68"/>
      <c r="V88" s="68"/>
      <c r="W88" s="68">
        <v>0</v>
      </c>
      <c r="X88" s="68"/>
      <c r="Y88" s="68"/>
      <c r="Z88" s="175">
        <v>0</v>
      </c>
      <c r="AA88" s="175"/>
      <c r="AB88" s="68"/>
      <c r="AC88" s="68">
        <v>0</v>
      </c>
      <c r="AD88" s="68"/>
      <c r="AE88" s="68"/>
      <c r="AF88" s="68">
        <v>0</v>
      </c>
      <c r="AG88" s="171"/>
      <c r="AH88" s="68"/>
      <c r="AI88" s="68">
        <v>0</v>
      </c>
      <c r="AJ88" s="68"/>
      <c r="AK88" s="68"/>
      <c r="AL88" s="68">
        <v>0</v>
      </c>
      <c r="AM88" s="68"/>
      <c r="AN88" s="68"/>
      <c r="AO88" s="68">
        <v>0</v>
      </c>
      <c r="AP88" s="68"/>
      <c r="AQ88" s="68"/>
      <c r="AR88" s="68"/>
      <c r="AS88" s="46"/>
    </row>
    <row r="89" spans="1:108" ht="63">
      <c r="A89" s="327"/>
      <c r="B89" s="327"/>
      <c r="C89" s="327"/>
      <c r="D89" s="47" t="s">
        <v>28</v>
      </c>
      <c r="E89" s="75"/>
      <c r="F89" s="171"/>
      <c r="G89" s="75"/>
      <c r="H89" s="68"/>
      <c r="I89" s="252"/>
      <c r="J89" s="68"/>
      <c r="K89" s="68"/>
      <c r="L89" s="68"/>
      <c r="M89" s="68"/>
      <c r="N89" s="264"/>
      <c r="O89" s="264"/>
      <c r="P89" s="68"/>
      <c r="Q89" s="150"/>
      <c r="R89" s="160"/>
      <c r="S89" s="160"/>
      <c r="T89" s="68"/>
      <c r="U89" s="68"/>
      <c r="V89" s="68"/>
      <c r="W89" s="68"/>
      <c r="X89" s="68"/>
      <c r="Y89" s="68"/>
      <c r="Z89" s="175"/>
      <c r="AA89" s="175"/>
      <c r="AB89" s="68"/>
      <c r="AC89" s="68"/>
      <c r="AD89" s="68"/>
      <c r="AE89" s="68"/>
      <c r="AF89" s="68"/>
      <c r="AG89" s="171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57"/>
    </row>
    <row r="90" spans="1:108" s="111" customFormat="1" ht="27.75" customHeight="1">
      <c r="A90" s="283" t="s">
        <v>45</v>
      </c>
      <c r="B90" s="283" t="s">
        <v>80</v>
      </c>
      <c r="C90" s="288" t="s">
        <v>52</v>
      </c>
      <c r="D90" s="114" t="s">
        <v>18</v>
      </c>
      <c r="E90" s="114">
        <f>H90+K90+N90+Q90+AO90+T90+W90+Z90+AC90+AF90+AI90+AL90</f>
        <v>3975.3939999999998</v>
      </c>
      <c r="F90" s="114">
        <f>I90+L90+O90+R90+AP90+U90+X90+AA90+AD90+AG90+AJ90+AM90</f>
        <v>0</v>
      </c>
      <c r="G90" s="114"/>
      <c r="H90" s="114">
        <f>SUM(H93,H96,H99,)</f>
        <v>0</v>
      </c>
      <c r="I90" s="114">
        <f>SUM(I93,I96,I99,)</f>
        <v>0</v>
      </c>
      <c r="J90" s="114"/>
      <c r="K90" s="114">
        <f t="shared" ref="K90:AO90" si="90">SUM(K93,K96,K99,)</f>
        <v>0</v>
      </c>
      <c r="L90" s="114">
        <v>0</v>
      </c>
      <c r="M90" s="114"/>
      <c r="N90" s="114">
        <f t="shared" si="90"/>
        <v>0</v>
      </c>
      <c r="O90" s="114"/>
      <c r="P90" s="114"/>
      <c r="Q90" s="114">
        <f t="shared" si="90"/>
        <v>0</v>
      </c>
      <c r="R90" s="114"/>
      <c r="S90" s="114"/>
      <c r="T90" s="219">
        <f t="shared" si="90"/>
        <v>2737.3939999999998</v>
      </c>
      <c r="U90" s="114"/>
      <c r="V90" s="114"/>
      <c r="W90" s="114">
        <f t="shared" si="90"/>
        <v>0</v>
      </c>
      <c r="X90" s="114"/>
      <c r="Y90" s="114"/>
      <c r="Z90" s="114">
        <f t="shared" si="90"/>
        <v>1238</v>
      </c>
      <c r="AA90" s="114"/>
      <c r="AB90" s="114"/>
      <c r="AC90" s="114">
        <f t="shared" si="90"/>
        <v>0</v>
      </c>
      <c r="AD90" s="114"/>
      <c r="AE90" s="114"/>
      <c r="AF90" s="114">
        <f t="shared" si="90"/>
        <v>0</v>
      </c>
      <c r="AG90" s="114"/>
      <c r="AH90" s="114"/>
      <c r="AI90" s="114">
        <f t="shared" si="90"/>
        <v>0</v>
      </c>
      <c r="AJ90" s="114"/>
      <c r="AK90" s="114"/>
      <c r="AL90" s="114">
        <f t="shared" si="90"/>
        <v>0</v>
      </c>
      <c r="AM90" s="114"/>
      <c r="AN90" s="114"/>
      <c r="AO90" s="114">
        <f t="shared" si="90"/>
        <v>0</v>
      </c>
      <c r="AP90" s="219"/>
      <c r="AQ90" s="129"/>
      <c r="AR90" s="114"/>
      <c r="AS90" s="119"/>
    </row>
    <row r="91" spans="1:108" s="111" customFormat="1" ht="40.799999999999997">
      <c r="A91" s="283"/>
      <c r="B91" s="283"/>
      <c r="C91" s="289"/>
      <c r="D91" s="114" t="s">
        <v>27</v>
      </c>
      <c r="E91" s="114">
        <f>H91+K91+N91+Q91+AO91+T91+W91+Z91+AC91+AF91+AI91+AL91</f>
        <v>3975.3939999999998</v>
      </c>
      <c r="F91" s="114">
        <f>I91+L91+O91+R91+AP91+U91+X91+AA91+AD91+AG91+AJ91+AM91</f>
        <v>0</v>
      </c>
      <c r="G91" s="114"/>
      <c r="H91" s="114">
        <f>SUM(H94,H97,H100,)</f>
        <v>0</v>
      </c>
      <c r="I91" s="114">
        <f>SUM(I94,I97,I100,)</f>
        <v>0</v>
      </c>
      <c r="J91" s="114"/>
      <c r="K91" s="114">
        <f t="shared" ref="K91:AO91" si="91">SUM(K94,K97,K100,)</f>
        <v>0</v>
      </c>
      <c r="L91" s="114">
        <v>0</v>
      </c>
      <c r="M91" s="114"/>
      <c r="N91" s="114">
        <f t="shared" si="91"/>
        <v>0</v>
      </c>
      <c r="O91" s="114"/>
      <c r="P91" s="114"/>
      <c r="Q91" s="114">
        <f t="shared" si="91"/>
        <v>0</v>
      </c>
      <c r="R91" s="114"/>
      <c r="S91" s="114"/>
      <c r="T91" s="219">
        <f t="shared" si="91"/>
        <v>2737.3939999999998</v>
      </c>
      <c r="U91" s="114"/>
      <c r="V91" s="114"/>
      <c r="W91" s="114">
        <f t="shared" si="91"/>
        <v>0</v>
      </c>
      <c r="X91" s="114"/>
      <c r="Y91" s="114"/>
      <c r="Z91" s="114">
        <f t="shared" si="91"/>
        <v>1238</v>
      </c>
      <c r="AA91" s="114"/>
      <c r="AB91" s="114"/>
      <c r="AC91" s="114">
        <f t="shared" si="91"/>
        <v>0</v>
      </c>
      <c r="AD91" s="114"/>
      <c r="AE91" s="114"/>
      <c r="AF91" s="114">
        <f t="shared" si="91"/>
        <v>0</v>
      </c>
      <c r="AG91" s="114"/>
      <c r="AH91" s="114"/>
      <c r="AI91" s="114">
        <f t="shared" si="91"/>
        <v>0</v>
      </c>
      <c r="AJ91" s="114"/>
      <c r="AK91" s="114"/>
      <c r="AL91" s="114">
        <f t="shared" si="91"/>
        <v>0</v>
      </c>
      <c r="AM91" s="114"/>
      <c r="AN91" s="114"/>
      <c r="AO91" s="114">
        <f t="shared" si="91"/>
        <v>0</v>
      </c>
      <c r="AP91" s="219"/>
      <c r="AQ91" s="129"/>
      <c r="AR91" s="114"/>
      <c r="AS91" s="119"/>
    </row>
    <row r="92" spans="1:108" s="54" customFormat="1" ht="61.2">
      <c r="A92" s="283"/>
      <c r="B92" s="283"/>
      <c r="C92" s="289"/>
      <c r="D92" s="65" t="s">
        <v>28</v>
      </c>
      <c r="E92" s="84"/>
      <c r="F92" s="253"/>
      <c r="G92" s="155"/>
      <c r="H92" s="70"/>
      <c r="I92" s="251"/>
      <c r="J92" s="70"/>
      <c r="K92" s="70"/>
      <c r="L92" s="70"/>
      <c r="M92" s="70"/>
      <c r="N92" s="263"/>
      <c r="O92" s="263"/>
      <c r="P92" s="70"/>
      <c r="Q92" s="151"/>
      <c r="R92" s="169"/>
      <c r="S92" s="169"/>
      <c r="T92" s="70"/>
      <c r="U92" s="70"/>
      <c r="V92" s="70"/>
      <c r="W92" s="70"/>
      <c r="X92" s="70"/>
      <c r="Y92" s="67"/>
      <c r="Z92" s="183"/>
      <c r="AA92" s="183"/>
      <c r="AB92" s="70"/>
      <c r="AC92" s="70"/>
      <c r="AD92" s="70"/>
      <c r="AE92" s="70"/>
      <c r="AF92" s="70"/>
      <c r="AG92" s="172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61"/>
    </row>
    <row r="93" spans="1:108" s="60" customFormat="1" ht="67.5" customHeight="1">
      <c r="A93" s="288" t="s">
        <v>69</v>
      </c>
      <c r="B93" s="288" t="s">
        <v>85</v>
      </c>
      <c r="C93" s="289"/>
      <c r="D93" s="70" t="s">
        <v>18</v>
      </c>
      <c r="E93" s="211">
        <f>SUM(H93,K93,N93,Q93,T93,W93,Z93,AC93,AF93,AI93,AL93,AO93)</f>
        <v>1238</v>
      </c>
      <c r="F93" s="253">
        <f>SUM(I93,L93,O93,R93,U93,X93,AA93,AD93,AG93,AJ93,AM93,AP93)</f>
        <v>0</v>
      </c>
      <c r="G93" s="155"/>
      <c r="H93" s="70">
        <v>0</v>
      </c>
      <c r="I93" s="251">
        <v>0</v>
      </c>
      <c r="J93" s="70"/>
      <c r="K93" s="70">
        <v>0</v>
      </c>
      <c r="L93" s="70">
        <v>0</v>
      </c>
      <c r="M93" s="70"/>
      <c r="N93" s="263">
        <v>0</v>
      </c>
      <c r="O93" s="263">
        <v>0</v>
      </c>
      <c r="P93" s="70"/>
      <c r="Q93" s="151">
        <v>0</v>
      </c>
      <c r="R93" s="169"/>
      <c r="S93" s="169"/>
      <c r="T93" s="70">
        <v>0</v>
      </c>
      <c r="U93" s="70"/>
      <c r="V93" s="70"/>
      <c r="W93" s="70">
        <v>0</v>
      </c>
      <c r="X93" s="70"/>
      <c r="Y93" s="67"/>
      <c r="Z93" s="183">
        <v>1238</v>
      </c>
      <c r="AA93" s="183"/>
      <c r="AB93" s="70"/>
      <c r="AC93" s="70">
        <v>0</v>
      </c>
      <c r="AD93" s="70"/>
      <c r="AE93" s="70"/>
      <c r="AF93" s="70">
        <v>0</v>
      </c>
      <c r="AG93" s="172"/>
      <c r="AH93" s="70"/>
      <c r="AI93" s="70">
        <v>0</v>
      </c>
      <c r="AJ93" s="70"/>
      <c r="AK93" s="70"/>
      <c r="AL93" s="70">
        <v>0</v>
      </c>
      <c r="AM93" s="70"/>
      <c r="AN93" s="70"/>
      <c r="AO93" s="218">
        <v>0</v>
      </c>
      <c r="AP93" s="218"/>
      <c r="AQ93" s="67"/>
      <c r="AR93" s="335"/>
    </row>
    <row r="94" spans="1:108" s="60" customFormat="1" ht="40.799999999999997">
      <c r="A94" s="289"/>
      <c r="B94" s="289"/>
      <c r="C94" s="289"/>
      <c r="D94" s="70" t="s">
        <v>27</v>
      </c>
      <c r="E94" s="211">
        <f t="shared" ref="E94:F100" si="92">SUM(H94,K94,N94,Q94,T94,W94,Z94,AC94,AF94,AI94,AL94,AO94)</f>
        <v>1238</v>
      </c>
      <c r="F94" s="253">
        <f t="shared" si="92"/>
        <v>0</v>
      </c>
      <c r="G94" s="155"/>
      <c r="H94" s="70">
        <v>0</v>
      </c>
      <c r="I94" s="251">
        <v>0</v>
      </c>
      <c r="J94" s="70"/>
      <c r="K94" s="70">
        <v>0</v>
      </c>
      <c r="L94" s="70">
        <v>0</v>
      </c>
      <c r="M94" s="70"/>
      <c r="N94" s="263">
        <v>0</v>
      </c>
      <c r="O94" s="263">
        <v>0</v>
      </c>
      <c r="P94" s="70"/>
      <c r="Q94" s="151">
        <v>0</v>
      </c>
      <c r="R94" s="169"/>
      <c r="S94" s="169"/>
      <c r="T94" s="70">
        <v>0</v>
      </c>
      <c r="U94" s="70"/>
      <c r="V94" s="70"/>
      <c r="W94" s="70">
        <v>0</v>
      </c>
      <c r="X94" s="70"/>
      <c r="Y94" s="67"/>
      <c r="Z94" s="183">
        <v>1238</v>
      </c>
      <c r="AA94" s="183"/>
      <c r="AB94" s="70"/>
      <c r="AC94" s="70">
        <v>0</v>
      </c>
      <c r="AD94" s="70"/>
      <c r="AE94" s="70"/>
      <c r="AF94" s="70">
        <v>0</v>
      </c>
      <c r="AG94" s="172"/>
      <c r="AH94" s="70"/>
      <c r="AI94" s="70">
        <v>0</v>
      </c>
      <c r="AJ94" s="70"/>
      <c r="AK94" s="70"/>
      <c r="AL94" s="70">
        <v>0</v>
      </c>
      <c r="AM94" s="70"/>
      <c r="AN94" s="70"/>
      <c r="AO94" s="218">
        <v>0</v>
      </c>
      <c r="AP94" s="218"/>
      <c r="AQ94" s="67"/>
      <c r="AR94" s="336"/>
    </row>
    <row r="95" spans="1:108" s="60" customFormat="1" ht="339" customHeight="1">
      <c r="A95" s="290"/>
      <c r="B95" s="290"/>
      <c r="C95" s="289"/>
      <c r="D95" s="65" t="s">
        <v>28</v>
      </c>
      <c r="E95" s="84"/>
      <c r="F95" s="253"/>
      <c r="G95" s="155"/>
      <c r="H95" s="70"/>
      <c r="I95" s="251"/>
      <c r="J95" s="70"/>
      <c r="K95" s="70"/>
      <c r="L95" s="70"/>
      <c r="M95" s="70"/>
      <c r="N95" s="263"/>
      <c r="O95" s="263"/>
      <c r="P95" s="70"/>
      <c r="Q95" s="151"/>
      <c r="R95" s="169"/>
      <c r="S95" s="169"/>
      <c r="T95" s="70"/>
      <c r="U95" s="70"/>
      <c r="V95" s="70"/>
      <c r="W95" s="70"/>
      <c r="X95" s="70"/>
      <c r="Y95" s="70"/>
      <c r="Z95" s="183"/>
      <c r="AA95" s="183"/>
      <c r="AB95" s="70"/>
      <c r="AC95" s="70"/>
      <c r="AD95" s="70"/>
      <c r="AE95" s="70"/>
      <c r="AF95" s="70"/>
      <c r="AG95" s="172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337"/>
    </row>
    <row r="96" spans="1:108" s="60" customFormat="1" ht="94.5" customHeight="1">
      <c r="A96" s="288" t="s">
        <v>86</v>
      </c>
      <c r="B96" s="288" t="s">
        <v>87</v>
      </c>
      <c r="C96" s="289"/>
      <c r="D96" s="70" t="s">
        <v>18</v>
      </c>
      <c r="E96" s="84">
        <f>SUM(H96,K96,N96,Q96,T96,W96,Z96,AC96,AF96,AI96,AL96,AO96)</f>
        <v>2687.3939999999998</v>
      </c>
      <c r="F96" s="253">
        <f>SUM(I96,L96,O96,R96,U96,X96,AA96,AD96,AG96,AJ96,AM96,AP96)</f>
        <v>0</v>
      </c>
      <c r="G96" s="84"/>
      <c r="H96" s="70">
        <v>0</v>
      </c>
      <c r="I96" s="251">
        <v>0</v>
      </c>
      <c r="J96" s="70"/>
      <c r="K96" s="70">
        <v>0</v>
      </c>
      <c r="L96" s="70">
        <v>0</v>
      </c>
      <c r="M96" s="70"/>
      <c r="N96" s="263">
        <v>0</v>
      </c>
      <c r="O96" s="263">
        <v>0</v>
      </c>
      <c r="P96" s="70"/>
      <c r="Q96" s="151">
        <v>0</v>
      </c>
      <c r="R96" s="169"/>
      <c r="S96" s="169"/>
      <c r="T96" s="218">
        <v>2687.3939999999998</v>
      </c>
      <c r="V96" s="70"/>
      <c r="W96" s="70">
        <v>0</v>
      </c>
      <c r="X96" s="70"/>
      <c r="Y96" s="70"/>
      <c r="Z96" s="183">
        <v>0</v>
      </c>
      <c r="AA96" s="183"/>
      <c r="AB96" s="70"/>
      <c r="AC96" s="70">
        <v>0</v>
      </c>
      <c r="AD96" s="70"/>
      <c r="AE96" s="70"/>
      <c r="AF96" s="70">
        <v>0</v>
      </c>
      <c r="AG96" s="172"/>
      <c r="AH96" s="70"/>
      <c r="AI96" s="70">
        <v>0</v>
      </c>
      <c r="AJ96" s="70"/>
      <c r="AK96" s="70"/>
      <c r="AL96" s="70">
        <v>0</v>
      </c>
      <c r="AM96" s="212"/>
      <c r="AN96" s="67"/>
      <c r="AO96" s="70">
        <v>0</v>
      </c>
      <c r="AP96" s="70"/>
      <c r="AQ96" s="70"/>
      <c r="AR96" s="332"/>
    </row>
    <row r="97" spans="1:108" s="60" customFormat="1" ht="78.75" customHeight="1">
      <c r="A97" s="289"/>
      <c r="B97" s="289"/>
      <c r="C97" s="289"/>
      <c r="D97" s="70" t="s">
        <v>27</v>
      </c>
      <c r="E97" s="84">
        <f>SUM(H97,K97,N97,Q97,T97,W97,Z97,AC97,AF97,AI97,AL97,AO97)</f>
        <v>2687.3939999999998</v>
      </c>
      <c r="F97" s="253">
        <f>SUM(I97,L97,O97,R97,U97,X97,AA97,AD97,AG97,AJ97,AM97,AP97)</f>
        <v>0</v>
      </c>
      <c r="G97" s="213"/>
      <c r="H97" s="70">
        <v>0</v>
      </c>
      <c r="I97" s="251">
        <v>0</v>
      </c>
      <c r="J97" s="70"/>
      <c r="K97" s="70">
        <v>0</v>
      </c>
      <c r="L97" s="70">
        <v>0</v>
      </c>
      <c r="M97" s="70"/>
      <c r="N97" s="263">
        <v>0</v>
      </c>
      <c r="O97" s="263">
        <v>0</v>
      </c>
      <c r="P97" s="70"/>
      <c r="Q97" s="151">
        <v>0</v>
      </c>
      <c r="R97" s="169"/>
      <c r="S97" s="169"/>
      <c r="T97" s="218">
        <v>2687.3939999999998</v>
      </c>
      <c r="U97" s="54"/>
      <c r="V97" s="70"/>
      <c r="W97" s="70">
        <v>0</v>
      </c>
      <c r="X97" s="70"/>
      <c r="Y97" s="70"/>
      <c r="Z97" s="183">
        <v>0</v>
      </c>
      <c r="AA97" s="183"/>
      <c r="AB97" s="70"/>
      <c r="AC97" s="70">
        <v>0</v>
      </c>
      <c r="AD97" s="70"/>
      <c r="AE97" s="70"/>
      <c r="AF97" s="70">
        <v>0</v>
      </c>
      <c r="AG97" s="172"/>
      <c r="AH97" s="70"/>
      <c r="AI97" s="70">
        <v>0</v>
      </c>
      <c r="AJ97" s="70"/>
      <c r="AK97" s="70"/>
      <c r="AL97" s="70">
        <v>0</v>
      </c>
      <c r="AM97" s="212"/>
      <c r="AN97" s="67"/>
      <c r="AO97" s="70">
        <v>0</v>
      </c>
      <c r="AP97" s="70"/>
      <c r="AQ97" s="70"/>
      <c r="AR97" s="289"/>
    </row>
    <row r="98" spans="1:108" s="60" customFormat="1" ht="97.5" customHeight="1">
      <c r="A98" s="290"/>
      <c r="B98" s="290"/>
      <c r="C98" s="289"/>
      <c r="D98" s="65" t="s">
        <v>28</v>
      </c>
      <c r="E98" s="84"/>
      <c r="F98" s="253"/>
      <c r="G98" s="84"/>
      <c r="H98" s="70"/>
      <c r="I98" s="251"/>
      <c r="J98" s="70"/>
      <c r="K98" s="70"/>
      <c r="L98" s="70"/>
      <c r="M98" s="70"/>
      <c r="N98" s="263"/>
      <c r="O98" s="263"/>
      <c r="P98" s="70"/>
      <c r="Q98" s="151"/>
      <c r="R98" s="169"/>
      <c r="S98" s="169"/>
      <c r="T98" s="70"/>
      <c r="U98" s="70"/>
      <c r="V98" s="70"/>
      <c r="W98" s="70"/>
      <c r="X98" s="70"/>
      <c r="Y98" s="70"/>
      <c r="Z98" s="183"/>
      <c r="AA98" s="183"/>
      <c r="AB98" s="70"/>
      <c r="AC98" s="70"/>
      <c r="AD98" s="70"/>
      <c r="AE98" s="70"/>
      <c r="AF98" s="70"/>
      <c r="AG98" s="172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289"/>
    </row>
    <row r="99" spans="1:108" s="60" customFormat="1" ht="101.25" customHeight="1">
      <c r="A99" s="288" t="s">
        <v>88</v>
      </c>
      <c r="B99" s="288" t="s">
        <v>110</v>
      </c>
      <c r="C99" s="289"/>
      <c r="D99" s="70" t="s">
        <v>18</v>
      </c>
      <c r="E99" s="84">
        <f t="shared" si="92"/>
        <v>50</v>
      </c>
      <c r="F99" s="253">
        <f t="shared" si="92"/>
        <v>0</v>
      </c>
      <c r="G99" s="84"/>
      <c r="H99" s="70">
        <v>0</v>
      </c>
      <c r="I99" s="251">
        <v>0</v>
      </c>
      <c r="J99" s="70"/>
      <c r="K99" s="70">
        <v>0</v>
      </c>
      <c r="L99" s="70">
        <v>0</v>
      </c>
      <c r="M99" s="70"/>
      <c r="N99" s="263">
        <v>0</v>
      </c>
      <c r="O99" s="263">
        <v>0</v>
      </c>
      <c r="P99" s="70"/>
      <c r="Q99" s="151">
        <v>0</v>
      </c>
      <c r="R99" s="169"/>
      <c r="S99" s="169"/>
      <c r="T99" s="70">
        <v>50</v>
      </c>
      <c r="U99" s="70">
        <v>0</v>
      </c>
      <c r="V99" s="70"/>
      <c r="W99" s="70">
        <v>0</v>
      </c>
      <c r="X99" s="70"/>
      <c r="Y99" s="70"/>
      <c r="Z99" s="183">
        <v>0</v>
      </c>
      <c r="AA99" s="183"/>
      <c r="AB99" s="70"/>
      <c r="AC99" s="70">
        <v>0</v>
      </c>
      <c r="AD99" s="70"/>
      <c r="AE99" s="70"/>
      <c r="AF99" s="70">
        <v>0</v>
      </c>
      <c r="AG99" s="172"/>
      <c r="AH99" s="70"/>
      <c r="AI99" s="70">
        <v>0</v>
      </c>
      <c r="AJ99" s="70"/>
      <c r="AK99" s="70"/>
      <c r="AL99" s="70">
        <v>0</v>
      </c>
      <c r="AM99" s="70"/>
      <c r="AN99" s="70"/>
      <c r="AO99" s="70">
        <v>0</v>
      </c>
      <c r="AP99" s="70"/>
      <c r="AQ99" s="70"/>
      <c r="AR99" s="289"/>
    </row>
    <row r="100" spans="1:108" s="60" customFormat="1" ht="63" customHeight="1">
      <c r="A100" s="289"/>
      <c r="B100" s="289"/>
      <c r="C100" s="289"/>
      <c r="D100" s="70" t="s">
        <v>27</v>
      </c>
      <c r="E100" s="84">
        <f t="shared" si="92"/>
        <v>50</v>
      </c>
      <c r="F100" s="253">
        <f t="shared" si="92"/>
        <v>0</v>
      </c>
      <c r="G100" s="84"/>
      <c r="H100" s="70">
        <v>0</v>
      </c>
      <c r="I100" s="251">
        <v>0</v>
      </c>
      <c r="J100" s="70"/>
      <c r="K100" s="70">
        <v>0</v>
      </c>
      <c r="L100" s="70">
        <v>0</v>
      </c>
      <c r="M100" s="70"/>
      <c r="N100" s="263">
        <v>0</v>
      </c>
      <c r="O100" s="263">
        <v>0</v>
      </c>
      <c r="P100" s="70"/>
      <c r="Q100" s="151">
        <v>0</v>
      </c>
      <c r="R100" s="169"/>
      <c r="S100" s="169"/>
      <c r="T100" s="70">
        <v>50</v>
      </c>
      <c r="U100" s="70">
        <v>0</v>
      </c>
      <c r="V100" s="70"/>
      <c r="W100" s="70">
        <v>0</v>
      </c>
      <c r="X100" s="70"/>
      <c r="Y100" s="70"/>
      <c r="Z100" s="183">
        <v>0</v>
      </c>
      <c r="AA100" s="183"/>
      <c r="AB100" s="70"/>
      <c r="AC100" s="70">
        <v>0</v>
      </c>
      <c r="AD100" s="70"/>
      <c r="AE100" s="70"/>
      <c r="AF100" s="70">
        <v>0</v>
      </c>
      <c r="AG100" s="172"/>
      <c r="AH100" s="70"/>
      <c r="AI100" s="70">
        <v>0</v>
      </c>
      <c r="AJ100" s="70"/>
      <c r="AK100" s="70"/>
      <c r="AL100" s="70">
        <v>0</v>
      </c>
      <c r="AM100" s="70"/>
      <c r="AN100" s="70"/>
      <c r="AO100" s="70">
        <v>0</v>
      </c>
      <c r="AP100" s="70"/>
      <c r="AQ100" s="70"/>
      <c r="AR100" s="289"/>
    </row>
    <row r="101" spans="1:108" s="60" customFormat="1" ht="208.5" customHeight="1">
      <c r="A101" s="290"/>
      <c r="B101" s="290"/>
      <c r="C101" s="289"/>
      <c r="D101" s="65" t="s">
        <v>28</v>
      </c>
      <c r="E101" s="84"/>
      <c r="F101" s="253"/>
      <c r="G101" s="84"/>
      <c r="H101" s="70"/>
      <c r="I101" s="251"/>
      <c r="J101" s="70"/>
      <c r="K101" s="70"/>
      <c r="L101" s="70"/>
      <c r="M101" s="70"/>
      <c r="N101" s="263"/>
      <c r="O101" s="263"/>
      <c r="P101" s="70"/>
      <c r="Q101" s="151"/>
      <c r="R101" s="169"/>
      <c r="S101" s="169"/>
      <c r="T101" s="70"/>
      <c r="U101" s="70"/>
      <c r="V101" s="70"/>
      <c r="W101" s="70"/>
      <c r="X101" s="70"/>
      <c r="Y101" s="70"/>
      <c r="Z101" s="183"/>
      <c r="AA101" s="183"/>
      <c r="AB101" s="70"/>
      <c r="AC101" s="70"/>
      <c r="AD101" s="70"/>
      <c r="AE101" s="70"/>
      <c r="AF101" s="70"/>
      <c r="AG101" s="172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290"/>
    </row>
    <row r="102" spans="1:108" s="101" customFormat="1" ht="27" customHeight="1">
      <c r="A102" s="299" t="s">
        <v>82</v>
      </c>
      <c r="B102" s="299"/>
      <c r="C102" s="299"/>
      <c r="D102" s="92" t="s">
        <v>18</v>
      </c>
      <c r="E102" s="114">
        <f>H102+K102+N102+Q102+T102+Z102+AF102+AI102+AL102+AO102+W102+AC102</f>
        <v>3975.3939999999998</v>
      </c>
      <c r="F102" s="114">
        <f>I102+L102+O102+R102+U102+AA102+AG102+AJ102+AM102+AP102+X102+AD102</f>
        <v>0</v>
      </c>
      <c r="G102" s="111"/>
      <c r="H102" s="111">
        <f>SUM(H99,H96,H93)</f>
        <v>0</v>
      </c>
      <c r="I102" s="111">
        <f>SUM(I99,I96,I93)</f>
        <v>0</v>
      </c>
      <c r="J102" s="111"/>
      <c r="K102" s="111">
        <f t="shared" ref="K102:AO102" si="93">SUM(K99,K96,K93)</f>
        <v>0</v>
      </c>
      <c r="L102" s="111">
        <f t="shared" si="93"/>
        <v>0</v>
      </c>
      <c r="M102" s="111"/>
      <c r="N102" s="111">
        <f t="shared" si="93"/>
        <v>0</v>
      </c>
      <c r="O102" s="111">
        <v>0</v>
      </c>
      <c r="P102" s="111"/>
      <c r="Q102" s="111">
        <f t="shared" si="93"/>
        <v>0</v>
      </c>
      <c r="R102" s="111"/>
      <c r="S102" s="111"/>
      <c r="T102" s="156">
        <f t="shared" si="93"/>
        <v>2737.3939999999998</v>
      </c>
      <c r="U102" s="111"/>
      <c r="V102" s="111"/>
      <c r="W102" s="111">
        <f t="shared" si="93"/>
        <v>0</v>
      </c>
      <c r="X102" s="111"/>
      <c r="Y102" s="111"/>
      <c r="Z102" s="111">
        <f t="shared" si="93"/>
        <v>1238</v>
      </c>
      <c r="AA102" s="111"/>
      <c r="AB102" s="111"/>
      <c r="AC102" s="111">
        <f t="shared" si="93"/>
        <v>0</v>
      </c>
      <c r="AD102" s="111"/>
      <c r="AE102" s="111"/>
      <c r="AF102" s="111">
        <f t="shared" si="93"/>
        <v>0</v>
      </c>
      <c r="AG102" s="111"/>
      <c r="AH102" s="111"/>
      <c r="AI102" s="111">
        <f t="shared" si="93"/>
        <v>0</v>
      </c>
      <c r="AJ102" s="111"/>
      <c r="AK102" s="111"/>
      <c r="AL102" s="111">
        <f t="shared" si="93"/>
        <v>0</v>
      </c>
      <c r="AM102" s="111"/>
      <c r="AN102" s="111"/>
      <c r="AO102" s="111">
        <f t="shared" si="93"/>
        <v>0</v>
      </c>
      <c r="AP102" s="156"/>
      <c r="AQ102" s="117"/>
      <c r="AR102" s="102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</row>
    <row r="103" spans="1:108" s="101" customFormat="1" ht="39.75" customHeight="1">
      <c r="A103" s="299"/>
      <c r="B103" s="299"/>
      <c r="C103" s="299"/>
      <c r="D103" s="92" t="s">
        <v>27</v>
      </c>
      <c r="E103" s="114">
        <f>H103+K103+N103+Q103+T103+W103+Z103+AC103+AF103+AI103+AL103+AO103</f>
        <v>3975.3939999999998</v>
      </c>
      <c r="F103" s="114">
        <f>I103+L103+O103+R103+U103+X103+AA103+AD103+AG103+AJ103+AM103+AP103</f>
        <v>0</v>
      </c>
      <c r="G103" s="111"/>
      <c r="H103" s="111">
        <f>SUM(H100,H97,H94)</f>
        <v>0</v>
      </c>
      <c r="I103" s="111">
        <f>SUM(I100,I97,I94)</f>
        <v>0</v>
      </c>
      <c r="J103" s="111"/>
      <c r="K103" s="111">
        <f t="shared" ref="K103:AO103" si="94">SUM(K100,K97,K94)</f>
        <v>0</v>
      </c>
      <c r="L103" s="111">
        <f t="shared" si="94"/>
        <v>0</v>
      </c>
      <c r="M103" s="111"/>
      <c r="N103" s="111">
        <f t="shared" si="94"/>
        <v>0</v>
      </c>
      <c r="O103" s="111">
        <v>0</v>
      </c>
      <c r="P103" s="111"/>
      <c r="Q103" s="111">
        <f t="shared" si="94"/>
        <v>0</v>
      </c>
      <c r="R103" s="111"/>
      <c r="S103" s="111"/>
      <c r="T103" s="156">
        <f t="shared" si="94"/>
        <v>2737.3939999999998</v>
      </c>
      <c r="U103" s="111"/>
      <c r="V103" s="111"/>
      <c r="W103" s="111">
        <f t="shared" si="94"/>
        <v>0</v>
      </c>
      <c r="X103" s="111"/>
      <c r="Y103" s="111"/>
      <c r="Z103" s="111">
        <f t="shared" si="94"/>
        <v>1238</v>
      </c>
      <c r="AA103" s="111"/>
      <c r="AB103" s="111"/>
      <c r="AC103" s="111">
        <f t="shared" si="94"/>
        <v>0</v>
      </c>
      <c r="AD103" s="111"/>
      <c r="AE103" s="111"/>
      <c r="AF103" s="111">
        <f t="shared" si="94"/>
        <v>0</v>
      </c>
      <c r="AG103" s="111"/>
      <c r="AH103" s="111"/>
      <c r="AI103" s="111">
        <f t="shared" si="94"/>
        <v>0</v>
      </c>
      <c r="AJ103" s="111"/>
      <c r="AK103" s="111"/>
      <c r="AL103" s="111">
        <f t="shared" si="94"/>
        <v>0</v>
      </c>
      <c r="AM103" s="111"/>
      <c r="AN103" s="111"/>
      <c r="AO103" s="111">
        <f t="shared" si="94"/>
        <v>0</v>
      </c>
      <c r="AP103" s="156"/>
      <c r="AQ103" s="117"/>
      <c r="AR103" s="102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</row>
    <row r="104" spans="1:108" ht="22.8">
      <c r="A104" s="307" t="s">
        <v>65</v>
      </c>
      <c r="B104" s="307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7"/>
      <c r="W104" s="50"/>
      <c r="X104" s="50"/>
      <c r="Y104" s="50"/>
      <c r="Z104" s="179"/>
      <c r="AA104" s="179"/>
      <c r="AB104" s="50"/>
      <c r="AC104" s="50"/>
      <c r="AD104" s="50"/>
      <c r="AE104" s="50"/>
      <c r="AF104" s="50"/>
      <c r="AG104" s="8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69"/>
    </row>
    <row r="105" spans="1:108" s="133" customFormat="1" ht="20.25" customHeight="1">
      <c r="A105" s="308" t="s">
        <v>83</v>
      </c>
      <c r="B105" s="309"/>
      <c r="C105" s="310"/>
      <c r="D105" s="130" t="s">
        <v>24</v>
      </c>
      <c r="E105" s="131">
        <f>E72+E52+E25+E75+E77+E79</f>
        <v>2706.6</v>
      </c>
      <c r="F105" s="131">
        <f>F72+F52+F25+F75+F77+F79</f>
        <v>700</v>
      </c>
      <c r="G105" s="131">
        <f>F105*100/E105</f>
        <v>25.862705977979754</v>
      </c>
      <c r="H105" s="131">
        <f>H72+H52+H25+H75+H77+H79</f>
        <v>0</v>
      </c>
      <c r="I105" s="131">
        <f>I72+I52+I25+I75+I77+I79</f>
        <v>0</v>
      </c>
      <c r="J105" s="131"/>
      <c r="K105" s="131">
        <f>K72+K52+K25+K75+K77+K79</f>
        <v>700</v>
      </c>
      <c r="L105" s="131">
        <f>L72+L52+L25+L75+L77+L79</f>
        <v>700</v>
      </c>
      <c r="M105" s="260">
        <v>100</v>
      </c>
      <c r="N105" s="131">
        <f>N72+N52+N25+N75+N77+N79</f>
        <v>0</v>
      </c>
      <c r="O105" s="131">
        <v>0</v>
      </c>
      <c r="P105" s="131"/>
      <c r="Q105" s="131">
        <f>Q72+Q52+Q25+Q75+Q77+Q79</f>
        <v>445.1</v>
      </c>
      <c r="R105" s="131"/>
      <c r="S105" s="131"/>
      <c r="T105" s="220">
        <f>T72+T52+T25+T75+T77+T79</f>
        <v>700</v>
      </c>
      <c r="U105" s="131"/>
      <c r="V105" s="131"/>
      <c r="W105" s="131">
        <f>W72+W52+W25+W75+W77+W79</f>
        <v>0</v>
      </c>
      <c r="X105" s="131"/>
      <c r="Y105" s="131"/>
      <c r="Z105" s="131">
        <f>Z72+Z52+Z25+Z75+Z77+Z79</f>
        <v>0</v>
      </c>
      <c r="AA105" s="131"/>
      <c r="AB105" s="131"/>
      <c r="AC105" s="131">
        <f>AC72+AC52+AC25+AC75+AC77+AC79</f>
        <v>0</v>
      </c>
      <c r="AD105" s="131"/>
      <c r="AE105" s="131"/>
      <c r="AF105" s="131">
        <f>AF72+AF52+AF25+AF75+AF77+AF79</f>
        <v>0</v>
      </c>
      <c r="AG105" s="131"/>
      <c r="AH105" s="131"/>
      <c r="AI105" s="131">
        <f>AI72+AI52+AI25+AI75+AI77+AI79</f>
        <v>0</v>
      </c>
      <c r="AJ105" s="131"/>
      <c r="AK105" s="131"/>
      <c r="AL105" s="131">
        <f>AL72+AL52+AL25+AL75+AL77+AL79</f>
        <v>0</v>
      </c>
      <c r="AM105" s="131"/>
      <c r="AN105" s="131"/>
      <c r="AO105" s="131">
        <f>AO72+AO52+AO25+AO75+AO77+AO79</f>
        <v>861.5</v>
      </c>
      <c r="AP105" s="131"/>
      <c r="AQ105" s="131"/>
      <c r="AR105" s="131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</row>
    <row r="106" spans="1:108" s="139" customFormat="1">
      <c r="A106" s="311"/>
      <c r="B106" s="312"/>
      <c r="C106" s="313"/>
      <c r="D106" s="134" t="s">
        <v>27</v>
      </c>
      <c r="E106" s="131">
        <f>E73+E53+E26+E76+E78+E80</f>
        <v>2706.6</v>
      </c>
      <c r="F106" s="131">
        <f>F73+F53+F26+F76+F78+F80</f>
        <v>700</v>
      </c>
      <c r="G106" s="131">
        <f t="shared" ref="G106:G117" si="95">F106*100/E106</f>
        <v>25.862705977979754</v>
      </c>
      <c r="H106" s="135">
        <f t="shared" ref="H106:AF106" si="96">H73</f>
        <v>0</v>
      </c>
      <c r="I106" s="135">
        <f t="shared" ref="I106" si="97">I73</f>
        <v>0</v>
      </c>
      <c r="J106" s="135"/>
      <c r="K106" s="135">
        <f t="shared" si="96"/>
        <v>700</v>
      </c>
      <c r="L106" s="135">
        <f t="shared" si="96"/>
        <v>700</v>
      </c>
      <c r="M106" s="261">
        <v>100</v>
      </c>
      <c r="N106" s="135">
        <f>N73+N76+N26</f>
        <v>0</v>
      </c>
      <c r="O106" s="135">
        <v>0</v>
      </c>
      <c r="P106" s="135"/>
      <c r="Q106" s="135">
        <f t="shared" si="96"/>
        <v>0</v>
      </c>
      <c r="R106" s="136"/>
      <c r="S106" s="136"/>
      <c r="T106" s="221">
        <f t="shared" si="96"/>
        <v>700</v>
      </c>
      <c r="U106" s="135"/>
      <c r="V106" s="135"/>
      <c r="W106" s="135">
        <f t="shared" si="96"/>
        <v>0</v>
      </c>
      <c r="X106" s="135"/>
      <c r="Y106" s="135"/>
      <c r="Z106" s="135">
        <f t="shared" si="96"/>
        <v>0</v>
      </c>
      <c r="AA106" s="135"/>
      <c r="AB106" s="135"/>
      <c r="AC106" s="135">
        <f t="shared" si="96"/>
        <v>0</v>
      </c>
      <c r="AD106" s="135"/>
      <c r="AE106" s="135"/>
      <c r="AF106" s="135">
        <f t="shared" si="96"/>
        <v>0</v>
      </c>
      <c r="AG106" s="83"/>
      <c r="AH106" s="135"/>
      <c r="AI106" s="135">
        <f>AI105</f>
        <v>0</v>
      </c>
      <c r="AJ106" s="135"/>
      <c r="AK106" s="135"/>
      <c r="AL106" s="135">
        <f t="shared" ref="AL106:AO106" si="98">AL105</f>
        <v>0</v>
      </c>
      <c r="AM106" s="135"/>
      <c r="AN106" s="135"/>
      <c r="AO106" s="135">
        <f t="shared" si="98"/>
        <v>861.5</v>
      </c>
      <c r="AP106" s="135"/>
      <c r="AQ106" s="137"/>
      <c r="AR106" s="135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8"/>
      <c r="CL106" s="138"/>
      <c r="CM106" s="138"/>
      <c r="CN106" s="138"/>
      <c r="CO106" s="138"/>
      <c r="CP106" s="138"/>
      <c r="CQ106" s="138"/>
      <c r="CR106" s="138"/>
      <c r="CS106" s="138"/>
      <c r="CT106" s="138"/>
      <c r="CU106" s="138"/>
      <c r="CV106" s="138"/>
      <c r="CW106" s="138"/>
      <c r="CX106" s="138"/>
      <c r="CY106" s="138"/>
      <c r="CZ106" s="138"/>
      <c r="DA106" s="138"/>
      <c r="DB106" s="138"/>
      <c r="DC106" s="138"/>
      <c r="DD106" s="138"/>
    </row>
    <row r="107" spans="1:108" ht="63">
      <c r="A107" s="311"/>
      <c r="B107" s="312"/>
      <c r="C107" s="313"/>
      <c r="D107" s="47" t="s">
        <v>28</v>
      </c>
      <c r="E107" s="79"/>
      <c r="F107" s="79"/>
      <c r="G107" s="82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165"/>
      <c r="S107" s="165"/>
      <c r="T107" s="50"/>
      <c r="U107" s="50"/>
      <c r="V107" s="50"/>
      <c r="W107" s="50"/>
      <c r="X107" s="50"/>
      <c r="Y107" s="50"/>
      <c r="Z107" s="179"/>
      <c r="AA107" s="179"/>
      <c r="AB107" s="50"/>
      <c r="AC107" s="50"/>
      <c r="AD107" s="50"/>
      <c r="AE107" s="50"/>
      <c r="AF107" s="50"/>
      <c r="AG107" s="8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69"/>
    </row>
    <row r="108" spans="1:108">
      <c r="A108" s="314"/>
      <c r="B108" s="315"/>
      <c r="C108" s="316"/>
      <c r="D108" s="47" t="s">
        <v>111</v>
      </c>
      <c r="E108" s="143">
        <v>36.1</v>
      </c>
      <c r="F108" s="143"/>
      <c r="G108" s="131"/>
      <c r="H108" s="137"/>
      <c r="I108" s="137"/>
      <c r="J108" s="137"/>
      <c r="K108" s="137"/>
      <c r="L108" s="137"/>
      <c r="M108" s="137"/>
      <c r="N108" s="137">
        <f>N52</f>
        <v>0</v>
      </c>
      <c r="O108" s="137">
        <v>0</v>
      </c>
      <c r="P108" s="137"/>
      <c r="Q108" s="137">
        <v>36.1</v>
      </c>
      <c r="R108" s="144"/>
      <c r="S108" s="144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5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</row>
    <row r="109" spans="1:108">
      <c r="A109" s="291" t="s">
        <v>38</v>
      </c>
      <c r="B109" s="291"/>
      <c r="C109" s="291"/>
      <c r="D109" s="51"/>
      <c r="E109" s="79"/>
      <c r="F109" s="79"/>
      <c r="G109" s="82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165"/>
      <c r="S109" s="165"/>
      <c r="T109" s="50"/>
      <c r="U109" s="50"/>
      <c r="V109" s="50"/>
      <c r="W109" s="50"/>
      <c r="X109" s="50"/>
      <c r="Y109" s="50"/>
      <c r="Z109" s="179"/>
      <c r="AA109" s="179"/>
      <c r="AB109" s="50"/>
      <c r="AC109" s="50"/>
      <c r="AD109" s="50"/>
      <c r="AE109" s="50"/>
      <c r="AF109" s="50"/>
      <c r="AG109" s="8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69"/>
    </row>
    <row r="110" spans="1:108" s="133" customFormat="1" ht="20.399999999999999">
      <c r="A110" s="283" t="s">
        <v>53</v>
      </c>
      <c r="B110" s="283"/>
      <c r="C110" s="283"/>
      <c r="D110" s="130" t="s">
        <v>24</v>
      </c>
      <c r="E110" s="140">
        <f>SUM(H110,K110,N110,Q110,T110,W110,Z110,AC110,AF110,AI110,AL110,AO110)</f>
        <v>22.6</v>
      </c>
      <c r="F110" s="140">
        <f>SUM(I110,L110,O110,R110,U110,X110,AA110,AD110,AG110,AJ110,AM110,AP110)</f>
        <v>9.5</v>
      </c>
      <c r="G110" s="131">
        <f t="shared" si="95"/>
        <v>42.035398230088489</v>
      </c>
      <c r="H110" s="141">
        <f>SUM(H36)</f>
        <v>0</v>
      </c>
      <c r="I110" s="141">
        <f>SUM(I36)</f>
        <v>0</v>
      </c>
      <c r="J110" s="141"/>
      <c r="K110" s="141">
        <f t="shared" ref="K110:AO110" si="99">SUM(K36)</f>
        <v>0</v>
      </c>
      <c r="L110" s="141">
        <f t="shared" si="99"/>
        <v>0</v>
      </c>
      <c r="M110" s="141"/>
      <c r="N110" s="141">
        <f t="shared" si="99"/>
        <v>9.5</v>
      </c>
      <c r="O110" s="141">
        <f>N110</f>
        <v>9.5</v>
      </c>
      <c r="P110" s="141"/>
      <c r="Q110" s="141">
        <v>0</v>
      </c>
      <c r="R110" s="141"/>
      <c r="S110" s="142"/>
      <c r="T110" s="141">
        <f t="shared" si="99"/>
        <v>0</v>
      </c>
      <c r="U110" s="141"/>
      <c r="V110" s="141"/>
      <c r="W110" s="141">
        <f t="shared" si="99"/>
        <v>13.1</v>
      </c>
      <c r="X110" s="141"/>
      <c r="Y110" s="147"/>
      <c r="Z110" s="141">
        <f t="shared" si="99"/>
        <v>0</v>
      </c>
      <c r="AA110" s="141"/>
      <c r="AB110" s="141"/>
      <c r="AC110" s="141">
        <f t="shared" si="99"/>
        <v>0</v>
      </c>
      <c r="AD110" s="141"/>
      <c r="AE110" s="141"/>
      <c r="AF110" s="141">
        <f t="shared" si="99"/>
        <v>0</v>
      </c>
      <c r="AG110" s="188"/>
      <c r="AH110" s="141"/>
      <c r="AI110" s="141">
        <f t="shared" si="99"/>
        <v>0</v>
      </c>
      <c r="AJ110" s="141"/>
      <c r="AK110" s="141"/>
      <c r="AL110" s="141">
        <f t="shared" si="99"/>
        <v>0</v>
      </c>
      <c r="AM110" s="141"/>
      <c r="AN110" s="141"/>
      <c r="AO110" s="141">
        <f t="shared" si="99"/>
        <v>0</v>
      </c>
      <c r="AP110" s="141"/>
      <c r="AQ110" s="141"/>
      <c r="AR110" s="131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</row>
    <row r="111" spans="1:108" s="139" customFormat="1">
      <c r="A111" s="283"/>
      <c r="B111" s="283"/>
      <c r="C111" s="283"/>
      <c r="D111" s="134" t="s">
        <v>27</v>
      </c>
      <c r="E111" s="140">
        <f>SUM(H111,K111,N111,Q111,T111,W111,Z111,AC111,AF111,AI111,AL111,AO111)</f>
        <v>22.6</v>
      </c>
      <c r="F111" s="140">
        <f>SUM(I111,L111,O111,R111,U111,X111,AA111,AD111,AG111,AJ111,AM111,AP111)</f>
        <v>9.5</v>
      </c>
      <c r="G111" s="131">
        <f t="shared" si="95"/>
        <v>42.035398230088489</v>
      </c>
      <c r="H111" s="137">
        <v>0</v>
      </c>
      <c r="I111" s="137">
        <v>0</v>
      </c>
      <c r="J111" s="137"/>
      <c r="K111" s="137">
        <v>0</v>
      </c>
      <c r="L111" s="137">
        <v>0</v>
      </c>
      <c r="M111" s="137"/>
      <c r="N111" s="137">
        <f>N110</f>
        <v>9.5</v>
      </c>
      <c r="O111" s="141">
        <f>N111</f>
        <v>9.5</v>
      </c>
      <c r="P111" s="137"/>
      <c r="Q111" s="137">
        <f>Q110</f>
        <v>0</v>
      </c>
      <c r="R111" s="137"/>
      <c r="S111" s="144"/>
      <c r="T111" s="137">
        <v>0</v>
      </c>
      <c r="U111" s="137"/>
      <c r="V111" s="137"/>
      <c r="W111" s="137">
        <f>W110</f>
        <v>13.1</v>
      </c>
      <c r="X111" s="137"/>
      <c r="Y111" s="146"/>
      <c r="Z111" s="137">
        <v>0</v>
      </c>
      <c r="AA111" s="137"/>
      <c r="AB111" s="137"/>
      <c r="AC111" s="137">
        <v>0</v>
      </c>
      <c r="AD111" s="137"/>
      <c r="AE111" s="137"/>
      <c r="AF111" s="137">
        <v>0</v>
      </c>
      <c r="AG111" s="80"/>
      <c r="AH111" s="137"/>
      <c r="AI111" s="137">
        <v>0</v>
      </c>
      <c r="AJ111" s="137"/>
      <c r="AK111" s="137"/>
      <c r="AL111" s="137">
        <v>0</v>
      </c>
      <c r="AM111" s="137"/>
      <c r="AN111" s="137"/>
      <c r="AO111" s="137">
        <v>0</v>
      </c>
      <c r="AP111" s="137"/>
      <c r="AQ111" s="137"/>
      <c r="AR111" s="135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  <c r="CO111" s="138"/>
      <c r="CP111" s="138"/>
      <c r="CQ111" s="138"/>
      <c r="CR111" s="138"/>
      <c r="CS111" s="138"/>
      <c r="CT111" s="138"/>
      <c r="CU111" s="138"/>
      <c r="CV111" s="138"/>
      <c r="CW111" s="138"/>
      <c r="CX111" s="138"/>
      <c r="CY111" s="138"/>
      <c r="CZ111" s="138"/>
      <c r="DA111" s="138"/>
      <c r="DB111" s="138"/>
      <c r="DC111" s="138"/>
      <c r="DD111" s="138"/>
    </row>
    <row r="112" spans="1:108" ht="63">
      <c r="A112" s="283"/>
      <c r="B112" s="283"/>
      <c r="C112" s="283"/>
      <c r="D112" s="47" t="s">
        <v>28</v>
      </c>
      <c r="E112" s="78"/>
      <c r="F112" s="78"/>
      <c r="G112" s="82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165"/>
      <c r="S112" s="165"/>
      <c r="T112" s="50"/>
      <c r="U112" s="50"/>
      <c r="V112" s="50"/>
      <c r="W112" s="50"/>
      <c r="X112" s="50"/>
      <c r="Y112" s="148"/>
      <c r="Z112" s="179"/>
      <c r="AA112" s="179"/>
      <c r="AB112" s="50"/>
      <c r="AC112" s="50"/>
      <c r="AD112" s="50"/>
      <c r="AE112" s="50"/>
      <c r="AF112" s="50"/>
      <c r="AG112" s="8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69"/>
    </row>
    <row r="113" spans="1:108" s="133" customFormat="1" ht="20.399999999999999">
      <c r="A113" s="283" t="s">
        <v>51</v>
      </c>
      <c r="B113" s="283"/>
      <c r="C113" s="283"/>
      <c r="D113" s="130" t="s">
        <v>24</v>
      </c>
      <c r="E113" s="140">
        <f t="shared" ref="E113:F114" si="100">SUM(H113,K113,N113,Q113,T113,W113,Z113,AC113,AF113,AI113,AL113,AO113)</f>
        <v>75</v>
      </c>
      <c r="F113" s="140">
        <f t="shared" si="100"/>
        <v>10</v>
      </c>
      <c r="G113" s="131">
        <f t="shared" si="95"/>
        <v>13.333333333333334</v>
      </c>
      <c r="H113" s="140">
        <f>SUM(H27,H30,H33)</f>
        <v>0</v>
      </c>
      <c r="I113" s="140">
        <f>SUM(I27,I30,I33)</f>
        <v>0</v>
      </c>
      <c r="J113" s="140"/>
      <c r="K113" s="140">
        <f>SUM(K27,K30,K33)</f>
        <v>0</v>
      </c>
      <c r="L113" s="140">
        <f>SUM(L27,L30,L33)</f>
        <v>0</v>
      </c>
      <c r="M113" s="140"/>
      <c r="N113" s="140">
        <f>SUM(N27,N30,N33)</f>
        <v>10</v>
      </c>
      <c r="O113" s="140">
        <v>10</v>
      </c>
      <c r="P113" s="145"/>
      <c r="Q113" s="140">
        <f t="shared" ref="Q113:T113" si="101">SUM(Q27,Q30,Q33)</f>
        <v>0</v>
      </c>
      <c r="R113" s="140"/>
      <c r="S113" s="140"/>
      <c r="T113" s="140">
        <f t="shared" si="101"/>
        <v>0</v>
      </c>
      <c r="U113" s="140"/>
      <c r="V113" s="140"/>
      <c r="W113" s="140">
        <f>SUM(W27,W30,W33)</f>
        <v>35</v>
      </c>
      <c r="X113" s="140"/>
      <c r="Y113" s="145"/>
      <c r="Z113" s="140">
        <f>SUM(Z27,Z30,Z33)</f>
        <v>0</v>
      </c>
      <c r="AA113" s="140"/>
      <c r="AB113" s="140"/>
      <c r="AC113" s="140">
        <f>SUM(AC27,AC30,AC33)</f>
        <v>0</v>
      </c>
      <c r="AD113" s="140"/>
      <c r="AE113" s="140"/>
      <c r="AF113" s="140">
        <f>SUM(AF27,AF30,AF33)</f>
        <v>10</v>
      </c>
      <c r="AG113" s="78"/>
      <c r="AH113" s="145"/>
      <c r="AI113" s="140">
        <f>SUM(AI27,AI30,AI33)</f>
        <v>0</v>
      </c>
      <c r="AJ113" s="140"/>
      <c r="AK113" s="140"/>
      <c r="AL113" s="140">
        <f>SUM(AL27,AL30,AL33)</f>
        <v>20</v>
      </c>
      <c r="AM113" s="157"/>
      <c r="AN113" s="140"/>
      <c r="AO113" s="140">
        <f>SUM(AO27,AO30,AO33)</f>
        <v>0</v>
      </c>
      <c r="AP113" s="141"/>
      <c r="AQ113" s="141"/>
      <c r="AR113" s="131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</row>
    <row r="114" spans="1:108" s="139" customFormat="1">
      <c r="A114" s="283"/>
      <c r="B114" s="283"/>
      <c r="C114" s="283"/>
      <c r="D114" s="134" t="s">
        <v>27</v>
      </c>
      <c r="E114" s="140">
        <f t="shared" si="100"/>
        <v>75</v>
      </c>
      <c r="F114" s="140">
        <f t="shared" si="100"/>
        <v>10</v>
      </c>
      <c r="G114" s="131">
        <f t="shared" si="95"/>
        <v>13.333333333333334</v>
      </c>
      <c r="H114" s="143">
        <f t="shared" ref="H114:N114" si="102">H113</f>
        <v>0</v>
      </c>
      <c r="I114" s="143">
        <f t="shared" ref="I114" si="103">I113</f>
        <v>0</v>
      </c>
      <c r="J114" s="143"/>
      <c r="K114" s="143">
        <f t="shared" si="102"/>
        <v>0</v>
      </c>
      <c r="L114" s="143">
        <f t="shared" si="102"/>
        <v>0</v>
      </c>
      <c r="M114" s="143"/>
      <c r="N114" s="143">
        <f t="shared" si="102"/>
        <v>10</v>
      </c>
      <c r="O114" s="140">
        <v>10</v>
      </c>
      <c r="P114" s="146"/>
      <c r="Q114" s="137">
        <v>0</v>
      </c>
      <c r="R114" s="137"/>
      <c r="S114" s="144"/>
      <c r="T114" s="137">
        <f>T113</f>
        <v>0</v>
      </c>
      <c r="U114" s="137"/>
      <c r="V114" s="137"/>
      <c r="W114" s="137">
        <f t="shared" ref="W114:AO114" si="104">W113</f>
        <v>35</v>
      </c>
      <c r="X114" s="137"/>
      <c r="Y114" s="146"/>
      <c r="Z114" s="137">
        <f t="shared" si="104"/>
        <v>0</v>
      </c>
      <c r="AA114" s="137"/>
      <c r="AB114" s="137"/>
      <c r="AC114" s="137">
        <f t="shared" si="104"/>
        <v>0</v>
      </c>
      <c r="AD114" s="137"/>
      <c r="AE114" s="137"/>
      <c r="AF114" s="137">
        <f>AF113</f>
        <v>10</v>
      </c>
      <c r="AG114" s="80"/>
      <c r="AH114" s="146"/>
      <c r="AI114" s="137">
        <f t="shared" si="104"/>
        <v>0</v>
      </c>
      <c r="AJ114" s="137"/>
      <c r="AK114" s="137"/>
      <c r="AL114" s="137">
        <f t="shared" si="104"/>
        <v>20</v>
      </c>
      <c r="AM114" s="222"/>
      <c r="AN114" s="137"/>
      <c r="AO114" s="137">
        <f t="shared" si="104"/>
        <v>0</v>
      </c>
      <c r="AP114" s="137"/>
      <c r="AQ114" s="137"/>
      <c r="AR114" s="135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38"/>
      <c r="CL114" s="138"/>
      <c r="CM114" s="138"/>
      <c r="CN114" s="138"/>
      <c r="CO114" s="138"/>
      <c r="CP114" s="138"/>
      <c r="CQ114" s="138"/>
      <c r="CR114" s="138"/>
      <c r="CS114" s="138"/>
      <c r="CT114" s="138"/>
      <c r="CU114" s="138"/>
      <c r="CV114" s="138"/>
      <c r="CW114" s="138"/>
      <c r="CX114" s="138"/>
      <c r="CY114" s="138"/>
      <c r="CZ114" s="138"/>
      <c r="DA114" s="138"/>
      <c r="DB114" s="138"/>
      <c r="DC114" s="138"/>
      <c r="DD114" s="138"/>
    </row>
    <row r="115" spans="1:108" ht="63">
      <c r="A115" s="283"/>
      <c r="B115" s="283"/>
      <c r="C115" s="283"/>
      <c r="D115" s="47" t="s">
        <v>28</v>
      </c>
      <c r="E115" s="78"/>
      <c r="F115" s="78"/>
      <c r="G115" s="82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165"/>
      <c r="S115" s="165"/>
      <c r="T115" s="50"/>
      <c r="U115" s="50"/>
      <c r="V115" s="50"/>
      <c r="W115" s="50"/>
      <c r="X115" s="50"/>
      <c r="Y115" s="50"/>
      <c r="Z115" s="179"/>
      <c r="AA115" s="179"/>
      <c r="AB115" s="50"/>
      <c r="AC115" s="50"/>
      <c r="AD115" s="50"/>
      <c r="AE115" s="50"/>
      <c r="AF115" s="50"/>
      <c r="AG115" s="80"/>
      <c r="AH115" s="148"/>
      <c r="AI115" s="50"/>
      <c r="AJ115" s="50"/>
      <c r="AK115" s="50"/>
      <c r="AL115" s="50"/>
      <c r="AM115" s="50"/>
      <c r="AN115" s="50"/>
      <c r="AO115" s="50"/>
      <c r="AP115" s="50"/>
      <c r="AQ115" s="50"/>
      <c r="AR115" s="69"/>
    </row>
    <row r="116" spans="1:108" s="133" customFormat="1" ht="20.399999999999999">
      <c r="A116" s="283" t="s">
        <v>52</v>
      </c>
      <c r="B116" s="283"/>
      <c r="C116" s="283"/>
      <c r="D116" s="130" t="s">
        <v>24</v>
      </c>
      <c r="E116" s="140">
        <f>H116+K116+N116+Q116+T116+W116+Z116+AC116+AF116+AI116+AL116+AO116</f>
        <v>3975.3939999999998</v>
      </c>
      <c r="F116" s="140">
        <f>I116+L116+O116+R116+U116+X116+AA116+AD116+AG116+AJ116+AM116+AP116</f>
        <v>0</v>
      </c>
      <c r="G116" s="131">
        <f t="shared" si="95"/>
        <v>0</v>
      </c>
      <c r="H116" s="140">
        <f>SUM(H93,H96,H99)</f>
        <v>0</v>
      </c>
      <c r="I116" s="140">
        <f>SUM(I93,I96,I99)</f>
        <v>0</v>
      </c>
      <c r="J116" s="140"/>
      <c r="K116" s="140">
        <f t="shared" ref="K116:AO116" si="105">SUM(K93,K96,K99)</f>
        <v>0</v>
      </c>
      <c r="L116" s="140">
        <f t="shared" si="105"/>
        <v>0</v>
      </c>
      <c r="M116" s="140"/>
      <c r="N116" s="140">
        <f t="shared" si="105"/>
        <v>0</v>
      </c>
      <c r="O116" s="140">
        <v>0</v>
      </c>
      <c r="P116" s="140"/>
      <c r="Q116" s="140">
        <f t="shared" si="105"/>
        <v>0</v>
      </c>
      <c r="R116" s="140"/>
      <c r="S116" s="140"/>
      <c r="T116" s="157">
        <f t="shared" si="105"/>
        <v>2737.3939999999998</v>
      </c>
      <c r="U116" s="140"/>
      <c r="V116" s="140"/>
      <c r="W116" s="140">
        <f t="shared" si="105"/>
        <v>0</v>
      </c>
      <c r="X116" s="140"/>
      <c r="Y116" s="140"/>
      <c r="Z116" s="140">
        <f t="shared" si="105"/>
        <v>1238</v>
      </c>
      <c r="AA116" s="140"/>
      <c r="AB116" s="140"/>
      <c r="AC116" s="140">
        <f t="shared" si="105"/>
        <v>0</v>
      </c>
      <c r="AD116" s="140"/>
      <c r="AE116" s="140"/>
      <c r="AF116" s="140">
        <f t="shared" si="105"/>
        <v>0</v>
      </c>
      <c r="AG116" s="140"/>
      <c r="AH116" s="140"/>
      <c r="AI116" s="140">
        <f t="shared" si="105"/>
        <v>0</v>
      </c>
      <c r="AJ116" s="140"/>
      <c r="AK116" s="140"/>
      <c r="AL116" s="140">
        <f t="shared" si="105"/>
        <v>0</v>
      </c>
      <c r="AM116" s="140"/>
      <c r="AN116" s="140"/>
      <c r="AO116" s="140">
        <f t="shared" si="105"/>
        <v>0</v>
      </c>
      <c r="AP116" s="157"/>
      <c r="AQ116" s="240"/>
      <c r="AR116" s="131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</row>
    <row r="117" spans="1:108" s="139" customFormat="1">
      <c r="A117" s="283"/>
      <c r="B117" s="283"/>
      <c r="C117" s="283"/>
      <c r="D117" s="134" t="s">
        <v>27</v>
      </c>
      <c r="E117" s="140">
        <f>E116</f>
        <v>3975.3939999999998</v>
      </c>
      <c r="F117" s="140">
        <f>F116</f>
        <v>0</v>
      </c>
      <c r="G117" s="131">
        <f t="shared" si="95"/>
        <v>0</v>
      </c>
      <c r="H117" s="140">
        <f>SUM(H94,H97,H100)</f>
        <v>0</v>
      </c>
      <c r="I117" s="140">
        <f>SUM(I94,I97,I100)</f>
        <v>0</v>
      </c>
      <c r="J117" s="140"/>
      <c r="K117" s="140">
        <f t="shared" ref="K117:AO117" si="106">SUM(K94,K97,K100)</f>
        <v>0</v>
      </c>
      <c r="L117" s="140">
        <f t="shared" si="106"/>
        <v>0</v>
      </c>
      <c r="M117" s="140"/>
      <c r="N117" s="140">
        <f t="shared" si="106"/>
        <v>0</v>
      </c>
      <c r="O117" s="140">
        <v>0</v>
      </c>
      <c r="P117" s="140"/>
      <c r="Q117" s="140">
        <f t="shared" si="106"/>
        <v>0</v>
      </c>
      <c r="R117" s="140"/>
      <c r="S117" s="140"/>
      <c r="T117" s="157">
        <f t="shared" si="106"/>
        <v>2737.3939999999998</v>
      </c>
      <c r="U117" s="140"/>
      <c r="V117" s="140"/>
      <c r="W117" s="140">
        <f t="shared" si="106"/>
        <v>0</v>
      </c>
      <c r="X117" s="140"/>
      <c r="Y117" s="140"/>
      <c r="Z117" s="140">
        <f t="shared" si="106"/>
        <v>1238</v>
      </c>
      <c r="AA117" s="140"/>
      <c r="AB117" s="140"/>
      <c r="AC117" s="140">
        <f t="shared" si="106"/>
        <v>0</v>
      </c>
      <c r="AD117" s="140"/>
      <c r="AE117" s="140"/>
      <c r="AF117" s="140">
        <f t="shared" si="106"/>
        <v>0</v>
      </c>
      <c r="AG117" s="140"/>
      <c r="AH117" s="140"/>
      <c r="AI117" s="140">
        <f t="shared" si="106"/>
        <v>0</v>
      </c>
      <c r="AJ117" s="140"/>
      <c r="AK117" s="140"/>
      <c r="AL117" s="140">
        <f t="shared" si="106"/>
        <v>0</v>
      </c>
      <c r="AM117" s="140"/>
      <c r="AN117" s="140"/>
      <c r="AO117" s="140">
        <f t="shared" si="106"/>
        <v>0</v>
      </c>
      <c r="AP117" s="157"/>
      <c r="AQ117" s="240"/>
      <c r="AR117" s="135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8"/>
      <c r="DB117" s="138"/>
      <c r="DC117" s="138"/>
      <c r="DD117" s="138"/>
    </row>
    <row r="118" spans="1:108" ht="63">
      <c r="A118" s="283"/>
      <c r="B118" s="283"/>
      <c r="C118" s="283"/>
      <c r="D118" s="47" t="s">
        <v>28</v>
      </c>
      <c r="E118" s="79"/>
      <c r="F118" s="79"/>
      <c r="G118" s="79"/>
      <c r="H118" s="50"/>
      <c r="I118" s="50"/>
      <c r="J118" s="50"/>
      <c r="K118" s="50"/>
      <c r="L118" s="50"/>
      <c r="M118" s="50"/>
      <c r="N118" s="48"/>
      <c r="O118" s="50"/>
      <c r="P118" s="50"/>
      <c r="Q118" s="50"/>
      <c r="R118" s="165"/>
      <c r="S118" s="165"/>
      <c r="T118" s="50"/>
      <c r="U118" s="50"/>
      <c r="V118" s="50"/>
      <c r="W118" s="50"/>
      <c r="X118" s="50"/>
      <c r="Y118" s="50"/>
      <c r="Z118" s="179"/>
      <c r="AA118" s="179"/>
      <c r="AB118" s="50"/>
      <c r="AC118" s="50"/>
      <c r="AD118" s="50"/>
      <c r="AE118" s="50"/>
      <c r="AF118" s="50"/>
      <c r="AG118" s="8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69"/>
    </row>
    <row r="119" spans="1:108">
      <c r="A119" s="185"/>
      <c r="B119" s="306"/>
      <c r="C119" s="306"/>
      <c r="D119" s="185"/>
      <c r="E119" s="191"/>
      <c r="F119" s="191"/>
      <c r="G119" s="191"/>
      <c r="H119" s="184"/>
      <c r="I119" s="184"/>
      <c r="J119" s="184"/>
      <c r="K119" s="184"/>
      <c r="L119" s="184"/>
      <c r="M119" s="184"/>
      <c r="N119" s="45"/>
      <c r="O119" s="45"/>
      <c r="P119" s="184"/>
      <c r="Q119" s="184"/>
      <c r="R119" s="192"/>
      <c r="S119" s="192"/>
      <c r="T119" s="184"/>
      <c r="U119" s="184"/>
      <c r="V119" s="45"/>
      <c r="W119" s="45"/>
      <c r="X119" s="45"/>
      <c r="Y119" s="45"/>
      <c r="Z119" s="184"/>
      <c r="AA119" s="184"/>
      <c r="AB119" s="45"/>
      <c r="AC119" s="45"/>
      <c r="AD119" s="45"/>
      <c r="AE119" s="45"/>
      <c r="AF119" s="45"/>
      <c r="AG119" s="8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1"/>
    </row>
    <row r="120" spans="1:108">
      <c r="A120" s="187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42"/>
      <c r="O120" s="42"/>
      <c r="P120" s="186"/>
      <c r="Q120" s="186"/>
      <c r="R120" s="193"/>
      <c r="S120" s="193"/>
      <c r="T120" s="186"/>
      <c r="U120" s="186"/>
      <c r="V120" s="42"/>
      <c r="W120" s="42"/>
      <c r="X120" s="42"/>
      <c r="Y120" s="42"/>
      <c r="Z120" s="186"/>
      <c r="AA120" s="186"/>
      <c r="AB120" s="42"/>
      <c r="AC120" s="42"/>
      <c r="AD120" s="42"/>
      <c r="AE120" s="42"/>
      <c r="AF120" s="42"/>
      <c r="AG120" s="86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</row>
    <row r="121" spans="1:108">
      <c r="A121" s="194" t="s">
        <v>114</v>
      </c>
      <c r="B121" s="186"/>
      <c r="C121" s="186"/>
      <c r="D121" s="187"/>
      <c r="E121" s="195"/>
      <c r="F121" s="196"/>
      <c r="G121" s="196"/>
      <c r="H121" s="187"/>
      <c r="I121" s="197"/>
      <c r="J121" s="197"/>
      <c r="K121" s="197"/>
      <c r="L121" s="197"/>
      <c r="M121" s="197"/>
      <c r="N121" s="272"/>
      <c r="O121" s="272"/>
      <c r="P121" s="197"/>
      <c r="Q121" s="197"/>
      <c r="R121" s="198"/>
      <c r="S121" s="198"/>
      <c r="T121" s="187"/>
      <c r="U121" s="199" t="s">
        <v>116</v>
      </c>
      <c r="Z121" s="305"/>
      <c r="AA121" s="305"/>
      <c r="AB121" s="305"/>
      <c r="AC121" s="305"/>
      <c r="AI121" s="41"/>
    </row>
    <row r="122" spans="1:108">
      <c r="A122" s="194" t="s">
        <v>115</v>
      </c>
      <c r="B122" s="186"/>
      <c r="C122" s="186"/>
      <c r="D122" s="187"/>
      <c r="E122" s="195"/>
      <c r="F122" s="195"/>
      <c r="G122" s="195"/>
      <c r="H122" s="187"/>
      <c r="I122" s="187"/>
      <c r="J122" s="187"/>
      <c r="K122" s="187"/>
      <c r="L122" s="187"/>
      <c r="M122" s="187"/>
      <c r="P122" s="187"/>
      <c r="Q122" s="187"/>
      <c r="R122" s="200"/>
      <c r="S122" s="200"/>
      <c r="T122" s="187"/>
      <c r="U122" s="187"/>
      <c r="AI122" s="41"/>
    </row>
    <row r="123" spans="1:108">
      <c r="A123" s="194"/>
      <c r="B123" s="186"/>
      <c r="C123" s="186"/>
      <c r="D123" s="187"/>
      <c r="E123" s="195"/>
      <c r="F123" s="195"/>
      <c r="G123" s="195"/>
      <c r="H123" s="187"/>
      <c r="I123" s="187"/>
      <c r="J123" s="187"/>
      <c r="K123" s="187"/>
      <c r="L123" s="187"/>
      <c r="M123" s="187"/>
      <c r="P123" s="187"/>
      <c r="Q123" s="187"/>
      <c r="R123" s="200"/>
      <c r="S123" s="200"/>
      <c r="T123" s="187"/>
      <c r="U123" s="187"/>
      <c r="Z123" s="305"/>
      <c r="AA123" s="305"/>
      <c r="AB123" s="305"/>
      <c r="AC123" s="305"/>
      <c r="AI123" s="41"/>
    </row>
    <row r="124" spans="1:108">
      <c r="A124" s="194" t="s">
        <v>50</v>
      </c>
      <c r="B124" s="186"/>
      <c r="C124" s="186"/>
      <c r="D124" s="187"/>
      <c r="E124" s="195"/>
      <c r="F124" s="195"/>
      <c r="G124" s="195"/>
      <c r="H124" s="187"/>
      <c r="I124" s="187"/>
      <c r="J124" s="187"/>
      <c r="K124" s="187"/>
      <c r="L124" s="187"/>
      <c r="M124" s="187"/>
      <c r="P124" s="187"/>
      <c r="Q124" s="187"/>
      <c r="R124" s="200"/>
      <c r="S124" s="200"/>
      <c r="T124" s="187"/>
      <c r="U124" s="187"/>
      <c r="AI124" s="41"/>
    </row>
    <row r="125" spans="1:108">
      <c r="A125" s="194" t="s">
        <v>123</v>
      </c>
      <c r="B125" s="186"/>
      <c r="C125" s="186"/>
      <c r="D125" s="187"/>
      <c r="E125" s="195"/>
      <c r="F125" s="195"/>
      <c r="G125" s="195"/>
      <c r="H125" s="187"/>
      <c r="I125" s="187"/>
      <c r="J125" s="187"/>
      <c r="K125" s="187"/>
      <c r="L125" s="187"/>
      <c r="M125" s="187"/>
      <c r="P125" s="187"/>
      <c r="Q125" s="187"/>
      <c r="R125" s="200"/>
      <c r="S125" s="200"/>
      <c r="T125" s="187"/>
      <c r="U125" s="199" t="s">
        <v>124</v>
      </c>
      <c r="AI125" s="41"/>
    </row>
    <row r="126" spans="1:108">
      <c r="A126" s="194" t="s">
        <v>91</v>
      </c>
      <c r="B126" s="186"/>
      <c r="C126" s="186"/>
      <c r="D126" s="187"/>
      <c r="E126" s="195"/>
      <c r="F126" s="195"/>
      <c r="G126" s="195"/>
      <c r="H126" s="187"/>
      <c r="I126" s="187"/>
      <c r="J126" s="187"/>
      <c r="K126" s="187"/>
      <c r="L126" s="187"/>
      <c r="M126" s="187"/>
      <c r="P126" s="187"/>
      <c r="Q126" s="187"/>
      <c r="R126" s="200"/>
      <c r="S126" s="200"/>
      <c r="T126" s="187"/>
      <c r="U126" s="187"/>
      <c r="AI126" s="41"/>
    </row>
    <row r="127" spans="1:108">
      <c r="A127" s="194"/>
      <c r="B127" s="186"/>
      <c r="C127" s="186"/>
      <c r="D127" s="187"/>
      <c r="E127" s="195"/>
      <c r="F127" s="196"/>
      <c r="G127" s="196"/>
      <c r="H127" s="187"/>
      <c r="I127" s="197"/>
      <c r="J127" s="197"/>
      <c r="K127" s="197"/>
      <c r="L127" s="197"/>
      <c r="M127" s="197"/>
      <c r="N127" s="272"/>
      <c r="O127" s="272"/>
      <c r="P127" s="197"/>
      <c r="Q127" s="197"/>
      <c r="R127" s="198"/>
      <c r="S127" s="198"/>
      <c r="T127" s="187"/>
      <c r="U127" s="187"/>
      <c r="AI127" s="41"/>
    </row>
    <row r="128" spans="1:108">
      <c r="A128" s="194" t="s">
        <v>31</v>
      </c>
      <c r="B128" s="186"/>
      <c r="C128" s="186"/>
      <c r="D128" s="187"/>
      <c r="E128" s="195"/>
      <c r="F128" s="195"/>
      <c r="G128" s="195"/>
      <c r="H128" s="187"/>
      <c r="I128" s="187"/>
      <c r="J128" s="187"/>
      <c r="K128" s="187"/>
      <c r="L128" s="187"/>
      <c r="M128" s="187"/>
      <c r="P128" s="187"/>
      <c r="Q128" s="187"/>
      <c r="R128" s="200"/>
      <c r="S128" s="200"/>
      <c r="T128" s="187"/>
      <c r="U128" s="187"/>
      <c r="AI128" s="41"/>
    </row>
    <row r="129" spans="1:35">
      <c r="A129" s="194" t="s">
        <v>30</v>
      </c>
      <c r="B129" s="186"/>
      <c r="C129" s="186"/>
      <c r="D129" s="187"/>
      <c r="E129" s="195"/>
      <c r="F129" s="195"/>
      <c r="G129" s="195"/>
      <c r="H129" s="187"/>
      <c r="I129" s="187"/>
      <c r="J129" s="187"/>
      <c r="K129" s="187"/>
      <c r="L129" s="187"/>
      <c r="M129" s="187"/>
      <c r="P129" s="187"/>
      <c r="Q129" s="187"/>
      <c r="R129" s="200"/>
      <c r="S129" s="200"/>
      <c r="T129" s="187"/>
      <c r="U129" s="187"/>
      <c r="AI129" s="41"/>
    </row>
    <row r="130" spans="1:35">
      <c r="A130" s="187"/>
      <c r="B130" s="186"/>
      <c r="C130" s="186"/>
      <c r="D130" s="187"/>
      <c r="E130" s="195"/>
      <c r="F130" s="195"/>
      <c r="G130" s="195"/>
      <c r="H130" s="187"/>
      <c r="I130" s="187"/>
      <c r="J130" s="187"/>
      <c r="K130" s="187"/>
      <c r="L130" s="187"/>
      <c r="M130" s="187"/>
      <c r="P130" s="187"/>
      <c r="Q130" s="187"/>
      <c r="R130" s="200"/>
      <c r="S130" s="200"/>
      <c r="T130" s="187"/>
      <c r="U130" s="187"/>
      <c r="AI130" s="41"/>
    </row>
    <row r="131" spans="1:35">
      <c r="A131" s="317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AI131" s="41"/>
    </row>
    <row r="132" spans="1:35">
      <c r="A132" s="187"/>
      <c r="B132" s="186"/>
      <c r="C132" s="186"/>
      <c r="D132" s="187"/>
      <c r="E132" s="195"/>
      <c r="F132" s="195"/>
      <c r="G132" s="195"/>
      <c r="H132" s="187"/>
      <c r="I132" s="187"/>
      <c r="J132" s="187"/>
      <c r="K132" s="187"/>
      <c r="L132" s="187"/>
      <c r="M132" s="187"/>
      <c r="P132" s="187"/>
      <c r="Q132" s="187"/>
      <c r="R132" s="200"/>
      <c r="S132" s="200"/>
      <c r="T132" s="187"/>
      <c r="U132" s="187"/>
      <c r="AI132" s="41"/>
    </row>
    <row r="133" spans="1:35">
      <c r="A133" s="187"/>
      <c r="B133" s="186"/>
      <c r="C133" s="186"/>
      <c r="D133" s="187"/>
      <c r="E133" s="195"/>
      <c r="F133" s="195"/>
      <c r="G133" s="195"/>
      <c r="H133" s="187"/>
      <c r="I133" s="187"/>
      <c r="J133" s="187"/>
      <c r="K133" s="187"/>
      <c r="L133" s="187"/>
      <c r="M133" s="187"/>
      <c r="P133" s="187"/>
      <c r="Q133" s="187"/>
      <c r="R133" s="200"/>
      <c r="S133" s="200"/>
      <c r="T133" s="187"/>
      <c r="U133" s="187"/>
      <c r="AI133" s="41"/>
    </row>
    <row r="134" spans="1:35">
      <c r="A134" s="187"/>
      <c r="B134" s="186"/>
      <c r="C134" s="186"/>
      <c r="D134" s="187"/>
      <c r="E134" s="195"/>
      <c r="F134" s="195"/>
      <c r="G134" s="195"/>
      <c r="H134" s="187"/>
      <c r="I134" s="187"/>
      <c r="J134" s="187"/>
      <c r="K134" s="187"/>
      <c r="L134" s="187"/>
      <c r="M134" s="187"/>
      <c r="P134" s="187"/>
      <c r="Q134" s="187"/>
      <c r="R134" s="200"/>
      <c r="S134" s="200"/>
      <c r="T134" s="187"/>
      <c r="U134" s="187"/>
      <c r="AI134" s="41"/>
    </row>
    <row r="135" spans="1:35">
      <c r="A135" s="187"/>
      <c r="B135" s="186"/>
      <c r="C135" s="186"/>
      <c r="D135" s="187"/>
      <c r="E135" s="195"/>
      <c r="F135" s="195"/>
      <c r="G135" s="195"/>
      <c r="H135" s="187"/>
      <c r="I135" s="187"/>
      <c r="J135" s="187"/>
      <c r="K135" s="187"/>
      <c r="L135" s="187"/>
      <c r="M135" s="187"/>
      <c r="P135" s="187"/>
      <c r="Q135" s="187"/>
      <c r="R135" s="200"/>
      <c r="S135" s="200"/>
      <c r="T135" s="187"/>
      <c r="U135" s="187"/>
      <c r="AI135" s="41"/>
    </row>
    <row r="136" spans="1:35">
      <c r="A136" s="187"/>
      <c r="B136" s="186"/>
      <c r="C136" s="186"/>
      <c r="D136" s="187"/>
      <c r="E136" s="195"/>
      <c r="F136" s="195"/>
      <c r="G136" s="195"/>
      <c r="H136" s="187"/>
      <c r="I136" s="187"/>
      <c r="J136" s="187"/>
      <c r="K136" s="187"/>
      <c r="L136" s="187"/>
      <c r="M136" s="187"/>
      <c r="P136" s="187"/>
      <c r="Q136" s="187"/>
      <c r="R136" s="200"/>
      <c r="S136" s="200"/>
      <c r="T136" s="187"/>
      <c r="U136" s="187"/>
      <c r="AI136" s="41"/>
    </row>
    <row r="137" spans="1:35">
      <c r="A137" s="187"/>
      <c r="B137" s="186"/>
      <c r="C137" s="186"/>
      <c r="D137" s="187"/>
      <c r="E137" s="195"/>
      <c r="F137" s="195"/>
      <c r="G137" s="195"/>
      <c r="H137" s="187"/>
      <c r="I137" s="187"/>
      <c r="J137" s="187"/>
      <c r="K137" s="187"/>
      <c r="L137" s="187"/>
      <c r="M137" s="187"/>
      <c r="P137" s="187"/>
      <c r="Q137" s="187"/>
      <c r="R137" s="200"/>
      <c r="S137" s="200"/>
      <c r="T137" s="187"/>
      <c r="U137" s="187"/>
      <c r="AI137" s="41"/>
    </row>
    <row r="138" spans="1:35">
      <c r="A138" s="187"/>
      <c r="B138" s="186"/>
      <c r="C138" s="186"/>
      <c r="D138" s="187"/>
      <c r="E138" s="195"/>
      <c r="F138" s="195"/>
      <c r="G138" s="195"/>
      <c r="H138" s="187"/>
      <c r="I138" s="187"/>
      <c r="J138" s="187"/>
      <c r="K138" s="187"/>
      <c r="L138" s="187"/>
      <c r="M138" s="187"/>
      <c r="P138" s="187"/>
      <c r="Q138" s="187"/>
      <c r="R138" s="200"/>
      <c r="S138" s="200"/>
      <c r="T138" s="187"/>
      <c r="U138" s="187"/>
      <c r="AI138" s="41"/>
    </row>
    <row r="139" spans="1:35">
      <c r="A139" s="187"/>
      <c r="B139" s="186"/>
      <c r="C139" s="186"/>
      <c r="D139" s="187"/>
      <c r="E139" s="195"/>
      <c r="F139" s="195"/>
      <c r="G139" s="195"/>
      <c r="H139" s="187"/>
      <c r="I139" s="187"/>
      <c r="J139" s="187"/>
      <c r="K139" s="187"/>
      <c r="L139" s="187"/>
      <c r="M139" s="187"/>
      <c r="P139" s="187"/>
      <c r="Q139" s="187"/>
      <c r="R139" s="200"/>
      <c r="S139" s="200"/>
      <c r="T139" s="187"/>
      <c r="U139" s="187"/>
      <c r="AI139" s="41"/>
    </row>
    <row r="140" spans="1:35">
      <c r="A140" s="187"/>
      <c r="B140" s="186"/>
      <c r="C140" s="186"/>
      <c r="D140" s="187"/>
      <c r="E140" s="195"/>
      <c r="F140" s="195"/>
      <c r="G140" s="195"/>
      <c r="H140" s="187"/>
      <c r="I140" s="187"/>
      <c r="J140" s="187"/>
      <c r="K140" s="187"/>
      <c r="L140" s="187"/>
      <c r="M140" s="187"/>
      <c r="P140" s="187"/>
      <c r="Q140" s="187"/>
      <c r="R140" s="200"/>
      <c r="S140" s="200"/>
      <c r="T140" s="187"/>
      <c r="U140" s="187"/>
      <c r="AI140" s="41"/>
    </row>
    <row r="141" spans="1:35">
      <c r="A141" s="187"/>
      <c r="B141" s="186"/>
      <c r="C141" s="186"/>
      <c r="D141" s="187"/>
      <c r="E141" s="195"/>
      <c r="F141" s="195"/>
      <c r="G141" s="195"/>
      <c r="H141" s="187"/>
      <c r="I141" s="187"/>
      <c r="J141" s="187"/>
      <c r="K141" s="187"/>
      <c r="L141" s="187"/>
      <c r="M141" s="187"/>
      <c r="P141" s="187"/>
      <c r="Q141" s="187"/>
      <c r="R141" s="200"/>
      <c r="S141" s="200"/>
      <c r="T141" s="187"/>
      <c r="U141" s="187"/>
      <c r="AI141" s="41"/>
    </row>
    <row r="142" spans="1:35">
      <c r="A142" s="187"/>
      <c r="B142" s="186"/>
      <c r="C142" s="186"/>
      <c r="D142" s="187"/>
      <c r="E142" s="195"/>
      <c r="F142" s="195"/>
      <c r="G142" s="195"/>
      <c r="H142" s="187"/>
      <c r="I142" s="187"/>
      <c r="J142" s="187"/>
      <c r="K142" s="187"/>
      <c r="L142" s="187"/>
      <c r="M142" s="187"/>
      <c r="P142" s="187"/>
      <c r="Q142" s="187"/>
      <c r="R142" s="200"/>
      <c r="S142" s="200"/>
      <c r="T142" s="187"/>
      <c r="U142" s="187"/>
      <c r="AI142" s="41"/>
    </row>
  </sheetData>
  <mergeCells count="94">
    <mergeCell ref="AR72:AR74"/>
    <mergeCell ref="AR96:AR101"/>
    <mergeCell ref="AR93:AR95"/>
    <mergeCell ref="AR25:AR26"/>
    <mergeCell ref="AR75:AR76"/>
    <mergeCell ref="AR79:AR80"/>
    <mergeCell ref="AR77:AR78"/>
    <mergeCell ref="C25:C26"/>
    <mergeCell ref="C36:C41"/>
    <mergeCell ref="B30:B32"/>
    <mergeCell ref="A30:A32"/>
    <mergeCell ref="B51:B52"/>
    <mergeCell ref="C51:C52"/>
    <mergeCell ref="C33:C35"/>
    <mergeCell ref="A33:A41"/>
    <mergeCell ref="B33:B41"/>
    <mergeCell ref="B48:B50"/>
    <mergeCell ref="A131:U131"/>
    <mergeCell ref="A9:C14"/>
    <mergeCell ref="A15:C18"/>
    <mergeCell ref="C22:C24"/>
    <mergeCell ref="A22:A24"/>
    <mergeCell ref="A53:C55"/>
    <mergeCell ref="C30:C32"/>
    <mergeCell ref="A27:A29"/>
    <mergeCell ref="B27:B29"/>
    <mergeCell ref="C27:C29"/>
    <mergeCell ref="A87:C89"/>
    <mergeCell ref="B96:B98"/>
    <mergeCell ref="A96:A98"/>
    <mergeCell ref="B93:B95"/>
    <mergeCell ref="B90:B92"/>
    <mergeCell ref="C56:C71"/>
    <mergeCell ref="A90:A92"/>
    <mergeCell ref="Z121:AC121"/>
    <mergeCell ref="Z123:AC123"/>
    <mergeCell ref="A110:C112"/>
    <mergeCell ref="A113:C115"/>
    <mergeCell ref="A116:C118"/>
    <mergeCell ref="B119:C119"/>
    <mergeCell ref="A104:V104"/>
    <mergeCell ref="A109:C109"/>
    <mergeCell ref="A102:C103"/>
    <mergeCell ref="A93:A95"/>
    <mergeCell ref="A99:A101"/>
    <mergeCell ref="C90:C101"/>
    <mergeCell ref="B99:B101"/>
    <mergeCell ref="A105:C108"/>
    <mergeCell ref="B84:B86"/>
    <mergeCell ref="C84:C86"/>
    <mergeCell ref="A84:A86"/>
    <mergeCell ref="A42:C43"/>
    <mergeCell ref="C45:C50"/>
    <mergeCell ref="A79:A80"/>
    <mergeCell ref="B79:B80"/>
    <mergeCell ref="C79:C80"/>
    <mergeCell ref="A81:C83"/>
    <mergeCell ref="C72:C74"/>
    <mergeCell ref="A75:A76"/>
    <mergeCell ref="B75:B76"/>
    <mergeCell ref="C75:C76"/>
    <mergeCell ref="A77:A78"/>
    <mergeCell ref="B77:B78"/>
    <mergeCell ref="C77:C78"/>
    <mergeCell ref="AS3:AS4"/>
    <mergeCell ref="A2:A4"/>
    <mergeCell ref="B2:B4"/>
    <mergeCell ref="C2:C4"/>
    <mergeCell ref="Z3:AA3"/>
    <mergeCell ref="AC3:AD3"/>
    <mergeCell ref="E3:G3"/>
    <mergeCell ref="AR3:AR5"/>
    <mergeCell ref="H3:I3"/>
    <mergeCell ref="A5:C7"/>
    <mergeCell ref="AO3:AQ3"/>
    <mergeCell ref="AI3:AJ3"/>
    <mergeCell ref="AL3:AM3"/>
    <mergeCell ref="D2:D4"/>
    <mergeCell ref="K3:L3"/>
    <mergeCell ref="AF3:AG3"/>
    <mergeCell ref="A20:AP20"/>
    <mergeCell ref="N3:O3"/>
    <mergeCell ref="A19:AO19"/>
    <mergeCell ref="Q3:R3"/>
    <mergeCell ref="T3:U3"/>
    <mergeCell ref="W3:X3"/>
    <mergeCell ref="B22:B24"/>
    <mergeCell ref="B72:B74"/>
    <mergeCell ref="A72:A74"/>
    <mergeCell ref="A45:A50"/>
    <mergeCell ref="A25:A26"/>
    <mergeCell ref="B25:B26"/>
    <mergeCell ref="B56:B71"/>
    <mergeCell ref="A56:A71"/>
  </mergeCells>
  <conditionalFormatting sqref="AT5 CS5 ER5 GQ5">
    <cfRule type="cellIs" dxfId="1" priority="12" operator="notEqual">
      <formula>AS5</formula>
    </cfRule>
  </conditionalFormatting>
  <conditionalFormatting sqref="F103 E107:E119 AP54 G6:G16 H10:H12 F7:AO7 E6:F18 E44:F48 E50:F53 I9:I12 I15:I17 I5:I7 F53:AO53 E55:AO55 I113:I114 E5:AQ5 H116:AP117 H114:O114 F9:AP9 I12:AO12 E17:AO17 E15:AP16 F6:AQ6 F107:F117 H113:AO113">
    <cfRule type="cellIs" dxfId="0" priority="13" operator="notEqual">
      <formula>#REF!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27" fitToHeight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1"/>
  <sheetViews>
    <sheetView zoomScale="85" zoomScaleNormal="85" workbookViewId="0">
      <pane xSplit="4" topLeftCell="P1" activePane="topRight" state="frozen"/>
      <selection pane="topRight" activeCell="G11" sqref="G11"/>
    </sheetView>
  </sheetViews>
  <sheetFormatPr defaultColWidth="9.109375" defaultRowHeight="13.8"/>
  <cols>
    <col min="1" max="1" width="4" style="9" customWidth="1"/>
    <col min="2" max="2" width="23.5546875" style="10" customWidth="1"/>
    <col min="3" max="3" width="11.33203125" style="10" customWidth="1"/>
    <col min="4" max="4" width="7.33203125" style="10" customWidth="1"/>
    <col min="5" max="5" width="9.5546875" style="10" customWidth="1"/>
    <col min="6" max="6" width="6.88671875" style="10" customWidth="1"/>
    <col min="7" max="7" width="4.33203125" style="10" customWidth="1"/>
    <col min="8" max="9" width="6.44140625" style="10" customWidth="1"/>
    <col min="10" max="10" width="6" style="10" customWidth="1"/>
    <col min="11" max="11" width="5.44140625" style="10" customWidth="1"/>
    <col min="12" max="12" width="6.109375" style="10" customWidth="1"/>
    <col min="13" max="13" width="5.88671875" style="10" customWidth="1"/>
    <col min="14" max="14" width="5.5546875" style="10" customWidth="1"/>
    <col min="15" max="15" width="5.44140625" style="10" customWidth="1"/>
    <col min="16" max="16" width="5.6640625" style="10" customWidth="1"/>
    <col min="17" max="18" width="6.109375" style="10" customWidth="1"/>
    <col min="19" max="19" width="5.109375" style="10" customWidth="1"/>
    <col min="20" max="20" width="4.88671875" style="32" customWidth="1"/>
    <col min="21" max="21" width="5.33203125" style="32" customWidth="1"/>
    <col min="22" max="22" width="5.109375" style="32" customWidth="1"/>
    <col min="23" max="23" width="5.6640625" style="32" customWidth="1"/>
    <col min="24" max="24" width="5.109375" style="10" customWidth="1"/>
    <col min="25" max="25" width="5.44140625" style="10" customWidth="1"/>
    <col min="26" max="26" width="5.6640625" style="10" customWidth="1"/>
    <col min="27" max="27" width="5" style="10" customWidth="1"/>
    <col min="28" max="29" width="5.44140625" style="10" customWidth="1"/>
    <col min="30" max="30" width="4.5546875" style="10" customWidth="1"/>
    <col min="31" max="31" width="4.88671875" style="10" customWidth="1"/>
    <col min="32" max="32" width="5" style="10" customWidth="1"/>
    <col min="33" max="33" width="5.109375" style="10" customWidth="1"/>
    <col min="34" max="35" width="5" style="10" customWidth="1"/>
    <col min="36" max="36" width="5.109375" style="10" customWidth="1"/>
    <col min="37" max="37" width="5" style="10" customWidth="1"/>
    <col min="38" max="38" width="4.6640625" style="10" customWidth="1"/>
    <col min="39" max="39" width="6" style="10" customWidth="1"/>
    <col min="40" max="41" width="4.88671875" style="10" customWidth="1"/>
    <col min="42" max="42" width="5.33203125" style="10" customWidth="1"/>
    <col min="43" max="43" width="2.6640625" style="10" bestFit="1" customWidth="1"/>
    <col min="44" max="16384" width="9.109375" style="10"/>
  </cols>
  <sheetData>
    <row r="1" spans="1:45">
      <c r="AF1" s="346" t="s">
        <v>54</v>
      </c>
      <c r="AG1" s="346"/>
      <c r="AH1" s="346"/>
      <c r="AI1" s="346"/>
      <c r="AJ1" s="346"/>
      <c r="AK1" s="346"/>
      <c r="AL1" s="346"/>
      <c r="AM1" s="346"/>
      <c r="AN1" s="346"/>
    </row>
    <row r="2" spans="1:45" s="224" customFormat="1" ht="18" customHeight="1">
      <c r="A2" s="347" t="s">
        <v>55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223"/>
      <c r="AQ2" s="223"/>
    </row>
    <row r="3" spans="1:45" s="224" customFormat="1" ht="19.5" customHeight="1">
      <c r="A3" s="225"/>
      <c r="B3" s="225"/>
      <c r="C3" s="225"/>
      <c r="D3" s="348" t="s">
        <v>56</v>
      </c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3"/>
      <c r="AQ3" s="223"/>
    </row>
    <row r="4" spans="1:45" s="11" customFormat="1" ht="13.2">
      <c r="A4" s="226"/>
      <c r="T4" s="33"/>
      <c r="U4" s="33"/>
      <c r="V4" s="33"/>
      <c r="W4" s="33"/>
    </row>
    <row r="5" spans="1:45" s="11" customFormat="1" ht="12.75" customHeight="1">
      <c r="A5" s="349" t="s">
        <v>0</v>
      </c>
      <c r="B5" s="349" t="s">
        <v>29</v>
      </c>
      <c r="C5" s="349" t="s">
        <v>57</v>
      </c>
      <c r="D5" s="349" t="s">
        <v>112</v>
      </c>
      <c r="E5" s="349" t="s">
        <v>112</v>
      </c>
      <c r="F5" s="349"/>
      <c r="G5" s="349"/>
      <c r="H5" s="349" t="s">
        <v>58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</row>
    <row r="6" spans="1:45" s="11" customFormat="1" ht="66.75" customHeight="1">
      <c r="A6" s="349"/>
      <c r="B6" s="349"/>
      <c r="C6" s="349"/>
      <c r="D6" s="349"/>
      <c r="E6" s="349"/>
      <c r="F6" s="349"/>
      <c r="G6" s="349"/>
      <c r="H6" s="340" t="s">
        <v>2</v>
      </c>
      <c r="I6" s="340"/>
      <c r="J6" s="340"/>
      <c r="K6" s="340" t="s">
        <v>3</v>
      </c>
      <c r="L6" s="340"/>
      <c r="M6" s="340"/>
      <c r="N6" s="340" t="s">
        <v>4</v>
      </c>
      <c r="O6" s="340"/>
      <c r="P6" s="340"/>
      <c r="Q6" s="340" t="s">
        <v>5</v>
      </c>
      <c r="R6" s="340"/>
      <c r="S6" s="340"/>
      <c r="T6" s="345" t="s">
        <v>6</v>
      </c>
      <c r="U6" s="345"/>
      <c r="V6" s="345"/>
      <c r="W6" s="340" t="s">
        <v>7</v>
      </c>
      <c r="X6" s="340"/>
      <c r="Y6" s="340"/>
      <c r="Z6" s="340" t="s">
        <v>8</v>
      </c>
      <c r="AA6" s="340"/>
      <c r="AB6" s="340"/>
      <c r="AC6" s="340" t="s">
        <v>9</v>
      </c>
      <c r="AD6" s="340"/>
      <c r="AE6" s="340"/>
      <c r="AF6" s="340" t="s">
        <v>10</v>
      </c>
      <c r="AG6" s="340"/>
      <c r="AH6" s="340"/>
      <c r="AI6" s="340" t="s">
        <v>11</v>
      </c>
      <c r="AJ6" s="340"/>
      <c r="AK6" s="340"/>
      <c r="AL6" s="340" t="s">
        <v>12</v>
      </c>
      <c r="AM6" s="340"/>
      <c r="AN6" s="340"/>
      <c r="AO6" s="340" t="s">
        <v>13</v>
      </c>
      <c r="AP6" s="340"/>
      <c r="AQ6" s="340"/>
    </row>
    <row r="7" spans="1:45" s="12" customFormat="1" ht="26.4">
      <c r="A7" s="23"/>
      <c r="B7" s="23"/>
      <c r="C7" s="23"/>
      <c r="D7" s="23"/>
      <c r="E7" s="215" t="s">
        <v>15</v>
      </c>
      <c r="F7" s="215" t="s">
        <v>16</v>
      </c>
      <c r="G7" s="215" t="s">
        <v>14</v>
      </c>
      <c r="H7" s="215" t="s">
        <v>15</v>
      </c>
      <c r="I7" s="215" t="s">
        <v>16</v>
      </c>
      <c r="J7" s="215" t="s">
        <v>14</v>
      </c>
      <c r="K7" s="215" t="s">
        <v>15</v>
      </c>
      <c r="L7" s="215" t="s">
        <v>16</v>
      </c>
      <c r="M7" s="215" t="s">
        <v>14</v>
      </c>
      <c r="N7" s="215" t="s">
        <v>15</v>
      </c>
      <c r="O7" s="215" t="s">
        <v>16</v>
      </c>
      <c r="P7" s="215" t="s">
        <v>14</v>
      </c>
      <c r="Q7" s="215" t="s">
        <v>15</v>
      </c>
      <c r="R7" s="215" t="s">
        <v>16</v>
      </c>
      <c r="S7" s="215" t="s">
        <v>14</v>
      </c>
      <c r="T7" s="34" t="s">
        <v>15</v>
      </c>
      <c r="U7" s="34" t="s">
        <v>16</v>
      </c>
      <c r="V7" s="34" t="s">
        <v>14</v>
      </c>
      <c r="W7" s="34" t="s">
        <v>15</v>
      </c>
      <c r="X7" s="215" t="s">
        <v>16</v>
      </c>
      <c r="Y7" s="215" t="s">
        <v>14</v>
      </c>
      <c r="Z7" s="215" t="s">
        <v>15</v>
      </c>
      <c r="AA7" s="215" t="s">
        <v>16</v>
      </c>
      <c r="AB7" s="215" t="s">
        <v>14</v>
      </c>
      <c r="AC7" s="215" t="s">
        <v>15</v>
      </c>
      <c r="AD7" s="215" t="s">
        <v>16</v>
      </c>
      <c r="AE7" s="215" t="s">
        <v>14</v>
      </c>
      <c r="AF7" s="215" t="s">
        <v>15</v>
      </c>
      <c r="AG7" s="215" t="s">
        <v>16</v>
      </c>
      <c r="AH7" s="215" t="s">
        <v>14</v>
      </c>
      <c r="AI7" s="215" t="s">
        <v>15</v>
      </c>
      <c r="AJ7" s="215" t="s">
        <v>16</v>
      </c>
      <c r="AK7" s="215" t="s">
        <v>14</v>
      </c>
      <c r="AL7" s="215" t="s">
        <v>15</v>
      </c>
      <c r="AM7" s="215" t="s">
        <v>16</v>
      </c>
      <c r="AN7" s="215" t="s">
        <v>14</v>
      </c>
      <c r="AO7" s="215" t="s">
        <v>15</v>
      </c>
      <c r="AP7" s="215" t="s">
        <v>16</v>
      </c>
      <c r="AQ7" s="215" t="s">
        <v>14</v>
      </c>
    </row>
    <row r="8" spans="1:45" s="11" customFormat="1" ht="18.75" customHeight="1">
      <c r="A8" s="344" t="s">
        <v>32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</row>
    <row r="9" spans="1:45" s="14" customFormat="1" ht="39.75" customHeight="1">
      <c r="A9" s="24">
        <v>1</v>
      </c>
      <c r="B9" s="13" t="s">
        <v>119</v>
      </c>
      <c r="C9" s="13">
        <v>305</v>
      </c>
      <c r="D9" s="13">
        <v>438</v>
      </c>
      <c r="E9" s="13">
        <f>H9+K9+N9+Q9+T9+W9+Z9+AC9+AF9+AI9+AL9+AO9</f>
        <v>438</v>
      </c>
      <c r="F9" s="15">
        <f>I9+L9+O9++R9+U9+X9+AA9+AD9+AG9+AJ9+AM9+AP9</f>
        <v>41</v>
      </c>
      <c r="G9" s="15">
        <f>F9*100/D9</f>
        <v>9.3607305936073057</v>
      </c>
      <c r="H9" s="15">
        <v>1</v>
      </c>
      <c r="I9" s="15">
        <v>1</v>
      </c>
      <c r="J9" s="15"/>
      <c r="K9" s="15">
        <v>1</v>
      </c>
      <c r="L9" s="15">
        <v>1</v>
      </c>
      <c r="M9" s="15"/>
      <c r="N9" s="15">
        <v>39</v>
      </c>
      <c r="O9" s="15">
        <v>39</v>
      </c>
      <c r="P9" s="15">
        <v>100</v>
      </c>
      <c r="Q9" s="15">
        <v>50</v>
      </c>
      <c r="R9" s="15"/>
      <c r="S9" s="15"/>
      <c r="T9" s="35">
        <v>100</v>
      </c>
      <c r="U9" s="35"/>
      <c r="V9" s="35"/>
      <c r="W9" s="35">
        <v>122</v>
      </c>
      <c r="X9" s="15"/>
      <c r="Y9" s="15"/>
      <c r="Z9" s="15">
        <v>25</v>
      </c>
      <c r="AA9" s="15"/>
      <c r="AB9" s="15"/>
      <c r="AC9" s="15">
        <v>25</v>
      </c>
      <c r="AD9" s="15"/>
      <c r="AE9" s="15"/>
      <c r="AF9" s="15">
        <v>30</v>
      </c>
      <c r="AG9" s="15"/>
      <c r="AH9" s="15"/>
      <c r="AI9" s="15">
        <v>20</v>
      </c>
      <c r="AJ9" s="15"/>
      <c r="AK9" s="15"/>
      <c r="AL9" s="15">
        <v>20</v>
      </c>
      <c r="AM9" s="15"/>
      <c r="AN9" s="15"/>
      <c r="AO9" s="15">
        <v>5</v>
      </c>
      <c r="AP9" s="15"/>
      <c r="AQ9" s="15"/>
    </row>
    <row r="10" spans="1:45" s="14" customFormat="1" ht="53.25" customHeight="1">
      <c r="A10" s="24">
        <v>2</v>
      </c>
      <c r="B10" s="24" t="s">
        <v>59</v>
      </c>
      <c r="C10" s="13">
        <v>23</v>
      </c>
      <c r="D10" s="13">
        <v>13</v>
      </c>
      <c r="E10" s="13">
        <v>13</v>
      </c>
      <c r="F10" s="15">
        <f>I10+L10+O10+R10+U10+X10+AA10+AD10+AG10+AJ10+AM10+AP10</f>
        <v>14</v>
      </c>
      <c r="G10" s="15">
        <f>F10*100/E10</f>
        <v>107.69230769230769</v>
      </c>
      <c r="H10" s="15">
        <v>2</v>
      </c>
      <c r="I10" s="15">
        <v>2</v>
      </c>
      <c r="J10" s="15"/>
      <c r="K10" s="15">
        <v>1</v>
      </c>
      <c r="L10" s="15">
        <v>1</v>
      </c>
      <c r="M10" s="15"/>
      <c r="N10" s="15">
        <v>10</v>
      </c>
      <c r="O10" s="15">
        <v>11</v>
      </c>
      <c r="P10" s="15">
        <f>O10*100/N10</f>
        <v>110</v>
      </c>
      <c r="Q10" s="15"/>
      <c r="R10" s="15"/>
      <c r="S10" s="15"/>
      <c r="T10" s="35">
        <v>5</v>
      </c>
      <c r="U10" s="35"/>
      <c r="V10" s="35"/>
      <c r="W10" s="35">
        <v>5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5" s="14" customFormat="1" ht="63.75" customHeight="1">
      <c r="A11" s="24">
        <v>3</v>
      </c>
      <c r="B11" s="24" t="s">
        <v>60</v>
      </c>
      <c r="C11" s="13">
        <v>19</v>
      </c>
      <c r="D11" s="13">
        <f>H11+K11+N11+Q11+T11+W11+Z11+AC11+AF11+AI11+AL11+AO11</f>
        <v>27</v>
      </c>
      <c r="E11" s="13">
        <v>27</v>
      </c>
      <c r="F11" s="15">
        <f>I11+L11+O11+R11+U11+X11+AA11+AD11+AG11+AJ11+AM11+AP11</f>
        <v>13</v>
      </c>
      <c r="G11" s="15">
        <f>F11*100/E11</f>
        <v>48.148148148148145</v>
      </c>
      <c r="H11" s="15">
        <v>1</v>
      </c>
      <c r="I11" s="15">
        <v>1</v>
      </c>
      <c r="J11" s="15"/>
      <c r="K11" s="15">
        <v>4</v>
      </c>
      <c r="L11" s="15">
        <v>4</v>
      </c>
      <c r="M11" s="15"/>
      <c r="N11" s="15">
        <v>8</v>
      </c>
      <c r="O11" s="15">
        <v>8</v>
      </c>
      <c r="P11" s="15">
        <v>100</v>
      </c>
      <c r="Q11" s="15">
        <v>3</v>
      </c>
      <c r="R11" s="15"/>
      <c r="S11" s="15"/>
      <c r="T11" s="35">
        <v>3</v>
      </c>
      <c r="U11" s="35"/>
      <c r="V11" s="35"/>
      <c r="W11" s="35">
        <v>2</v>
      </c>
      <c r="X11" s="15"/>
      <c r="Y11" s="15"/>
      <c r="Z11" s="15">
        <v>2</v>
      </c>
      <c r="AA11" s="15"/>
      <c r="AB11" s="15"/>
      <c r="AC11" s="15">
        <v>2</v>
      </c>
      <c r="AD11" s="15"/>
      <c r="AE11" s="15"/>
      <c r="AF11" s="15">
        <v>2</v>
      </c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5" s="14" customFormat="1" ht="64.5" customHeight="1">
      <c r="A12" s="24" t="s">
        <v>61</v>
      </c>
      <c r="B12" s="13" t="s">
        <v>62</v>
      </c>
      <c r="C12" s="13">
        <v>28</v>
      </c>
      <c r="D12" s="13">
        <v>43</v>
      </c>
      <c r="E12" s="13">
        <v>43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5"/>
      <c r="U12" s="35"/>
      <c r="V12" s="35"/>
      <c r="W12" s="3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5" s="14" customFormat="1" ht="21" customHeight="1">
      <c r="A13" s="341" t="s">
        <v>33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3"/>
    </row>
    <row r="14" spans="1:45" s="14" customFormat="1" ht="64.5" customHeight="1">
      <c r="A14" s="24">
        <v>1</v>
      </c>
      <c r="B14" s="25" t="s">
        <v>63</v>
      </c>
      <c r="C14" s="13">
        <v>90</v>
      </c>
      <c r="D14" s="13">
        <v>100</v>
      </c>
      <c r="E14" s="25">
        <v>100</v>
      </c>
      <c r="F14" s="25"/>
      <c r="G14" s="25"/>
      <c r="H14" s="15">
        <v>100</v>
      </c>
      <c r="I14" s="15">
        <v>0</v>
      </c>
      <c r="J14" s="15"/>
      <c r="K14" s="15">
        <v>100</v>
      </c>
      <c r="L14" s="15">
        <v>0</v>
      </c>
      <c r="M14" s="15"/>
      <c r="N14" s="15">
        <v>100</v>
      </c>
      <c r="O14" s="15">
        <v>0</v>
      </c>
      <c r="P14" s="15"/>
      <c r="Q14" s="15">
        <v>100</v>
      </c>
      <c r="R14" s="15"/>
      <c r="S14" s="15"/>
      <c r="T14" s="35">
        <v>100</v>
      </c>
      <c r="U14" s="35"/>
      <c r="V14" s="35"/>
      <c r="W14" s="35">
        <v>100</v>
      </c>
      <c r="X14" s="15"/>
      <c r="Y14" s="15"/>
      <c r="Z14" s="15">
        <v>100</v>
      </c>
      <c r="AA14" s="15"/>
      <c r="AB14" s="15"/>
      <c r="AC14" s="15">
        <v>100</v>
      </c>
      <c r="AD14" s="15"/>
      <c r="AE14" s="15"/>
      <c r="AF14" s="15">
        <v>100</v>
      </c>
      <c r="AG14" s="15"/>
      <c r="AH14" s="15"/>
      <c r="AI14" s="15">
        <v>100</v>
      </c>
      <c r="AJ14" s="15"/>
      <c r="AK14" s="15"/>
      <c r="AL14" s="15">
        <v>100</v>
      </c>
      <c r="AM14" s="15"/>
      <c r="AN14" s="15"/>
      <c r="AO14" s="15">
        <v>100</v>
      </c>
      <c r="AP14" s="15"/>
      <c r="AQ14" s="15"/>
    </row>
    <row r="15" spans="1:45" s="28" customFormat="1" ht="66">
      <c r="A15" s="24">
        <v>2</v>
      </c>
      <c r="B15" s="25" t="s">
        <v>64</v>
      </c>
      <c r="C15" s="13">
        <v>22</v>
      </c>
      <c r="D15" s="13">
        <v>46</v>
      </c>
      <c r="E15" s="25">
        <f>H15+K15+N15+Q15+T15+W15+Z15+AC15+AF15+AI15+AL15+AO15</f>
        <v>46.138368246968035</v>
      </c>
      <c r="F15" s="25">
        <f>I15+L15+O15</f>
        <v>6.1</v>
      </c>
      <c r="G15" s="25"/>
      <c r="H15" s="31">
        <f>(H39/E41)*100</f>
        <v>0.27563395810363833</v>
      </c>
      <c r="I15" s="31">
        <v>0.3</v>
      </c>
      <c r="J15" s="227">
        <v>100</v>
      </c>
      <c r="K15" s="31">
        <f>(H39/E41)*100</f>
        <v>0.27563395810363833</v>
      </c>
      <c r="L15" s="31">
        <v>0.3</v>
      </c>
      <c r="M15" s="88">
        <v>100</v>
      </c>
      <c r="N15" s="31">
        <f>(N39/E41)*100</f>
        <v>5.4988974641675856</v>
      </c>
      <c r="O15" s="31">
        <v>5.5</v>
      </c>
      <c r="P15" s="88">
        <v>100</v>
      </c>
      <c r="Q15" s="31">
        <f>(Q39/E41)*100</f>
        <v>11.025358324145534</v>
      </c>
      <c r="R15" s="31"/>
      <c r="S15" s="88"/>
      <c r="T15" s="228">
        <f>(T39/E41)*100</f>
        <v>11.835722160970231</v>
      </c>
      <c r="U15" s="36"/>
      <c r="V15" s="228"/>
      <c r="W15" s="36">
        <f>(W39/E41)*100</f>
        <v>11.025358324145534</v>
      </c>
      <c r="X15" s="270"/>
      <c r="Y15" s="270"/>
      <c r="Z15" s="36">
        <f>(Z39/E41)*100</f>
        <v>0.13781697905181917</v>
      </c>
      <c r="AA15" s="270"/>
      <c r="AB15" s="270"/>
      <c r="AC15" s="36">
        <f>(AC39/E41)*100</f>
        <v>2.7563395810363835</v>
      </c>
      <c r="AD15" s="36"/>
      <c r="AE15" s="36"/>
      <c r="AF15" s="36">
        <f>(AF39/E41)*100</f>
        <v>2.7563395810363835</v>
      </c>
      <c r="AG15" s="270"/>
      <c r="AH15" s="270"/>
      <c r="AI15" s="36">
        <f>(AI39/E41)*100</f>
        <v>0.13781697905181917</v>
      </c>
      <c r="AJ15" s="36"/>
      <c r="AK15" s="36"/>
      <c r="AL15" s="36">
        <f>(AL39/E41)*100</f>
        <v>0.13781697905181917</v>
      </c>
      <c r="AM15" s="36"/>
      <c r="AN15" s="36"/>
      <c r="AO15" s="36">
        <f>(AO39/E41)*100</f>
        <v>0.27563395810363833</v>
      </c>
      <c r="AP15" s="31"/>
      <c r="AQ15" s="31"/>
      <c r="AR15" s="27"/>
      <c r="AS15" s="27"/>
    </row>
    <row r="16" spans="1:45" s="30" customFormat="1" ht="18">
      <c r="A16" s="26"/>
      <c r="B16" s="27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7"/>
      <c r="AK16" s="27"/>
      <c r="AL16" s="27"/>
      <c r="AM16" s="27"/>
      <c r="AN16" s="27"/>
      <c r="AO16" s="27"/>
      <c r="AP16" s="27"/>
      <c r="AQ16" s="27"/>
      <c r="AR16" s="229"/>
      <c r="AS16" s="229"/>
    </row>
    <row r="17" spans="1:71" s="16" customFormat="1" ht="18">
      <c r="A17" s="30"/>
      <c r="B17" s="30"/>
      <c r="C17" s="30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30"/>
      <c r="S17" s="30"/>
      <c r="T17" s="30"/>
      <c r="U17" s="30"/>
      <c r="V17" s="30"/>
      <c r="W17" s="37"/>
      <c r="X17" s="30"/>
      <c r="Y17" s="30"/>
      <c r="Z17" s="30"/>
      <c r="AA17" s="30"/>
      <c r="AB17" s="30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30"/>
      <c r="AS17" s="230"/>
    </row>
    <row r="18" spans="1:71" s="17" customFormat="1" ht="14.25" customHeight="1">
      <c r="A18" s="16"/>
      <c r="B18" s="16"/>
      <c r="C18" s="16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38"/>
      <c r="U18" s="38"/>
      <c r="V18" s="38"/>
      <c r="W18" s="38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</row>
    <row r="19" spans="1:71" s="17" customFormat="1" ht="15.6"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18"/>
      <c r="AS19" s="18"/>
      <c r="AT19" s="18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18"/>
      <c r="BK19" s="18"/>
      <c r="BL19" s="18"/>
      <c r="BM19" s="21"/>
      <c r="BN19" s="21"/>
      <c r="BO19" s="21"/>
    </row>
    <row r="20" spans="1:71" s="17" customFormat="1" ht="18">
      <c r="A20" s="231" t="s">
        <v>117</v>
      </c>
      <c r="B20" s="232"/>
      <c r="C20" s="232"/>
      <c r="D20" s="18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339"/>
      <c r="Y20" s="339"/>
      <c r="Z20" s="339"/>
      <c r="AA20" s="339"/>
      <c r="AB20" s="339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18"/>
      <c r="BK20" s="18"/>
      <c r="BL20" s="18"/>
      <c r="BM20" s="21"/>
      <c r="BN20" s="21"/>
      <c r="BO20" s="21"/>
    </row>
    <row r="21" spans="1:71" s="17" customFormat="1" ht="18">
      <c r="A21" s="231" t="s">
        <v>118</v>
      </c>
      <c r="B21" s="232"/>
      <c r="C21" s="232"/>
      <c r="D21" s="18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259" t="s">
        <v>116</v>
      </c>
      <c r="Y21" s="233"/>
      <c r="Z21" s="233"/>
      <c r="AA21" s="233"/>
      <c r="AB21" s="233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8"/>
      <c r="BK21" s="18"/>
      <c r="BL21" s="18"/>
      <c r="BM21" s="21"/>
      <c r="BN21" s="21"/>
      <c r="BO21" s="21"/>
    </row>
    <row r="22" spans="1:71" s="17" customFormat="1" ht="18">
      <c r="A22" s="231"/>
      <c r="B22" s="232"/>
      <c r="C22" s="232"/>
      <c r="D22" s="18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233"/>
      <c r="Y22" s="233"/>
      <c r="Z22" s="233"/>
      <c r="AA22" s="233"/>
      <c r="AB22" s="233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8"/>
      <c r="BK22" s="18"/>
      <c r="BL22" s="18"/>
      <c r="BM22" s="21"/>
      <c r="BN22" s="21"/>
      <c r="BO22" s="21"/>
    </row>
    <row r="23" spans="1:71" s="17" customFormat="1" ht="18">
      <c r="A23" s="231"/>
      <c r="B23" s="232"/>
      <c r="C23" s="232"/>
      <c r="D23" s="18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18"/>
      <c r="R23" s="18"/>
      <c r="S23" s="18"/>
      <c r="T23" s="18"/>
      <c r="U23" s="18"/>
      <c r="V23" s="18"/>
      <c r="W23" s="18"/>
      <c r="X23" s="233"/>
      <c r="Y23" s="233"/>
      <c r="Z23" s="233"/>
      <c r="AA23" s="233"/>
      <c r="AB23" s="233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8"/>
      <c r="BK23" s="18"/>
      <c r="BL23" s="18"/>
      <c r="BM23" s="21"/>
      <c r="BN23" s="21"/>
      <c r="BO23" s="21"/>
    </row>
    <row r="24" spans="1:71" s="11" customFormat="1" ht="18">
      <c r="A24" s="231"/>
      <c r="B24" s="232"/>
      <c r="C24" s="232"/>
      <c r="D24" s="18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18"/>
      <c r="R24" s="18"/>
      <c r="S24" s="18"/>
      <c r="T24" s="18"/>
      <c r="U24" s="18"/>
      <c r="V24" s="18"/>
      <c r="W24" s="18"/>
      <c r="X24" s="233"/>
      <c r="Y24" s="233"/>
      <c r="Z24" s="233"/>
      <c r="AA24" s="233"/>
      <c r="AB24" s="233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71" ht="15.6">
      <c r="A25" s="234"/>
      <c r="B25" s="16"/>
      <c r="C25" s="23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33"/>
      <c r="U25" s="33"/>
      <c r="V25" s="33"/>
      <c r="W25" s="33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71" ht="15.6">
      <c r="A26" s="338"/>
      <c r="B26" s="338"/>
      <c r="C26" s="338"/>
    </row>
    <row r="27" spans="1:71" ht="15.6">
      <c r="A27" s="216"/>
      <c r="B27" s="18"/>
      <c r="C27" s="18"/>
    </row>
    <row r="28" spans="1:71">
      <c r="A28" s="22"/>
      <c r="B28" s="11"/>
      <c r="C28" s="11"/>
    </row>
    <row r="39" spans="5:41">
      <c r="E39" s="29">
        <f>H39+K39+N39+Q39+T39+W39+Z39+AF39+AI39+AL39+AO39+AC39</f>
        <v>16689</v>
      </c>
      <c r="F39" s="29"/>
      <c r="G39" s="29"/>
      <c r="H39" s="29">
        <v>100</v>
      </c>
      <c r="I39" s="29"/>
      <c r="J39" s="29"/>
      <c r="K39" s="29">
        <v>50</v>
      </c>
      <c r="L39" s="29"/>
      <c r="M39" s="29"/>
      <c r="N39" s="29">
        <v>1995</v>
      </c>
      <c r="O39" s="29"/>
      <c r="P39" s="29"/>
      <c r="Q39" s="29">
        <v>4000</v>
      </c>
      <c r="R39" s="29"/>
      <c r="S39" s="29"/>
      <c r="T39" s="39">
        <v>4294</v>
      </c>
      <c r="U39" s="39"/>
      <c r="V39" s="39"/>
      <c r="W39" s="39">
        <v>4000</v>
      </c>
      <c r="X39" s="29"/>
      <c r="Y39" s="29"/>
      <c r="Z39" s="29">
        <v>50</v>
      </c>
      <c r="AA39" s="29"/>
      <c r="AB39" s="29"/>
      <c r="AC39" s="268">
        <v>1000</v>
      </c>
      <c r="AD39" s="268"/>
      <c r="AE39" s="268"/>
      <c r="AF39" s="268">
        <v>1000</v>
      </c>
      <c r="AG39" s="268"/>
      <c r="AH39" s="268"/>
      <c r="AI39" s="268">
        <v>50</v>
      </c>
      <c r="AJ39" s="269"/>
      <c r="AK39" s="269"/>
      <c r="AL39" s="269">
        <v>50</v>
      </c>
      <c r="AM39" s="269"/>
      <c r="AN39" s="269"/>
      <c r="AO39" s="269">
        <v>100</v>
      </c>
    </row>
    <row r="41" spans="5:41">
      <c r="E41" s="235">
        <v>36280</v>
      </c>
    </row>
  </sheetData>
  <mergeCells count="25">
    <mergeCell ref="AF1:AN1"/>
    <mergeCell ref="A2:AO2"/>
    <mergeCell ref="D3:Z3"/>
    <mergeCell ref="A5:A6"/>
    <mergeCell ref="B5:B6"/>
    <mergeCell ref="C5:C6"/>
    <mergeCell ref="D5:D6"/>
    <mergeCell ref="E5:G6"/>
    <mergeCell ref="H5:AQ5"/>
    <mergeCell ref="H6:J6"/>
    <mergeCell ref="AL6:AN6"/>
    <mergeCell ref="AO6:AQ6"/>
    <mergeCell ref="A26:C26"/>
    <mergeCell ref="X20:AB20"/>
    <mergeCell ref="AC6:AE6"/>
    <mergeCell ref="AF6:AH6"/>
    <mergeCell ref="AI6:AK6"/>
    <mergeCell ref="A13:AQ13"/>
    <mergeCell ref="A8:AQ8"/>
    <mergeCell ref="K6:M6"/>
    <mergeCell ref="N6:P6"/>
    <mergeCell ref="Q6:S6"/>
    <mergeCell ref="T6:V6"/>
    <mergeCell ref="W6:Y6"/>
    <mergeCell ref="Z6:AB6"/>
  </mergeCells>
  <pageMargins left="0.27559055118110237" right="0.19685039370078741" top="0.74803149606299213" bottom="0.74803149606299213" header="0.31496062992125984" footer="0.31496062992125984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4" sqref="H34"/>
    </sheetView>
  </sheetViews>
  <sheetFormatPr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мероприятий</vt:lpstr>
      <vt:lpstr>Показатели таб. 4</vt:lpstr>
      <vt:lpstr>Лист2</vt:lpstr>
      <vt:lpstr>'финансирование мероприятий'!Заголовки_для_печати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2017-03-31T10:12:33Z</cp:lastPrinted>
  <dcterms:created xsi:type="dcterms:W3CDTF">2012-04-09T03:09:53Z</dcterms:created>
  <dcterms:modified xsi:type="dcterms:W3CDTF">2017-04-03T04:56:38Z</dcterms:modified>
</cp:coreProperties>
</file>