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таб.3'!$D$2:$D$637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таб.4'!$3:$5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таб.4'!$A$1:$AQ$54</definedName>
    <definedName name="_xlnm.Print_Area" localSheetId="5">'пояснения таб. 5'!$B$1:$D$39</definedName>
    <definedName name="_xlnm.Print_Area" localSheetId="3">'Финансирование таб.3'!$A$1:$BB$612</definedName>
  </definedNames>
  <calcPr calcId="125725"/>
</workbook>
</file>

<file path=xl/calcChain.xml><?xml version="1.0" encoding="utf-8"?>
<calcChain xmlns="http://schemas.openxmlformats.org/spreadsheetml/2006/main">
  <c r="G183" i="13"/>
  <c r="S183"/>
  <c r="S204"/>
  <c r="G204"/>
  <c r="S599"/>
  <c r="S598"/>
  <c r="S596"/>
  <c r="S592"/>
  <c r="S589"/>
  <c r="P599"/>
  <c r="P598"/>
  <c r="P596"/>
  <c r="P593"/>
  <c r="P592"/>
  <c r="P589"/>
  <c r="M592"/>
  <c r="M589"/>
  <c r="M599"/>
  <c r="M598"/>
  <c r="M596"/>
  <c r="J599"/>
  <c r="J596"/>
  <c r="G599"/>
  <c r="G598"/>
  <c r="G596"/>
  <c r="G593"/>
  <c r="G592"/>
  <c r="G591"/>
  <c r="G589"/>
  <c r="S526"/>
  <c r="S525"/>
  <c r="S523"/>
  <c r="P526"/>
  <c r="P525"/>
  <c r="P523"/>
  <c r="G526"/>
  <c r="G525"/>
  <c r="G523"/>
  <c r="S519"/>
  <c r="S518"/>
  <c r="P519"/>
  <c r="P518"/>
  <c r="P516"/>
  <c r="M518"/>
  <c r="M516"/>
  <c r="G519"/>
  <c r="G518"/>
  <c r="G516"/>
  <c r="S516"/>
  <c r="S496"/>
  <c r="S495"/>
  <c r="S493"/>
  <c r="P497"/>
  <c r="P496"/>
  <c r="P495"/>
  <c r="P493"/>
  <c r="M496"/>
  <c r="M495"/>
  <c r="M493"/>
  <c r="S402"/>
  <c r="S395"/>
  <c r="S381"/>
  <c r="M370"/>
  <c r="G370"/>
  <c r="J370"/>
  <c r="S363"/>
  <c r="S360"/>
  <c r="J363"/>
  <c r="G363"/>
  <c r="J356"/>
  <c r="G356"/>
  <c r="S349"/>
  <c r="M349"/>
  <c r="G349"/>
  <c r="S341"/>
  <c r="S340"/>
  <c r="P341"/>
  <c r="P340"/>
  <c r="M341"/>
  <c r="M340"/>
  <c r="J341"/>
  <c r="S338"/>
  <c r="P338"/>
  <c r="G310"/>
  <c r="S291"/>
  <c r="S288"/>
  <c r="G291"/>
  <c r="G290"/>
  <c r="G288"/>
  <c r="R183"/>
  <c r="Q183"/>
  <c r="R204"/>
  <c r="Q204"/>
  <c r="R211"/>
  <c r="Q211"/>
  <c r="S10"/>
  <c r="W214"/>
  <c r="AE186"/>
  <c r="AY512"/>
  <c r="AY511"/>
  <c r="AY504"/>
  <c r="AE87"/>
  <c r="E289"/>
  <c r="F289"/>
  <c r="G289"/>
  <c r="H289"/>
  <c r="I289"/>
  <c r="J289"/>
  <c r="K289"/>
  <c r="L289"/>
  <c r="M289"/>
  <c r="N289"/>
  <c r="O289"/>
  <c r="P289"/>
  <c r="Q289"/>
  <c r="R289"/>
  <c r="S289"/>
  <c r="T289"/>
  <c r="U289"/>
  <c r="V289"/>
  <c r="W289"/>
  <c r="X289"/>
  <c r="Y289"/>
  <c r="Z289"/>
  <c r="AA289"/>
  <c r="AB289"/>
  <c r="AC289"/>
  <c r="AD289"/>
  <c r="AE289"/>
  <c r="AF289"/>
  <c r="AG289"/>
  <c r="AH289"/>
  <c r="AI289"/>
  <c r="AJ289"/>
  <c r="AK289"/>
  <c r="AL289"/>
  <c r="AM289"/>
  <c r="AN289"/>
  <c r="AO289"/>
  <c r="AP289"/>
  <c r="AQ289"/>
  <c r="AR289"/>
  <c r="AS289"/>
  <c r="AT289"/>
  <c r="AU289"/>
  <c r="AV289"/>
  <c r="AW289"/>
  <c r="AX289"/>
  <c r="AY289"/>
  <c r="AZ289"/>
  <c r="BA289"/>
  <c r="E290"/>
  <c r="F290"/>
  <c r="H290"/>
  <c r="I290"/>
  <c r="J290"/>
  <c r="K290"/>
  <c r="L290"/>
  <c r="M290"/>
  <c r="N290"/>
  <c r="O290"/>
  <c r="P290"/>
  <c r="Q290"/>
  <c r="R290"/>
  <c r="S290"/>
  <c r="T290"/>
  <c r="U290"/>
  <c r="V290"/>
  <c r="W290"/>
  <c r="X290"/>
  <c r="Y290"/>
  <c r="Z290"/>
  <c r="AA290"/>
  <c r="AB290"/>
  <c r="AC290"/>
  <c r="AD290"/>
  <c r="AE290"/>
  <c r="AF290"/>
  <c r="AG290"/>
  <c r="AH290"/>
  <c r="AI290"/>
  <c r="AJ290"/>
  <c r="AK290"/>
  <c r="AL290"/>
  <c r="AM290"/>
  <c r="AN290"/>
  <c r="AO290"/>
  <c r="AP290"/>
  <c r="AQ290"/>
  <c r="AR290"/>
  <c r="AS290"/>
  <c r="AT290"/>
  <c r="AU290"/>
  <c r="AV290"/>
  <c r="AW290"/>
  <c r="AX290"/>
  <c r="AY290"/>
  <c r="AZ290"/>
  <c r="BA290"/>
  <c r="H291"/>
  <c r="I291"/>
  <c r="J291"/>
  <c r="K291"/>
  <c r="L291"/>
  <c r="M291"/>
  <c r="N291"/>
  <c r="O291"/>
  <c r="P291"/>
  <c r="Q291"/>
  <c r="R291"/>
  <c r="T291"/>
  <c r="U291"/>
  <c r="V291"/>
  <c r="W291"/>
  <c r="X291"/>
  <c r="Y291"/>
  <c r="Z291"/>
  <c r="AA291"/>
  <c r="AB291"/>
  <c r="AC291"/>
  <c r="AD291"/>
  <c r="AE291"/>
  <c r="AF291"/>
  <c r="AG291"/>
  <c r="AH291"/>
  <c r="AI291"/>
  <c r="AJ291"/>
  <c r="AK291"/>
  <c r="AL291"/>
  <c r="AM291"/>
  <c r="AN291"/>
  <c r="AO291"/>
  <c r="AP291"/>
  <c r="AQ291"/>
  <c r="AR291"/>
  <c r="AS291"/>
  <c r="AT291"/>
  <c r="AU291"/>
  <c r="AV291"/>
  <c r="AW291"/>
  <c r="AX291"/>
  <c r="AY291"/>
  <c r="AZ291"/>
  <c r="BA291"/>
  <c r="E292"/>
  <c r="F292"/>
  <c r="G292"/>
  <c r="H292"/>
  <c r="I292"/>
  <c r="J292"/>
  <c r="K292"/>
  <c r="L292"/>
  <c r="M292"/>
  <c r="N292"/>
  <c r="O292"/>
  <c r="P292"/>
  <c r="Q292"/>
  <c r="R292"/>
  <c r="S292"/>
  <c r="T292"/>
  <c r="U292"/>
  <c r="V292"/>
  <c r="W292"/>
  <c r="X292"/>
  <c r="Y292"/>
  <c r="Z292"/>
  <c r="AA292"/>
  <c r="AB292"/>
  <c r="AC292"/>
  <c r="AD292"/>
  <c r="AE292"/>
  <c r="AF292"/>
  <c r="AG292"/>
  <c r="AH292"/>
  <c r="AI292"/>
  <c r="AJ292"/>
  <c r="AK292"/>
  <c r="AL292"/>
  <c r="AM292"/>
  <c r="AN292"/>
  <c r="AO292"/>
  <c r="AP292"/>
  <c r="AQ292"/>
  <c r="AR292"/>
  <c r="AS292"/>
  <c r="AT292"/>
  <c r="AU292"/>
  <c r="AV292"/>
  <c r="AW292"/>
  <c r="AX292"/>
  <c r="AY292"/>
  <c r="AZ292"/>
  <c r="BA292"/>
  <c r="E293"/>
  <c r="F293"/>
  <c r="G293"/>
  <c r="H293"/>
  <c r="I293"/>
  <c r="J293"/>
  <c r="K293"/>
  <c r="L293"/>
  <c r="M293"/>
  <c r="N293"/>
  <c r="O293"/>
  <c r="P293"/>
  <c r="Q293"/>
  <c r="R293"/>
  <c r="S293"/>
  <c r="T293"/>
  <c r="U293"/>
  <c r="V293"/>
  <c r="W293"/>
  <c r="X293"/>
  <c r="Y293"/>
  <c r="Z293"/>
  <c r="AA293"/>
  <c r="AB293"/>
  <c r="AC293"/>
  <c r="AD293"/>
  <c r="AE293"/>
  <c r="AF293"/>
  <c r="AG293"/>
  <c r="AH293"/>
  <c r="AI293"/>
  <c r="AJ293"/>
  <c r="AK293"/>
  <c r="AL293"/>
  <c r="AM293"/>
  <c r="AN293"/>
  <c r="AO293"/>
  <c r="AP293"/>
  <c r="AQ293"/>
  <c r="AR293"/>
  <c r="AS293"/>
  <c r="AT293"/>
  <c r="AU293"/>
  <c r="AV293"/>
  <c r="AW293"/>
  <c r="AX293"/>
  <c r="AY293"/>
  <c r="AZ293"/>
  <c r="BA293"/>
  <c r="E294"/>
  <c r="F294"/>
  <c r="G294"/>
  <c r="H294"/>
  <c r="I294"/>
  <c r="J294"/>
  <c r="K294"/>
  <c r="L294"/>
  <c r="M294"/>
  <c r="N294"/>
  <c r="O294"/>
  <c r="P294"/>
  <c r="Q294"/>
  <c r="R294"/>
  <c r="S294"/>
  <c r="T294"/>
  <c r="U294"/>
  <c r="V294"/>
  <c r="W294"/>
  <c r="X294"/>
  <c r="Y294"/>
  <c r="Z294"/>
  <c r="AA294"/>
  <c r="AB294"/>
  <c r="AC294"/>
  <c r="AD294"/>
  <c r="AE294"/>
  <c r="AF294"/>
  <c r="AG294"/>
  <c r="AH294"/>
  <c r="AI294"/>
  <c r="AJ294"/>
  <c r="AK294"/>
  <c r="AL294"/>
  <c r="AM294"/>
  <c r="AN294"/>
  <c r="AO294"/>
  <c r="AP294"/>
  <c r="AQ294"/>
  <c r="AR294"/>
  <c r="AS294"/>
  <c r="AT294"/>
  <c r="AU294"/>
  <c r="AV294"/>
  <c r="AW294"/>
  <c r="AX294"/>
  <c r="AY294"/>
  <c r="AZ294"/>
  <c r="BA294"/>
  <c r="BA288"/>
  <c r="H288"/>
  <c r="I288"/>
  <c r="J288"/>
  <c r="K288"/>
  <c r="L288"/>
  <c r="M288"/>
  <c r="N288"/>
  <c r="O288"/>
  <c r="P288"/>
  <c r="Q288"/>
  <c r="R288"/>
  <c r="T288"/>
  <c r="U288"/>
  <c r="V288"/>
  <c r="X288"/>
  <c r="Y288"/>
  <c r="Z288"/>
  <c r="AA288"/>
  <c r="AB288"/>
  <c r="AC288"/>
  <c r="AD288"/>
  <c r="AF288"/>
  <c r="AG288"/>
  <c r="AH288"/>
  <c r="AI288"/>
  <c r="AJ288"/>
  <c r="AK288"/>
  <c r="AL288"/>
  <c r="AM288"/>
  <c r="AN288"/>
  <c r="AO288"/>
  <c r="AP288"/>
  <c r="AQ288"/>
  <c r="AR288"/>
  <c r="AS288"/>
  <c r="AT288"/>
  <c r="AU288"/>
  <c r="AV288"/>
  <c r="AW288"/>
  <c r="AX288"/>
  <c r="AY288"/>
  <c r="AZ288"/>
  <c r="AJ281"/>
  <c r="AJ274"/>
  <c r="AJ267"/>
  <c r="AJ260"/>
  <c r="AJ253"/>
  <c r="AJ246"/>
  <c r="AJ239"/>
  <c r="AJ232"/>
  <c r="AJ225"/>
  <c r="Z221"/>
  <c r="W179"/>
  <c r="F287"/>
  <c r="E287"/>
  <c r="F286"/>
  <c r="E286"/>
  <c r="F285"/>
  <c r="E285"/>
  <c r="F284"/>
  <c r="E284"/>
  <c r="F283"/>
  <c r="E283"/>
  <c r="F282"/>
  <c r="E282"/>
  <c r="Z281"/>
  <c r="F281"/>
  <c r="E281"/>
  <c r="F280"/>
  <c r="E280"/>
  <c r="F279"/>
  <c r="E279"/>
  <c r="F278"/>
  <c r="E278"/>
  <c r="F277"/>
  <c r="E277"/>
  <c r="F276"/>
  <c r="E276"/>
  <c r="F275"/>
  <c r="E275"/>
  <c r="Z274"/>
  <c r="F274"/>
  <c r="E274"/>
  <c r="F273"/>
  <c r="E273"/>
  <c r="F272"/>
  <c r="E272"/>
  <c r="F271"/>
  <c r="E271"/>
  <c r="F270"/>
  <c r="E270"/>
  <c r="F269"/>
  <c r="E269"/>
  <c r="F268"/>
  <c r="E268"/>
  <c r="Z267"/>
  <c r="F267"/>
  <c r="E267"/>
  <c r="F266"/>
  <c r="E266"/>
  <c r="F265"/>
  <c r="E265"/>
  <c r="F264"/>
  <c r="E264"/>
  <c r="F263"/>
  <c r="E263"/>
  <c r="F262"/>
  <c r="E262"/>
  <c r="F261"/>
  <c r="E261"/>
  <c r="Z260"/>
  <c r="F260"/>
  <c r="E260"/>
  <c r="F259"/>
  <c r="E259"/>
  <c r="F258"/>
  <c r="E258"/>
  <c r="F257"/>
  <c r="E257"/>
  <c r="F256"/>
  <c r="E256"/>
  <c r="F255"/>
  <c r="E255"/>
  <c r="F254"/>
  <c r="E254"/>
  <c r="Z253"/>
  <c r="F253"/>
  <c r="E253"/>
  <c r="F252"/>
  <c r="E252"/>
  <c r="F251"/>
  <c r="E251"/>
  <c r="F250"/>
  <c r="E250"/>
  <c r="F249"/>
  <c r="E249"/>
  <c r="F248"/>
  <c r="E248"/>
  <c r="F247"/>
  <c r="E247"/>
  <c r="Z246"/>
  <c r="F246"/>
  <c r="E246"/>
  <c r="F245"/>
  <c r="E245"/>
  <c r="F244"/>
  <c r="E244"/>
  <c r="F243"/>
  <c r="E243"/>
  <c r="F242"/>
  <c r="E242"/>
  <c r="F241"/>
  <c r="E241"/>
  <c r="F240"/>
  <c r="E240"/>
  <c r="Z239"/>
  <c r="F239"/>
  <c r="E239"/>
  <c r="F238"/>
  <c r="E238"/>
  <c r="F237"/>
  <c r="E237"/>
  <c r="F236"/>
  <c r="E236"/>
  <c r="F235"/>
  <c r="E235"/>
  <c r="F234"/>
  <c r="E234"/>
  <c r="F233"/>
  <c r="E233"/>
  <c r="Z232"/>
  <c r="F232"/>
  <c r="E232"/>
  <c r="F231"/>
  <c r="E231"/>
  <c r="F230"/>
  <c r="E230"/>
  <c r="F229"/>
  <c r="E229"/>
  <c r="F228"/>
  <c r="E228"/>
  <c r="F227"/>
  <c r="E227"/>
  <c r="F226"/>
  <c r="E226"/>
  <c r="Z225"/>
  <c r="F225"/>
  <c r="E225"/>
  <c r="W320"/>
  <c r="T306"/>
  <c r="T305"/>
  <c r="T313"/>
  <c r="T334"/>
  <c r="R405"/>
  <c r="R398"/>
  <c r="R384"/>
  <c r="R363"/>
  <c r="J488"/>
  <c r="M488"/>
  <c r="P488"/>
  <c r="V488"/>
  <c r="Y488"/>
  <c r="AD488"/>
  <c r="AI488"/>
  <c r="AS488"/>
  <c r="AX488"/>
  <c r="BA488"/>
  <c r="J489"/>
  <c r="M489"/>
  <c r="P489"/>
  <c r="V489"/>
  <c r="Y489"/>
  <c r="AD489"/>
  <c r="AI489"/>
  <c r="AS489"/>
  <c r="AX489"/>
  <c r="BA489"/>
  <c r="J490"/>
  <c r="M490"/>
  <c r="P490"/>
  <c r="V490"/>
  <c r="Y490"/>
  <c r="AD490"/>
  <c r="AI490"/>
  <c r="AS490"/>
  <c r="AX490"/>
  <c r="BA490"/>
  <c r="J491"/>
  <c r="M491"/>
  <c r="P491"/>
  <c r="V491"/>
  <c r="Y491"/>
  <c r="AD491"/>
  <c r="AI491"/>
  <c r="AS491"/>
  <c r="AX491"/>
  <c r="BA491"/>
  <c r="J492"/>
  <c r="M492"/>
  <c r="P492"/>
  <c r="V492"/>
  <c r="Y492"/>
  <c r="AD492"/>
  <c r="AI492"/>
  <c r="AS492"/>
  <c r="AX492"/>
  <c r="BA492"/>
  <c r="J487"/>
  <c r="M487"/>
  <c r="P487"/>
  <c r="V487"/>
  <c r="Y487"/>
  <c r="AD487"/>
  <c r="AI487"/>
  <c r="AS487"/>
  <c r="AX487"/>
  <c r="BA487"/>
  <c r="F485"/>
  <c r="E485"/>
  <c r="F484"/>
  <c r="E484"/>
  <c r="F483"/>
  <c r="E483"/>
  <c r="F482"/>
  <c r="E482"/>
  <c r="F481"/>
  <c r="E481"/>
  <c r="F480"/>
  <c r="E480"/>
  <c r="AZ479"/>
  <c r="AY479"/>
  <c r="AW479"/>
  <c r="AV479"/>
  <c r="AU479"/>
  <c r="AT479"/>
  <c r="AR479"/>
  <c r="AQ479"/>
  <c r="AP479"/>
  <c r="AO479"/>
  <c r="AM479"/>
  <c r="AL479"/>
  <c r="AK479"/>
  <c r="AJ479"/>
  <c r="AH479"/>
  <c r="AG479"/>
  <c r="AF479"/>
  <c r="AE479"/>
  <c r="AC479"/>
  <c r="AB479"/>
  <c r="AA479"/>
  <c r="Z479"/>
  <c r="X479"/>
  <c r="W479"/>
  <c r="U479"/>
  <c r="T479"/>
  <c r="R479"/>
  <c r="Q479"/>
  <c r="O479"/>
  <c r="N479"/>
  <c r="L479"/>
  <c r="K479"/>
  <c r="I479"/>
  <c r="H479"/>
  <c r="F479"/>
  <c r="E479"/>
  <c r="F478"/>
  <c r="E478"/>
  <c r="F477"/>
  <c r="E477"/>
  <c r="F476"/>
  <c r="E476"/>
  <c r="F475"/>
  <c r="E475"/>
  <c r="F474"/>
  <c r="E474"/>
  <c r="F473"/>
  <c r="E473"/>
  <c r="AZ472"/>
  <c r="AY472"/>
  <c r="AW472"/>
  <c r="AV472"/>
  <c r="AU472"/>
  <c r="AT472"/>
  <c r="AR472"/>
  <c r="AQ472"/>
  <c r="AP472"/>
  <c r="AO472"/>
  <c r="AM472"/>
  <c r="AL472"/>
  <c r="AK472"/>
  <c r="AJ472"/>
  <c r="AH472"/>
  <c r="AG472"/>
  <c r="AF472"/>
  <c r="AE472"/>
  <c r="AC472"/>
  <c r="AB472"/>
  <c r="AA472"/>
  <c r="Z472"/>
  <c r="X472"/>
  <c r="W472"/>
  <c r="U472"/>
  <c r="T472"/>
  <c r="R472"/>
  <c r="Q472"/>
  <c r="O472"/>
  <c r="N472"/>
  <c r="L472"/>
  <c r="K472"/>
  <c r="I472"/>
  <c r="H472"/>
  <c r="F472"/>
  <c r="E472"/>
  <c r="F471"/>
  <c r="E471"/>
  <c r="F470"/>
  <c r="E470"/>
  <c r="F469"/>
  <c r="E469"/>
  <c r="F468"/>
  <c r="E468"/>
  <c r="F467"/>
  <c r="E467"/>
  <c r="F466"/>
  <c r="E466"/>
  <c r="AZ465"/>
  <c r="AY465"/>
  <c r="AW465"/>
  <c r="AV465"/>
  <c r="AU465"/>
  <c r="AT465"/>
  <c r="AR465"/>
  <c r="AQ465"/>
  <c r="AP465"/>
  <c r="AO465"/>
  <c r="AM465"/>
  <c r="AL465"/>
  <c r="AK465"/>
  <c r="AJ465"/>
  <c r="AH465"/>
  <c r="AG465"/>
  <c r="AF465"/>
  <c r="AE465"/>
  <c r="AC465"/>
  <c r="AB465"/>
  <c r="AA465"/>
  <c r="Z465"/>
  <c r="X465"/>
  <c r="W465"/>
  <c r="U465"/>
  <c r="T465"/>
  <c r="R465"/>
  <c r="Q465"/>
  <c r="O465"/>
  <c r="N465"/>
  <c r="L465"/>
  <c r="K465"/>
  <c r="I465"/>
  <c r="H465"/>
  <c r="F465"/>
  <c r="E465"/>
  <c r="F464"/>
  <c r="E464"/>
  <c r="F463"/>
  <c r="E463"/>
  <c r="F462"/>
  <c r="E462"/>
  <c r="F461"/>
  <c r="E461"/>
  <c r="F460"/>
  <c r="E460"/>
  <c r="F459"/>
  <c r="E459"/>
  <c r="AZ458"/>
  <c r="AY458"/>
  <c r="AW458"/>
  <c r="AV458"/>
  <c r="AU458"/>
  <c r="AT458"/>
  <c r="AR458"/>
  <c r="AQ458"/>
  <c r="AP458"/>
  <c r="AO458"/>
  <c r="AM458"/>
  <c r="AL458"/>
  <c r="AK458"/>
  <c r="AJ458"/>
  <c r="AH458"/>
  <c r="AG458"/>
  <c r="AF458"/>
  <c r="AE458"/>
  <c r="AC458"/>
  <c r="AB458"/>
  <c r="AA458"/>
  <c r="Z458"/>
  <c r="X458"/>
  <c r="W458"/>
  <c r="U458"/>
  <c r="T458"/>
  <c r="R458"/>
  <c r="Q458"/>
  <c r="O458"/>
  <c r="N458"/>
  <c r="L458"/>
  <c r="K458"/>
  <c r="I458"/>
  <c r="H458"/>
  <c r="F458"/>
  <c r="E458"/>
  <c r="F457"/>
  <c r="E457"/>
  <c r="F456"/>
  <c r="E456"/>
  <c r="F455"/>
  <c r="E455"/>
  <c r="F454"/>
  <c r="E454"/>
  <c r="F453"/>
  <c r="E453"/>
  <c r="F452"/>
  <c r="E452"/>
  <c r="AZ451"/>
  <c r="AY451"/>
  <c r="AW451"/>
  <c r="AV451"/>
  <c r="AU451"/>
  <c r="AT451"/>
  <c r="AR451"/>
  <c r="AQ451"/>
  <c r="AP451"/>
  <c r="AO451"/>
  <c r="AM451"/>
  <c r="AL451"/>
  <c r="AK451"/>
  <c r="AJ451"/>
  <c r="AH451"/>
  <c r="AG451"/>
  <c r="AF451"/>
  <c r="AE451"/>
  <c r="AC451"/>
  <c r="AB451"/>
  <c r="AA451"/>
  <c r="Z451"/>
  <c r="X451"/>
  <c r="W451"/>
  <c r="U451"/>
  <c r="T451"/>
  <c r="R451"/>
  <c r="Q451"/>
  <c r="O451"/>
  <c r="N451"/>
  <c r="L451"/>
  <c r="K451"/>
  <c r="I451"/>
  <c r="H451"/>
  <c r="F451"/>
  <c r="E451"/>
  <c r="F450"/>
  <c r="E450"/>
  <c r="F449"/>
  <c r="E449"/>
  <c r="F448"/>
  <c r="E448"/>
  <c r="F447"/>
  <c r="E447"/>
  <c r="F446"/>
  <c r="E446"/>
  <c r="F445"/>
  <c r="E445"/>
  <c r="AZ444"/>
  <c r="AY444"/>
  <c r="AW444"/>
  <c r="AV444"/>
  <c r="AU444"/>
  <c r="AT444"/>
  <c r="AR444"/>
  <c r="AQ444"/>
  <c r="AP444"/>
  <c r="AO444"/>
  <c r="AM444"/>
  <c r="AL444"/>
  <c r="AK444"/>
  <c r="AJ444"/>
  <c r="AH444"/>
  <c r="AG444"/>
  <c r="AF444"/>
  <c r="AE444"/>
  <c r="AC444"/>
  <c r="AB444"/>
  <c r="AA444"/>
  <c r="Z444"/>
  <c r="X444"/>
  <c r="W444"/>
  <c r="U444"/>
  <c r="T444"/>
  <c r="R444"/>
  <c r="Q444"/>
  <c r="O444"/>
  <c r="N444"/>
  <c r="L444"/>
  <c r="K444"/>
  <c r="I444"/>
  <c r="H444"/>
  <c r="F444"/>
  <c r="E444"/>
  <c r="F443"/>
  <c r="E443"/>
  <c r="F442"/>
  <c r="E442"/>
  <c r="F441"/>
  <c r="E441"/>
  <c r="F440"/>
  <c r="E440"/>
  <c r="F439"/>
  <c r="E439"/>
  <c r="F438"/>
  <c r="E438"/>
  <c r="AZ437"/>
  <c r="AY437"/>
  <c r="AW437"/>
  <c r="AV437"/>
  <c r="AU437"/>
  <c r="AT437"/>
  <c r="AR437"/>
  <c r="AQ437"/>
  <c r="AP437"/>
  <c r="AO437"/>
  <c r="AM437"/>
  <c r="AL437"/>
  <c r="AK437"/>
  <c r="AJ437"/>
  <c r="AH437"/>
  <c r="AG437"/>
  <c r="AF437"/>
  <c r="AE437"/>
  <c r="AC437"/>
  <c r="AB437"/>
  <c r="AA437"/>
  <c r="Z437"/>
  <c r="X437"/>
  <c r="W437"/>
  <c r="U437"/>
  <c r="T437"/>
  <c r="R437"/>
  <c r="Q437"/>
  <c r="O437"/>
  <c r="N437"/>
  <c r="L437"/>
  <c r="K437"/>
  <c r="I437"/>
  <c r="H437"/>
  <c r="F437"/>
  <c r="E437"/>
  <c r="F436"/>
  <c r="E436"/>
  <c r="F435"/>
  <c r="E435"/>
  <c r="F434"/>
  <c r="E434"/>
  <c r="F433"/>
  <c r="E433"/>
  <c r="F432"/>
  <c r="E432"/>
  <c r="F431"/>
  <c r="E431"/>
  <c r="AZ430"/>
  <c r="AY430"/>
  <c r="AX430"/>
  <c r="AW430"/>
  <c r="AV430"/>
  <c r="AU430"/>
  <c r="AT430"/>
  <c r="AR430"/>
  <c r="AQ430"/>
  <c r="AP430"/>
  <c r="AO430"/>
  <c r="AM430"/>
  <c r="AL430"/>
  <c r="AK430"/>
  <c r="AJ430"/>
  <c r="AH430"/>
  <c r="AG430"/>
  <c r="AF430"/>
  <c r="AE430"/>
  <c r="AC430"/>
  <c r="AB430"/>
  <c r="AA430"/>
  <c r="Z430"/>
  <c r="X430"/>
  <c r="W430"/>
  <c r="U430"/>
  <c r="T430"/>
  <c r="R430"/>
  <c r="Q430"/>
  <c r="O430"/>
  <c r="N430"/>
  <c r="L430"/>
  <c r="K430"/>
  <c r="I430"/>
  <c r="H430"/>
  <c r="F430"/>
  <c r="E430"/>
  <c r="F429"/>
  <c r="E429"/>
  <c r="F428"/>
  <c r="E428"/>
  <c r="F427"/>
  <c r="E427"/>
  <c r="F426"/>
  <c r="E426"/>
  <c r="F425"/>
  <c r="E425"/>
  <c r="F424"/>
  <c r="E424"/>
  <c r="AZ423"/>
  <c r="AY423"/>
  <c r="AW423"/>
  <c r="AV423"/>
  <c r="AU423"/>
  <c r="AT423"/>
  <c r="AR423"/>
  <c r="AQ423"/>
  <c r="AP423"/>
  <c r="AO423"/>
  <c r="AM423"/>
  <c r="AL423"/>
  <c r="AK423"/>
  <c r="AJ423"/>
  <c r="AH423"/>
  <c r="AG423"/>
  <c r="AF423"/>
  <c r="AE423"/>
  <c r="AC423"/>
  <c r="AB423"/>
  <c r="AA423"/>
  <c r="Z423"/>
  <c r="X423"/>
  <c r="W423"/>
  <c r="U423"/>
  <c r="T423"/>
  <c r="S423"/>
  <c r="R423"/>
  <c r="Q423"/>
  <c r="O423"/>
  <c r="N423"/>
  <c r="L423"/>
  <c r="K423"/>
  <c r="I423"/>
  <c r="H423"/>
  <c r="F423"/>
  <c r="E423"/>
  <c r="AZ422"/>
  <c r="AY422"/>
  <c r="AW422"/>
  <c r="AV422"/>
  <c r="AU422"/>
  <c r="AT422"/>
  <c r="AR422"/>
  <c r="AQ422"/>
  <c r="AP422"/>
  <c r="AO422"/>
  <c r="AN422"/>
  <c r="AN492" s="1"/>
  <c r="AM422"/>
  <c r="AL422"/>
  <c r="AK422"/>
  <c r="AJ422"/>
  <c r="AH422"/>
  <c r="AG422"/>
  <c r="AF422"/>
  <c r="AE422"/>
  <c r="AC422"/>
  <c r="AB422"/>
  <c r="AA422"/>
  <c r="Z422"/>
  <c r="X422"/>
  <c r="W422"/>
  <c r="U422"/>
  <c r="T422"/>
  <c r="S422"/>
  <c r="S492" s="1"/>
  <c r="R422"/>
  <c r="Q422"/>
  <c r="O422"/>
  <c r="N422"/>
  <c r="L422"/>
  <c r="K422"/>
  <c r="I422"/>
  <c r="H422"/>
  <c r="F422"/>
  <c r="E422"/>
  <c r="AZ421"/>
  <c r="AY421"/>
  <c r="AW421"/>
  <c r="AV421"/>
  <c r="AU421"/>
  <c r="AT421"/>
  <c r="AR421"/>
  <c r="AQ421"/>
  <c r="AP421"/>
  <c r="AO421"/>
  <c r="AN421"/>
  <c r="AN491" s="1"/>
  <c r="AM421"/>
  <c r="AL421"/>
  <c r="AK421"/>
  <c r="AJ421"/>
  <c r="AH421"/>
  <c r="AG421"/>
  <c r="AF421"/>
  <c r="AE421"/>
  <c r="AC421"/>
  <c r="AB421"/>
  <c r="AA421"/>
  <c r="Z421"/>
  <c r="X421"/>
  <c r="W421"/>
  <c r="U421"/>
  <c r="T421"/>
  <c r="S421"/>
  <c r="S491" s="1"/>
  <c r="R421"/>
  <c r="Q421"/>
  <c r="O421"/>
  <c r="N421"/>
  <c r="L421"/>
  <c r="K421"/>
  <c r="I421"/>
  <c r="H421"/>
  <c r="F421"/>
  <c r="E421"/>
  <c r="AZ420"/>
  <c r="AY420"/>
  <c r="AW420"/>
  <c r="AV420"/>
  <c r="AU420"/>
  <c r="AT420"/>
  <c r="AR420"/>
  <c r="AQ420"/>
  <c r="AP420"/>
  <c r="AO420"/>
  <c r="AN420"/>
  <c r="AN490" s="1"/>
  <c r="AM420"/>
  <c r="AL420"/>
  <c r="AK420"/>
  <c r="AJ420"/>
  <c r="AH420"/>
  <c r="AG420"/>
  <c r="AF420"/>
  <c r="AE420"/>
  <c r="AC420"/>
  <c r="AB420"/>
  <c r="AA420"/>
  <c r="Z420"/>
  <c r="X420"/>
  <c r="W420"/>
  <c r="U420"/>
  <c r="T420"/>
  <c r="S420"/>
  <c r="S490" s="1"/>
  <c r="R420"/>
  <c r="Q420"/>
  <c r="O420"/>
  <c r="N420"/>
  <c r="L420"/>
  <c r="K420"/>
  <c r="I420"/>
  <c r="H420"/>
  <c r="F420"/>
  <c r="E420"/>
  <c r="AZ419"/>
  <c r="AY419"/>
  <c r="AW419"/>
  <c r="AV419"/>
  <c r="AU419"/>
  <c r="AT419"/>
  <c r="AR419"/>
  <c r="AQ419"/>
  <c r="AP419"/>
  <c r="AO419"/>
  <c r="AN419"/>
  <c r="AN489" s="1"/>
  <c r="AM419"/>
  <c r="AL419"/>
  <c r="AK419"/>
  <c r="AJ419"/>
  <c r="AH419"/>
  <c r="AG419"/>
  <c r="AF419"/>
  <c r="AE419"/>
  <c r="AC419"/>
  <c r="AB419"/>
  <c r="AA419"/>
  <c r="Z419"/>
  <c r="X419"/>
  <c r="W419"/>
  <c r="U419"/>
  <c r="T419"/>
  <c r="S419"/>
  <c r="S489" s="1"/>
  <c r="R419"/>
  <c r="Q419"/>
  <c r="O419"/>
  <c r="N419"/>
  <c r="L419"/>
  <c r="K419"/>
  <c r="I419"/>
  <c r="H419"/>
  <c r="F419"/>
  <c r="E419"/>
  <c r="AZ418"/>
  <c r="AY418"/>
  <c r="AW418"/>
  <c r="AV418"/>
  <c r="AU418"/>
  <c r="AT418"/>
  <c r="AR418"/>
  <c r="AQ418"/>
  <c r="AP418"/>
  <c r="AO418"/>
  <c r="AN418"/>
  <c r="AN488" s="1"/>
  <c r="AM418"/>
  <c r="AL418"/>
  <c r="AK418"/>
  <c r="AJ418"/>
  <c r="AH418"/>
  <c r="AG418"/>
  <c r="AF418"/>
  <c r="AE418"/>
  <c r="AC418"/>
  <c r="AB418"/>
  <c r="AA418"/>
  <c r="Z418"/>
  <c r="X418"/>
  <c r="W418"/>
  <c r="U418"/>
  <c r="T418"/>
  <c r="S418"/>
  <c r="S488" s="1"/>
  <c r="R418"/>
  <c r="Q418"/>
  <c r="O418"/>
  <c r="N418"/>
  <c r="L418"/>
  <c r="K418"/>
  <c r="I418"/>
  <c r="H418"/>
  <c r="F418"/>
  <c r="E418"/>
  <c r="AZ417"/>
  <c r="AY417"/>
  <c r="AW417"/>
  <c r="AV417"/>
  <c r="AU417"/>
  <c r="AT417"/>
  <c r="AR417"/>
  <c r="AQ417"/>
  <c r="AP417"/>
  <c r="AO417"/>
  <c r="AN417"/>
  <c r="AN487" s="1"/>
  <c r="AM417"/>
  <c r="AL417"/>
  <c r="AK417"/>
  <c r="AJ417"/>
  <c r="AH417"/>
  <c r="AG417"/>
  <c r="AF417"/>
  <c r="AE417"/>
  <c r="AC417"/>
  <c r="AB417"/>
  <c r="AA417"/>
  <c r="Z417"/>
  <c r="X417"/>
  <c r="W417"/>
  <c r="U417"/>
  <c r="T417"/>
  <c r="S417"/>
  <c r="S487" s="1"/>
  <c r="R417"/>
  <c r="Q417"/>
  <c r="O417"/>
  <c r="N417"/>
  <c r="L417"/>
  <c r="K417"/>
  <c r="I417"/>
  <c r="H417"/>
  <c r="F417"/>
  <c r="E417"/>
  <c r="AZ416"/>
  <c r="AY416"/>
  <c r="AW416"/>
  <c r="AV416"/>
  <c r="AU416"/>
  <c r="AT416"/>
  <c r="AR416"/>
  <c r="AQ416"/>
  <c r="AP416"/>
  <c r="AO416"/>
  <c r="AM416"/>
  <c r="AL416"/>
  <c r="AK416"/>
  <c r="AJ416"/>
  <c r="AH416"/>
  <c r="AG416"/>
  <c r="AF416"/>
  <c r="AE416"/>
  <c r="AC416"/>
  <c r="AB416"/>
  <c r="AA416"/>
  <c r="Z416"/>
  <c r="X416"/>
  <c r="W416"/>
  <c r="U416"/>
  <c r="T416"/>
  <c r="R416"/>
  <c r="Q416"/>
  <c r="O416"/>
  <c r="N416"/>
  <c r="L416"/>
  <c r="K416"/>
  <c r="I416"/>
  <c r="H416"/>
  <c r="F416"/>
  <c r="E416"/>
  <c r="H169"/>
  <c r="E36"/>
  <c r="F36"/>
  <c r="E37"/>
  <c r="F37"/>
  <c r="F38"/>
  <c r="E39"/>
  <c r="F39"/>
  <c r="E40"/>
  <c r="F40"/>
  <c r="E41"/>
  <c r="F41"/>
  <c r="E43"/>
  <c r="F43"/>
  <c r="E44"/>
  <c r="F44"/>
  <c r="E45"/>
  <c r="F45"/>
  <c r="E46"/>
  <c r="F46"/>
  <c r="E47"/>
  <c r="F47"/>
  <c r="E48"/>
  <c r="F48"/>
  <c r="E50"/>
  <c r="F50"/>
  <c r="E51"/>
  <c r="F51"/>
  <c r="E52"/>
  <c r="F52"/>
  <c r="E53"/>
  <c r="F53"/>
  <c r="E54"/>
  <c r="F54"/>
  <c r="E55"/>
  <c r="F55"/>
  <c r="E57"/>
  <c r="F57"/>
  <c r="E58"/>
  <c r="F58"/>
  <c r="F59"/>
  <c r="F60"/>
  <c r="E61"/>
  <c r="F61"/>
  <c r="E62"/>
  <c r="F62"/>
  <c r="E64"/>
  <c r="F64"/>
  <c r="E65"/>
  <c r="F65"/>
  <c r="E66"/>
  <c r="F66"/>
  <c r="E67"/>
  <c r="F67"/>
  <c r="E68"/>
  <c r="F68"/>
  <c r="E69"/>
  <c r="F69"/>
  <c r="E71"/>
  <c r="F71"/>
  <c r="E72"/>
  <c r="F72"/>
  <c r="F73"/>
  <c r="E74"/>
  <c r="F74"/>
  <c r="E75"/>
  <c r="F75"/>
  <c r="E76"/>
  <c r="F76"/>
  <c r="E78"/>
  <c r="F78"/>
  <c r="E79"/>
  <c r="F79"/>
  <c r="E80"/>
  <c r="F80"/>
  <c r="E81"/>
  <c r="F81"/>
  <c r="E82"/>
  <c r="F82"/>
  <c r="E83"/>
  <c r="F83"/>
  <c r="E85"/>
  <c r="F85"/>
  <c r="E86"/>
  <c r="F86"/>
  <c r="E87"/>
  <c r="F87"/>
  <c r="E88"/>
  <c r="F88"/>
  <c r="E89"/>
  <c r="F89"/>
  <c r="E90"/>
  <c r="F90"/>
  <c r="E92"/>
  <c r="F92"/>
  <c r="E93"/>
  <c r="F93"/>
  <c r="E94"/>
  <c r="F94"/>
  <c r="E95"/>
  <c r="F95"/>
  <c r="E96"/>
  <c r="F96"/>
  <c r="E97"/>
  <c r="F97"/>
  <c r="E99"/>
  <c r="F99"/>
  <c r="E100"/>
  <c r="F100"/>
  <c r="E101"/>
  <c r="F101"/>
  <c r="E102"/>
  <c r="F102"/>
  <c r="E103"/>
  <c r="F103"/>
  <c r="E104"/>
  <c r="F104"/>
  <c r="E106"/>
  <c r="F106"/>
  <c r="E107"/>
  <c r="F107"/>
  <c r="E108"/>
  <c r="F108"/>
  <c r="E109"/>
  <c r="F109"/>
  <c r="E110"/>
  <c r="F110"/>
  <c r="E111"/>
  <c r="F111"/>
  <c r="E113"/>
  <c r="F113"/>
  <c r="E114"/>
  <c r="F114"/>
  <c r="E115"/>
  <c r="F115"/>
  <c r="E116"/>
  <c r="F116"/>
  <c r="E117"/>
  <c r="F117"/>
  <c r="E118"/>
  <c r="F118"/>
  <c r="E120"/>
  <c r="F120"/>
  <c r="E121"/>
  <c r="F121"/>
  <c r="E122"/>
  <c r="F122"/>
  <c r="E123"/>
  <c r="F123"/>
  <c r="E124"/>
  <c r="F124"/>
  <c r="E125"/>
  <c r="F125"/>
  <c r="E127"/>
  <c r="F127"/>
  <c r="E128"/>
  <c r="F128"/>
  <c r="E129"/>
  <c r="F129"/>
  <c r="E130"/>
  <c r="F130"/>
  <c r="E131"/>
  <c r="F131"/>
  <c r="E132"/>
  <c r="F132"/>
  <c r="E134"/>
  <c r="F134"/>
  <c r="E135"/>
  <c r="F135"/>
  <c r="E136"/>
  <c r="F136"/>
  <c r="E137"/>
  <c r="F137"/>
  <c r="E138"/>
  <c r="F138"/>
  <c r="E139"/>
  <c r="F139"/>
  <c r="E141"/>
  <c r="F141"/>
  <c r="E142"/>
  <c r="F142"/>
  <c r="E143"/>
  <c r="F143"/>
  <c r="E144"/>
  <c r="F144"/>
  <c r="E145"/>
  <c r="F145"/>
  <c r="E146"/>
  <c r="F146"/>
  <c r="E148"/>
  <c r="F148"/>
  <c r="E149"/>
  <c r="F149"/>
  <c r="E150"/>
  <c r="F150"/>
  <c r="E151"/>
  <c r="F151"/>
  <c r="E152"/>
  <c r="F152"/>
  <c r="E153"/>
  <c r="F153"/>
  <c r="E155"/>
  <c r="F155"/>
  <c r="E156"/>
  <c r="F156"/>
  <c r="E157"/>
  <c r="F157"/>
  <c r="E158"/>
  <c r="F158"/>
  <c r="E159"/>
  <c r="F159"/>
  <c r="E160"/>
  <c r="F160"/>
  <c r="E162"/>
  <c r="F162"/>
  <c r="E163"/>
  <c r="F163"/>
  <c r="E164"/>
  <c r="F164"/>
  <c r="E165"/>
  <c r="F165"/>
  <c r="E166"/>
  <c r="F166"/>
  <c r="E167"/>
  <c r="F167"/>
  <c r="K35"/>
  <c r="H170"/>
  <c r="I170"/>
  <c r="J170"/>
  <c r="K170"/>
  <c r="L170"/>
  <c r="M170"/>
  <c r="N170"/>
  <c r="O170"/>
  <c r="P170"/>
  <c r="Q170"/>
  <c r="R170"/>
  <c r="S170"/>
  <c r="T170"/>
  <c r="U170"/>
  <c r="V170"/>
  <c r="W170"/>
  <c r="X170"/>
  <c r="Y170"/>
  <c r="Z170"/>
  <c r="AA170"/>
  <c r="AB170"/>
  <c r="AC170"/>
  <c r="AD170"/>
  <c r="AE170"/>
  <c r="AF170"/>
  <c r="AG170"/>
  <c r="AH170"/>
  <c r="AI170"/>
  <c r="AJ170"/>
  <c r="AK170"/>
  <c r="AL170"/>
  <c r="AM170"/>
  <c r="AN170"/>
  <c r="AO170"/>
  <c r="AP170"/>
  <c r="AQ170"/>
  <c r="AR170"/>
  <c r="AS170"/>
  <c r="AT170"/>
  <c r="AU170"/>
  <c r="AV170"/>
  <c r="AW170"/>
  <c r="AX170"/>
  <c r="AY170"/>
  <c r="AZ170"/>
  <c r="BA170"/>
  <c r="H171"/>
  <c r="I171"/>
  <c r="J171"/>
  <c r="K171"/>
  <c r="L171"/>
  <c r="M171"/>
  <c r="N171"/>
  <c r="O171"/>
  <c r="P171"/>
  <c r="Q171"/>
  <c r="R171"/>
  <c r="S171"/>
  <c r="T171"/>
  <c r="U171"/>
  <c r="V171"/>
  <c r="X171"/>
  <c r="Y171"/>
  <c r="Z171"/>
  <c r="AA171"/>
  <c r="AB171"/>
  <c r="AC171"/>
  <c r="AD171"/>
  <c r="AE171"/>
  <c r="AF171"/>
  <c r="AG171"/>
  <c r="AH171"/>
  <c r="AI171"/>
  <c r="AJ171"/>
  <c r="AK171"/>
  <c r="AL171"/>
  <c r="AM171"/>
  <c r="AN171"/>
  <c r="AO171"/>
  <c r="AP171"/>
  <c r="AQ171"/>
  <c r="AR171"/>
  <c r="AS171"/>
  <c r="AT171"/>
  <c r="AU171"/>
  <c r="AV171"/>
  <c r="AW171"/>
  <c r="AX171"/>
  <c r="AZ171"/>
  <c r="BA171"/>
  <c r="H172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E172"/>
  <c r="AF172"/>
  <c r="AG172"/>
  <c r="AH172"/>
  <c r="AI172"/>
  <c r="AJ172"/>
  <c r="AK172"/>
  <c r="AL172"/>
  <c r="AM172"/>
  <c r="AN172"/>
  <c r="AO172"/>
  <c r="AP172"/>
  <c r="AQ172"/>
  <c r="AR172"/>
  <c r="AS172"/>
  <c r="AT172"/>
  <c r="AU172"/>
  <c r="AV172"/>
  <c r="AW172"/>
  <c r="AX172"/>
  <c r="AZ172"/>
  <c r="BA172"/>
  <c r="I169"/>
  <c r="J169"/>
  <c r="K169"/>
  <c r="L169"/>
  <c r="M169"/>
  <c r="N169"/>
  <c r="O169"/>
  <c r="P169"/>
  <c r="Q169"/>
  <c r="R169"/>
  <c r="S169"/>
  <c r="T169"/>
  <c r="U169"/>
  <c r="V169"/>
  <c r="W169"/>
  <c r="X169"/>
  <c r="Y169"/>
  <c r="Z169"/>
  <c r="AA169"/>
  <c r="AB169"/>
  <c r="AC169"/>
  <c r="AD169"/>
  <c r="AE169"/>
  <c r="AF169"/>
  <c r="AG169"/>
  <c r="AH169"/>
  <c r="AI169"/>
  <c r="AJ169"/>
  <c r="AK169"/>
  <c r="AL169"/>
  <c r="AM169"/>
  <c r="AN169"/>
  <c r="AO169"/>
  <c r="AP169"/>
  <c r="AQ169"/>
  <c r="AR169"/>
  <c r="AS169"/>
  <c r="AT169"/>
  <c r="AU169"/>
  <c r="AV169"/>
  <c r="AW169"/>
  <c r="AX169"/>
  <c r="AY169"/>
  <c r="AZ169"/>
  <c r="BA169"/>
  <c r="AY60"/>
  <c r="E60" s="1"/>
  <c r="AY59"/>
  <c r="E59" s="1"/>
  <c r="N504"/>
  <c r="O504"/>
  <c r="O512"/>
  <c r="N512"/>
  <c r="O511"/>
  <c r="N511"/>
  <c r="N305"/>
  <c r="F20"/>
  <c r="H20"/>
  <c r="I20"/>
  <c r="K20"/>
  <c r="L20"/>
  <c r="N20"/>
  <c r="O20"/>
  <c r="Q20"/>
  <c r="R20"/>
  <c r="T20"/>
  <c r="U20"/>
  <c r="W20"/>
  <c r="X20"/>
  <c r="Z20"/>
  <c r="AA20"/>
  <c r="AB20"/>
  <c r="AC20"/>
  <c r="AE20"/>
  <c r="AF20"/>
  <c r="AG20"/>
  <c r="AH20"/>
  <c r="AJ20"/>
  <c r="AK20"/>
  <c r="AL20"/>
  <c r="AM20"/>
  <c r="AO20"/>
  <c r="AP20"/>
  <c r="AQ20"/>
  <c r="AR20"/>
  <c r="AT20"/>
  <c r="AU20"/>
  <c r="AV20"/>
  <c r="AW20"/>
  <c r="AY20"/>
  <c r="AZ20"/>
  <c r="H21"/>
  <c r="I21"/>
  <c r="K21"/>
  <c r="L21"/>
  <c r="N21"/>
  <c r="O21"/>
  <c r="Q21"/>
  <c r="R21"/>
  <c r="T21"/>
  <c r="U21"/>
  <c r="X21"/>
  <c r="Z21"/>
  <c r="AA21"/>
  <c r="AB21"/>
  <c r="AC21"/>
  <c r="AE21"/>
  <c r="AF21"/>
  <c r="AG21"/>
  <c r="AH21"/>
  <c r="AJ21"/>
  <c r="AK21"/>
  <c r="AL21"/>
  <c r="AM21"/>
  <c r="AO21"/>
  <c r="AP21"/>
  <c r="AQ21"/>
  <c r="AR21"/>
  <c r="AT21"/>
  <c r="AU21"/>
  <c r="AV21"/>
  <c r="AW21"/>
  <c r="AY21"/>
  <c r="AZ21"/>
  <c r="H22"/>
  <c r="I22"/>
  <c r="K22"/>
  <c r="L22"/>
  <c r="N22"/>
  <c r="O22"/>
  <c r="Q22"/>
  <c r="R22"/>
  <c r="T22"/>
  <c r="U22"/>
  <c r="W22"/>
  <c r="X22"/>
  <c r="Z22"/>
  <c r="AA22"/>
  <c r="AB22"/>
  <c r="AC22"/>
  <c r="AE22"/>
  <c r="AF22"/>
  <c r="AG22"/>
  <c r="AH22"/>
  <c r="AJ22"/>
  <c r="AK22"/>
  <c r="AL22"/>
  <c r="AM22"/>
  <c r="AO22"/>
  <c r="AP22"/>
  <c r="AQ22"/>
  <c r="AR22"/>
  <c r="AT22"/>
  <c r="AU22"/>
  <c r="AV22"/>
  <c r="AW22"/>
  <c r="AY22"/>
  <c r="AZ22"/>
  <c r="E23"/>
  <c r="F23"/>
  <c r="H23"/>
  <c r="I23"/>
  <c r="K23"/>
  <c r="L23"/>
  <c r="N23"/>
  <c r="O23"/>
  <c r="Q23"/>
  <c r="R23"/>
  <c r="T23"/>
  <c r="U23"/>
  <c r="W23"/>
  <c r="X23"/>
  <c r="Z23"/>
  <c r="AA23"/>
  <c r="AB23"/>
  <c r="AC23"/>
  <c r="AE23"/>
  <c r="AF23"/>
  <c r="AG23"/>
  <c r="AH23"/>
  <c r="AJ23"/>
  <c r="AK23"/>
  <c r="AL23"/>
  <c r="AM23"/>
  <c r="AO23"/>
  <c r="AP23"/>
  <c r="AQ23"/>
  <c r="AR23"/>
  <c r="AT23"/>
  <c r="AU23"/>
  <c r="AV23"/>
  <c r="AW23"/>
  <c r="AY23"/>
  <c r="AZ23"/>
  <c r="E24"/>
  <c r="F24"/>
  <c r="H24"/>
  <c r="I24"/>
  <c r="K24"/>
  <c r="L24"/>
  <c r="N24"/>
  <c r="O24"/>
  <c r="Q24"/>
  <c r="R24"/>
  <c r="T24"/>
  <c r="U24"/>
  <c r="W24"/>
  <c r="X24"/>
  <c r="Z24"/>
  <c r="AA24"/>
  <c r="AB24"/>
  <c r="AC24"/>
  <c r="AE24"/>
  <c r="AF24"/>
  <c r="AG24"/>
  <c r="AH24"/>
  <c r="AJ24"/>
  <c r="AK24"/>
  <c r="AL24"/>
  <c r="AM24"/>
  <c r="AO24"/>
  <c r="AP24"/>
  <c r="AQ24"/>
  <c r="AR24"/>
  <c r="AT24"/>
  <c r="AU24"/>
  <c r="AV24"/>
  <c r="AW24"/>
  <c r="AY24"/>
  <c r="AZ24"/>
  <c r="F19"/>
  <c r="H19"/>
  <c r="H18" s="1"/>
  <c r="I19"/>
  <c r="I18" s="1"/>
  <c r="K19"/>
  <c r="K18" s="1"/>
  <c r="L19"/>
  <c r="L18" s="1"/>
  <c r="M18" s="1"/>
  <c r="N19"/>
  <c r="O19"/>
  <c r="Q19"/>
  <c r="Q18" s="1"/>
  <c r="R19"/>
  <c r="R18" s="1"/>
  <c r="T19"/>
  <c r="T18" s="1"/>
  <c r="U19"/>
  <c r="U18" s="1"/>
  <c r="W19"/>
  <c r="X19"/>
  <c r="X18" s="1"/>
  <c r="Z19"/>
  <c r="AA19"/>
  <c r="AA18" s="1"/>
  <c r="AB19"/>
  <c r="AB18" s="1"/>
  <c r="AC19"/>
  <c r="AC18" s="1"/>
  <c r="AE19"/>
  <c r="AE18" s="1"/>
  <c r="AF19"/>
  <c r="AF18" s="1"/>
  <c r="AG19"/>
  <c r="AG18" s="1"/>
  <c r="AH19"/>
  <c r="AH18" s="1"/>
  <c r="AJ19"/>
  <c r="AJ18" s="1"/>
  <c r="AK19"/>
  <c r="AK18" s="1"/>
  <c r="AL19"/>
  <c r="AL18" s="1"/>
  <c r="AM19"/>
  <c r="AM18" s="1"/>
  <c r="AO19"/>
  <c r="AO18" s="1"/>
  <c r="AP19"/>
  <c r="AP18" s="1"/>
  <c r="AQ19"/>
  <c r="AQ18" s="1"/>
  <c r="AR19"/>
  <c r="AR18" s="1"/>
  <c r="AT19"/>
  <c r="AT18" s="1"/>
  <c r="AU19"/>
  <c r="AU18" s="1"/>
  <c r="AV19"/>
  <c r="AV18" s="1"/>
  <c r="AW19"/>
  <c r="AW18" s="1"/>
  <c r="AY19"/>
  <c r="AZ19"/>
  <c r="AZ18" s="1"/>
  <c r="E19"/>
  <c r="F169" l="1"/>
  <c r="F172"/>
  <c r="F171"/>
  <c r="F170"/>
  <c r="E170"/>
  <c r="E169"/>
  <c r="AY18"/>
  <c r="O18"/>
  <c r="N18"/>
  <c r="Z18"/>
  <c r="AY172"/>
  <c r="E172" s="1"/>
  <c r="AY171"/>
  <c r="H168"/>
  <c r="G423"/>
  <c r="J423"/>
  <c r="G430"/>
  <c r="J430"/>
  <c r="G437"/>
  <c r="J437"/>
  <c r="M437"/>
  <c r="G444"/>
  <c r="J444"/>
  <c r="M444"/>
  <c r="G451"/>
  <c r="J451"/>
  <c r="G458"/>
  <c r="J458"/>
  <c r="M458"/>
  <c r="G465"/>
  <c r="J465"/>
  <c r="M465"/>
  <c r="G472"/>
  <c r="J472"/>
  <c r="M472"/>
  <c r="G479"/>
  <c r="J479"/>
  <c r="K305"/>
  <c r="L305"/>
  <c r="Q384"/>
  <c r="Q398"/>
  <c r="L391"/>
  <c r="L377"/>
  <c r="Q405"/>
  <c r="Q363"/>
  <c r="L370"/>
  <c r="AT112"/>
  <c r="AT49"/>
  <c r="Z42"/>
  <c r="W38"/>
  <c r="H576"/>
  <c r="I576"/>
  <c r="I583" s="1"/>
  <c r="K576"/>
  <c r="K583" s="1"/>
  <c r="L576"/>
  <c r="N576"/>
  <c r="O576"/>
  <c r="O583" s="1"/>
  <c r="Q576"/>
  <c r="Q583" s="1"/>
  <c r="R576"/>
  <c r="T576"/>
  <c r="U576"/>
  <c r="U583" s="1"/>
  <c r="W576"/>
  <c r="W583" s="1"/>
  <c r="X576"/>
  <c r="Z576"/>
  <c r="AA576"/>
  <c r="AA583" s="1"/>
  <c r="AB576"/>
  <c r="AC576"/>
  <c r="AC583" s="1"/>
  <c r="AE576"/>
  <c r="AE583" s="1"/>
  <c r="AF576"/>
  <c r="AG576"/>
  <c r="AG583" s="1"/>
  <c r="AH576"/>
  <c r="AJ576"/>
  <c r="AK576"/>
  <c r="AK583" s="1"/>
  <c r="AL576"/>
  <c r="AM576"/>
  <c r="AM583" s="1"/>
  <c r="AO576"/>
  <c r="AO583" s="1"/>
  <c r="AP576"/>
  <c r="AQ576"/>
  <c r="AQ583" s="1"/>
  <c r="AR576"/>
  <c r="AT576"/>
  <c r="AU576"/>
  <c r="AU583" s="1"/>
  <c r="AV576"/>
  <c r="AW576"/>
  <c r="AW583" s="1"/>
  <c r="AY576"/>
  <c r="AY583" s="1"/>
  <c r="AZ576"/>
  <c r="H577"/>
  <c r="I577"/>
  <c r="I584" s="1"/>
  <c r="K577"/>
  <c r="K584" s="1"/>
  <c r="L577"/>
  <c r="N577"/>
  <c r="O577"/>
  <c r="O584" s="1"/>
  <c r="Q577"/>
  <c r="Q584" s="1"/>
  <c r="R577"/>
  <c r="T577"/>
  <c r="U577"/>
  <c r="U584" s="1"/>
  <c r="W577"/>
  <c r="W584" s="1"/>
  <c r="X577"/>
  <c r="Z577"/>
  <c r="AA577"/>
  <c r="AA584" s="1"/>
  <c r="AB577"/>
  <c r="AC577"/>
  <c r="AC584" s="1"/>
  <c r="AE577"/>
  <c r="AE584" s="1"/>
  <c r="AF577"/>
  <c r="AG577"/>
  <c r="AG584" s="1"/>
  <c r="AH577"/>
  <c r="AJ577"/>
  <c r="AK577"/>
  <c r="AK584" s="1"/>
  <c r="AL577"/>
  <c r="AM577"/>
  <c r="AM584" s="1"/>
  <c r="AO577"/>
  <c r="AO584" s="1"/>
  <c r="AP577"/>
  <c r="AQ577"/>
  <c r="AQ584" s="1"/>
  <c r="AR577"/>
  <c r="AT577"/>
  <c r="AU577"/>
  <c r="AU584" s="1"/>
  <c r="AV577"/>
  <c r="AW577"/>
  <c r="AW584" s="1"/>
  <c r="AY577"/>
  <c r="AY584" s="1"/>
  <c r="AZ577"/>
  <c r="H578"/>
  <c r="I578"/>
  <c r="I585" s="1"/>
  <c r="K578"/>
  <c r="K585" s="1"/>
  <c r="L578"/>
  <c r="N578"/>
  <c r="O578"/>
  <c r="O585" s="1"/>
  <c r="Q578"/>
  <c r="Q585" s="1"/>
  <c r="R578"/>
  <c r="T578"/>
  <c r="U578"/>
  <c r="U585" s="1"/>
  <c r="W578"/>
  <c r="W585" s="1"/>
  <c r="X578"/>
  <c r="Z578"/>
  <c r="AA578"/>
  <c r="AA585" s="1"/>
  <c r="AB578"/>
  <c r="AC578"/>
  <c r="AC585" s="1"/>
  <c r="AE578"/>
  <c r="AE585" s="1"/>
  <c r="AF578"/>
  <c r="AG578"/>
  <c r="AG585" s="1"/>
  <c r="AH578"/>
  <c r="AJ578"/>
  <c r="AK578"/>
  <c r="AK585" s="1"/>
  <c r="AL578"/>
  <c r="AM578"/>
  <c r="AM585" s="1"/>
  <c r="AO578"/>
  <c r="AO585" s="1"/>
  <c r="AP578"/>
  <c r="AQ578"/>
  <c r="AQ585" s="1"/>
  <c r="AR578"/>
  <c r="AT578"/>
  <c r="AU578"/>
  <c r="AU585" s="1"/>
  <c r="AV578"/>
  <c r="AW578"/>
  <c r="AW585" s="1"/>
  <c r="AY578"/>
  <c r="AY585" s="1"/>
  <c r="AZ578"/>
  <c r="H579"/>
  <c r="I579"/>
  <c r="I586" s="1"/>
  <c r="K579"/>
  <c r="K586" s="1"/>
  <c r="L579"/>
  <c r="N579"/>
  <c r="O579"/>
  <c r="O586" s="1"/>
  <c r="Q579"/>
  <c r="Q586" s="1"/>
  <c r="R579"/>
  <c r="T579"/>
  <c r="U579"/>
  <c r="U586" s="1"/>
  <c r="W579"/>
  <c r="W586" s="1"/>
  <c r="X579"/>
  <c r="Z579"/>
  <c r="AA579"/>
  <c r="AA586" s="1"/>
  <c r="AB579"/>
  <c r="AC579"/>
  <c r="AC586" s="1"/>
  <c r="AE579"/>
  <c r="AE586" s="1"/>
  <c r="AF579"/>
  <c r="AG579"/>
  <c r="AG586" s="1"/>
  <c r="AH579"/>
  <c r="AJ579"/>
  <c r="AK579"/>
  <c r="AK586" s="1"/>
  <c r="AL579"/>
  <c r="AM579"/>
  <c r="AM586" s="1"/>
  <c r="AO579"/>
  <c r="AO586" s="1"/>
  <c r="AP579"/>
  <c r="AQ579"/>
  <c r="AQ586" s="1"/>
  <c r="AR579"/>
  <c r="AT579"/>
  <c r="AU579"/>
  <c r="AU586" s="1"/>
  <c r="AV579"/>
  <c r="AW579"/>
  <c r="AW586" s="1"/>
  <c r="AY579"/>
  <c r="AY586" s="1"/>
  <c r="AZ579"/>
  <c r="H580"/>
  <c r="I580"/>
  <c r="I587" s="1"/>
  <c r="K580"/>
  <c r="K587" s="1"/>
  <c r="L580"/>
  <c r="N580"/>
  <c r="O580"/>
  <c r="O587" s="1"/>
  <c r="Q580"/>
  <c r="Q587" s="1"/>
  <c r="R580"/>
  <c r="T580"/>
  <c r="U580"/>
  <c r="U587" s="1"/>
  <c r="W580"/>
  <c r="W587" s="1"/>
  <c r="X580"/>
  <c r="Z580"/>
  <c r="AA580"/>
  <c r="AA587" s="1"/>
  <c r="AB580"/>
  <c r="AC580"/>
  <c r="AC587" s="1"/>
  <c r="AE580"/>
  <c r="AE587" s="1"/>
  <c r="AF580"/>
  <c r="AG580"/>
  <c r="AG587" s="1"/>
  <c r="AH580"/>
  <c r="AJ580"/>
  <c r="AK580"/>
  <c r="AK587" s="1"/>
  <c r="AL580"/>
  <c r="AM580"/>
  <c r="AM587" s="1"/>
  <c r="AO580"/>
  <c r="AO587" s="1"/>
  <c r="AP580"/>
  <c r="AQ580"/>
  <c r="AQ587" s="1"/>
  <c r="AR580"/>
  <c r="AT580"/>
  <c r="AU580"/>
  <c r="AU587" s="1"/>
  <c r="AV580"/>
  <c r="AW580"/>
  <c r="AW587" s="1"/>
  <c r="AY580"/>
  <c r="AY587" s="1"/>
  <c r="AZ580"/>
  <c r="I575"/>
  <c r="K575"/>
  <c r="L575"/>
  <c r="L582" s="1"/>
  <c r="N575"/>
  <c r="N582" s="1"/>
  <c r="O575"/>
  <c r="Q575"/>
  <c r="R575"/>
  <c r="R582" s="1"/>
  <c r="T575"/>
  <c r="T582" s="1"/>
  <c r="U575"/>
  <c r="W575"/>
  <c r="X575"/>
  <c r="X582" s="1"/>
  <c r="Z575"/>
  <c r="Z582" s="1"/>
  <c r="AA575"/>
  <c r="AB575"/>
  <c r="AB582" s="1"/>
  <c r="AC575"/>
  <c r="AE575"/>
  <c r="AF575"/>
  <c r="AF582" s="1"/>
  <c r="AG575"/>
  <c r="AH575"/>
  <c r="AH582" s="1"/>
  <c r="AJ575"/>
  <c r="AJ582" s="1"/>
  <c r="AK575"/>
  <c r="AL575"/>
  <c r="AL582" s="1"/>
  <c r="AM575"/>
  <c r="AO575"/>
  <c r="AP575"/>
  <c r="AP582" s="1"/>
  <c r="AQ575"/>
  <c r="AR575"/>
  <c r="AR582" s="1"/>
  <c r="AT575"/>
  <c r="AT582" s="1"/>
  <c r="AU575"/>
  <c r="AV575"/>
  <c r="AV582" s="1"/>
  <c r="AW575"/>
  <c r="AY575"/>
  <c r="AZ575"/>
  <c r="AZ582" s="1"/>
  <c r="H575"/>
  <c r="H582" s="1"/>
  <c r="H173"/>
  <c r="I173"/>
  <c r="K173"/>
  <c r="L173"/>
  <c r="N173"/>
  <c r="O173"/>
  <c r="Q173"/>
  <c r="R173"/>
  <c r="T173"/>
  <c r="U173"/>
  <c r="W173"/>
  <c r="X173"/>
  <c r="Z173"/>
  <c r="AA173"/>
  <c r="AB173"/>
  <c r="AC173"/>
  <c r="AE173"/>
  <c r="AF173"/>
  <c r="AG173"/>
  <c r="AH173"/>
  <c r="AJ173"/>
  <c r="AK173"/>
  <c r="AL173"/>
  <c r="AM173"/>
  <c r="AO173"/>
  <c r="AP173"/>
  <c r="AQ173"/>
  <c r="AR173"/>
  <c r="AT173"/>
  <c r="AU173"/>
  <c r="AV173"/>
  <c r="AW173"/>
  <c r="AY173"/>
  <c r="AZ173"/>
  <c r="H174"/>
  <c r="I174"/>
  <c r="K174"/>
  <c r="L174"/>
  <c r="N174"/>
  <c r="O174"/>
  <c r="Q174"/>
  <c r="R174"/>
  <c r="T174"/>
  <c r="U174"/>
  <c r="W174"/>
  <c r="X174"/>
  <c r="Z174"/>
  <c r="AA174"/>
  <c r="AB174"/>
  <c r="AC174"/>
  <c r="AE174"/>
  <c r="AF174"/>
  <c r="AG174"/>
  <c r="AH174"/>
  <c r="AJ174"/>
  <c r="AK174"/>
  <c r="AL174"/>
  <c r="AM174"/>
  <c r="AO174"/>
  <c r="AP174"/>
  <c r="AQ174"/>
  <c r="AR174"/>
  <c r="AT174"/>
  <c r="AU174"/>
  <c r="AV174"/>
  <c r="AW174"/>
  <c r="AY174"/>
  <c r="AZ174"/>
  <c r="AB168"/>
  <c r="AG168"/>
  <c r="AV168"/>
  <c r="AZ161"/>
  <c r="AY161"/>
  <c r="AW161"/>
  <c r="AV161"/>
  <c r="AU161"/>
  <c r="AT161"/>
  <c r="AR161"/>
  <c r="AQ161"/>
  <c r="AP161"/>
  <c r="AO161"/>
  <c r="AM161"/>
  <c r="AL161"/>
  <c r="AK161"/>
  <c r="AJ161"/>
  <c r="AH161"/>
  <c r="AG161"/>
  <c r="AF161"/>
  <c r="AE161"/>
  <c r="AC161"/>
  <c r="AB161"/>
  <c r="AA161"/>
  <c r="Z161"/>
  <c r="X161"/>
  <c r="W161"/>
  <c r="U161"/>
  <c r="T161"/>
  <c r="R161"/>
  <c r="Q161"/>
  <c r="O161"/>
  <c r="N161"/>
  <c r="L161"/>
  <c r="K161"/>
  <c r="I161"/>
  <c r="F161" s="1"/>
  <c r="H161"/>
  <c r="AZ154"/>
  <c r="AY154"/>
  <c r="AW154"/>
  <c r="AV154"/>
  <c r="AU154"/>
  <c r="AT154"/>
  <c r="AR154"/>
  <c r="AQ154"/>
  <c r="AP154"/>
  <c r="AO154"/>
  <c r="AM154"/>
  <c r="AL154"/>
  <c r="AK154"/>
  <c r="AJ154"/>
  <c r="AH154"/>
  <c r="AG154"/>
  <c r="AF154"/>
  <c r="AE154"/>
  <c r="AC154"/>
  <c r="AB154"/>
  <c r="AA154"/>
  <c r="Z154"/>
  <c r="X154"/>
  <c r="W154"/>
  <c r="U154"/>
  <c r="T154"/>
  <c r="R154"/>
  <c r="Q154"/>
  <c r="O154"/>
  <c r="N154"/>
  <c r="L154"/>
  <c r="K154"/>
  <c r="I154"/>
  <c r="F154" s="1"/>
  <c r="H154"/>
  <c r="E154" s="1"/>
  <c r="AZ147"/>
  <c r="AY147"/>
  <c r="AW147"/>
  <c r="AV147"/>
  <c r="AU147"/>
  <c r="AT147"/>
  <c r="AR147"/>
  <c r="AQ147"/>
  <c r="AP147"/>
  <c r="AO147"/>
  <c r="AM147"/>
  <c r="AL147"/>
  <c r="AK147"/>
  <c r="AJ147"/>
  <c r="AH147"/>
  <c r="AG147"/>
  <c r="AF147"/>
  <c r="AE147"/>
  <c r="AC147"/>
  <c r="AB147"/>
  <c r="AA147"/>
  <c r="Z147"/>
  <c r="X147"/>
  <c r="W147"/>
  <c r="U147"/>
  <c r="T147"/>
  <c r="R147"/>
  <c r="Q147"/>
  <c r="O147"/>
  <c r="N147"/>
  <c r="L147"/>
  <c r="K147"/>
  <c r="I147"/>
  <c r="F147" s="1"/>
  <c r="H147"/>
  <c r="E147" s="1"/>
  <c r="AZ140"/>
  <c r="AY140"/>
  <c r="AW140"/>
  <c r="AV140"/>
  <c r="AU140"/>
  <c r="AT140"/>
  <c r="AR140"/>
  <c r="AQ140"/>
  <c r="AP140"/>
  <c r="AO140"/>
  <c r="AM140"/>
  <c r="AL140"/>
  <c r="AK140"/>
  <c r="AJ140"/>
  <c r="AH140"/>
  <c r="AG140"/>
  <c r="AF140"/>
  <c r="AE140"/>
  <c r="AC140"/>
  <c r="AB140"/>
  <c r="AA140"/>
  <c r="Z140"/>
  <c r="X140"/>
  <c r="W140"/>
  <c r="U140"/>
  <c r="T140"/>
  <c r="R140"/>
  <c r="Q140"/>
  <c r="O140"/>
  <c r="N140"/>
  <c r="L140"/>
  <c r="K140"/>
  <c r="I140"/>
  <c r="F140" s="1"/>
  <c r="H140"/>
  <c r="E140" s="1"/>
  <c r="AZ133"/>
  <c r="AY133"/>
  <c r="AW133"/>
  <c r="AV133"/>
  <c r="AU133"/>
  <c r="AT133"/>
  <c r="AR133"/>
  <c r="AQ133"/>
  <c r="AP133"/>
  <c r="AO133"/>
  <c r="AM133"/>
  <c r="AL133"/>
  <c r="AK133"/>
  <c r="AJ133"/>
  <c r="AH133"/>
  <c r="AG133"/>
  <c r="AF133"/>
  <c r="AE133"/>
  <c r="AC133"/>
  <c r="AB133"/>
  <c r="AA133"/>
  <c r="Z133"/>
  <c r="X133"/>
  <c r="W133"/>
  <c r="U133"/>
  <c r="T133"/>
  <c r="R133"/>
  <c r="Q133"/>
  <c r="O133"/>
  <c r="N133"/>
  <c r="L133"/>
  <c r="K133"/>
  <c r="I133"/>
  <c r="F133" s="1"/>
  <c r="H133"/>
  <c r="E133" s="1"/>
  <c r="W73"/>
  <c r="AZ112"/>
  <c r="AY112"/>
  <c r="AW112"/>
  <c r="AV112"/>
  <c r="AU112"/>
  <c r="AR112"/>
  <c r="AQ112"/>
  <c r="AP112"/>
  <c r="AO112"/>
  <c r="AM112"/>
  <c r="AL112"/>
  <c r="AK112"/>
  <c r="AJ112"/>
  <c r="AH112"/>
  <c r="AG112"/>
  <c r="AF112"/>
  <c r="AE112"/>
  <c r="AC112"/>
  <c r="AB112"/>
  <c r="AA112"/>
  <c r="Z112"/>
  <c r="X112"/>
  <c r="U112"/>
  <c r="T112"/>
  <c r="R112"/>
  <c r="Q112"/>
  <c r="O112"/>
  <c r="N112"/>
  <c r="L112"/>
  <c r="K112"/>
  <c r="I112"/>
  <c r="F112" s="1"/>
  <c r="H112"/>
  <c r="E112" s="1"/>
  <c r="E20"/>
  <c r="AZ105"/>
  <c r="AY105"/>
  <c r="AW105"/>
  <c r="AV105"/>
  <c r="AU105"/>
  <c r="AT105"/>
  <c r="AR105"/>
  <c r="AQ105"/>
  <c r="AP105"/>
  <c r="AO105"/>
  <c r="AM105"/>
  <c r="AL105"/>
  <c r="AK105"/>
  <c r="AJ105"/>
  <c r="AH105"/>
  <c r="AG105"/>
  <c r="AF105"/>
  <c r="AE105"/>
  <c r="AC105"/>
  <c r="AB105"/>
  <c r="AA105"/>
  <c r="Z105"/>
  <c r="X105"/>
  <c r="W105"/>
  <c r="U105"/>
  <c r="T105"/>
  <c r="R105"/>
  <c r="Q105"/>
  <c r="O105"/>
  <c r="N105"/>
  <c r="L105"/>
  <c r="K105"/>
  <c r="I105"/>
  <c r="F105" s="1"/>
  <c r="H105"/>
  <c r="E105" s="1"/>
  <c r="AZ98"/>
  <c r="AY98"/>
  <c r="AW98"/>
  <c r="AV98"/>
  <c r="AU98"/>
  <c r="AT98"/>
  <c r="AR98"/>
  <c r="AQ98"/>
  <c r="AP98"/>
  <c r="AO98"/>
  <c r="AM98"/>
  <c r="AL98"/>
  <c r="AK98"/>
  <c r="AJ98"/>
  <c r="AH98"/>
  <c r="AG98"/>
  <c r="AF98"/>
  <c r="AE98"/>
  <c r="AC98"/>
  <c r="AB98"/>
  <c r="AA98"/>
  <c r="Z98"/>
  <c r="X98"/>
  <c r="W98"/>
  <c r="U98"/>
  <c r="T98"/>
  <c r="R98"/>
  <c r="Q98"/>
  <c r="O98"/>
  <c r="N98"/>
  <c r="L98"/>
  <c r="K98"/>
  <c r="I98"/>
  <c r="F98" s="1"/>
  <c r="H98"/>
  <c r="E98" s="1"/>
  <c r="AZ91"/>
  <c r="AY91"/>
  <c r="AW91"/>
  <c r="AV91"/>
  <c r="AU91"/>
  <c r="AT91"/>
  <c r="AR91"/>
  <c r="AQ91"/>
  <c r="AP91"/>
  <c r="AO91"/>
  <c r="AM91"/>
  <c r="AL91"/>
  <c r="AK91"/>
  <c r="AJ91"/>
  <c r="AH91"/>
  <c r="AG91"/>
  <c r="AF91"/>
  <c r="AE91"/>
  <c r="AC91"/>
  <c r="AB91"/>
  <c r="AA91"/>
  <c r="Z91"/>
  <c r="X91"/>
  <c r="W91"/>
  <c r="U91"/>
  <c r="T91"/>
  <c r="R91"/>
  <c r="Q91"/>
  <c r="O91"/>
  <c r="N91"/>
  <c r="L91"/>
  <c r="K91"/>
  <c r="I91"/>
  <c r="F91" s="1"/>
  <c r="H91"/>
  <c r="E91" s="1"/>
  <c r="AZ84"/>
  <c r="AY84"/>
  <c r="AW84"/>
  <c r="AV84"/>
  <c r="AU84"/>
  <c r="AT84"/>
  <c r="AR84"/>
  <c r="AQ84"/>
  <c r="AP84"/>
  <c r="AO84"/>
  <c r="AM84"/>
  <c r="AL84"/>
  <c r="AK84"/>
  <c r="AJ84"/>
  <c r="AH84"/>
  <c r="AG84"/>
  <c r="AF84"/>
  <c r="AE84"/>
  <c r="AC84"/>
  <c r="AB84"/>
  <c r="AA84"/>
  <c r="Z84"/>
  <c r="X84"/>
  <c r="W84"/>
  <c r="U84"/>
  <c r="T84"/>
  <c r="R84"/>
  <c r="Q84"/>
  <c r="O84"/>
  <c r="N84"/>
  <c r="L84"/>
  <c r="K84"/>
  <c r="I84"/>
  <c r="F84" s="1"/>
  <c r="H84"/>
  <c r="E84" s="1"/>
  <c r="AZ77"/>
  <c r="AY77"/>
  <c r="AW77"/>
  <c r="AV77"/>
  <c r="AU77"/>
  <c r="AT77"/>
  <c r="AR77"/>
  <c r="AQ77"/>
  <c r="AP77"/>
  <c r="AO77"/>
  <c r="AM77"/>
  <c r="AL77"/>
  <c r="AK77"/>
  <c r="AJ77"/>
  <c r="AH77"/>
  <c r="AG77"/>
  <c r="AF77"/>
  <c r="AE77"/>
  <c r="AC77"/>
  <c r="AB77"/>
  <c r="AA77"/>
  <c r="Z77"/>
  <c r="X77"/>
  <c r="W77"/>
  <c r="U77"/>
  <c r="T77"/>
  <c r="R77"/>
  <c r="Q77"/>
  <c r="O77"/>
  <c r="N77"/>
  <c r="L77"/>
  <c r="K77"/>
  <c r="I77"/>
  <c r="F77" s="1"/>
  <c r="H77"/>
  <c r="E77" s="1"/>
  <c r="AZ70"/>
  <c r="AY70"/>
  <c r="AW70"/>
  <c r="AV70"/>
  <c r="AU70"/>
  <c r="AT70"/>
  <c r="AR70"/>
  <c r="AQ70"/>
  <c r="AP70"/>
  <c r="AO70"/>
  <c r="AM70"/>
  <c r="AL70"/>
  <c r="AK70"/>
  <c r="AJ70"/>
  <c r="AH70"/>
  <c r="AG70"/>
  <c r="AF70"/>
  <c r="AE70"/>
  <c r="AC70"/>
  <c r="AB70"/>
  <c r="AA70"/>
  <c r="Z70"/>
  <c r="X70"/>
  <c r="U70"/>
  <c r="T70"/>
  <c r="R70"/>
  <c r="Q70"/>
  <c r="O70"/>
  <c r="N70"/>
  <c r="L70"/>
  <c r="K70"/>
  <c r="I70"/>
  <c r="F70" s="1"/>
  <c r="H70"/>
  <c r="AZ63"/>
  <c r="AY63"/>
  <c r="AW63"/>
  <c r="AV63"/>
  <c r="AU63"/>
  <c r="AT63"/>
  <c r="AR63"/>
  <c r="AQ63"/>
  <c r="AP63"/>
  <c r="AO63"/>
  <c r="AM63"/>
  <c r="AL63"/>
  <c r="AK63"/>
  <c r="AJ63"/>
  <c r="AH63"/>
  <c r="AG63"/>
  <c r="AF63"/>
  <c r="AE63"/>
  <c r="AC63"/>
  <c r="AB63"/>
  <c r="AA63"/>
  <c r="Z63"/>
  <c r="X63"/>
  <c r="W63"/>
  <c r="U63"/>
  <c r="T63"/>
  <c r="R63"/>
  <c r="Q63"/>
  <c r="O63"/>
  <c r="N63"/>
  <c r="L63"/>
  <c r="K63"/>
  <c r="I63"/>
  <c r="F63" s="1"/>
  <c r="H63"/>
  <c r="E63" s="1"/>
  <c r="F22"/>
  <c r="E22"/>
  <c r="F21"/>
  <c r="F18" s="1"/>
  <c r="AZ56"/>
  <c r="AW56"/>
  <c r="AV56"/>
  <c r="AU56"/>
  <c r="AT56"/>
  <c r="AR56"/>
  <c r="AQ56"/>
  <c r="AP56"/>
  <c r="AO56"/>
  <c r="AM56"/>
  <c r="AL56"/>
  <c r="AK56"/>
  <c r="AJ56"/>
  <c r="AH56"/>
  <c r="AG56"/>
  <c r="AF56"/>
  <c r="AC56"/>
  <c r="AB56"/>
  <c r="AA56"/>
  <c r="Z56"/>
  <c r="X56"/>
  <c r="W56"/>
  <c r="U56"/>
  <c r="T56"/>
  <c r="R56"/>
  <c r="Q56"/>
  <c r="O56"/>
  <c r="N56"/>
  <c r="L56"/>
  <c r="K56"/>
  <c r="I56"/>
  <c r="F56" s="1"/>
  <c r="H56"/>
  <c r="AZ49"/>
  <c r="AY49"/>
  <c r="AW49"/>
  <c r="AV49"/>
  <c r="AU49"/>
  <c r="AR49"/>
  <c r="AQ49"/>
  <c r="AP49"/>
  <c r="AO49"/>
  <c r="AM49"/>
  <c r="AL49"/>
  <c r="AK49"/>
  <c r="AJ49"/>
  <c r="AH49"/>
  <c r="AG49"/>
  <c r="AF49"/>
  <c r="AC49"/>
  <c r="AB49"/>
  <c r="AA49"/>
  <c r="Z49"/>
  <c r="X49"/>
  <c r="U49"/>
  <c r="T49"/>
  <c r="R49"/>
  <c r="Q49"/>
  <c r="O49"/>
  <c r="N49"/>
  <c r="L49"/>
  <c r="K49"/>
  <c r="I49"/>
  <c r="F49" s="1"/>
  <c r="H49"/>
  <c r="E49" s="1"/>
  <c r="AZ42"/>
  <c r="AY42"/>
  <c r="AW42"/>
  <c r="AV42"/>
  <c r="AU42"/>
  <c r="AT42"/>
  <c r="AR42"/>
  <c r="AQ42"/>
  <c r="AP42"/>
  <c r="AO42"/>
  <c r="AM42"/>
  <c r="AL42"/>
  <c r="AK42"/>
  <c r="AJ42"/>
  <c r="AH42"/>
  <c r="AG42"/>
  <c r="AF42"/>
  <c r="AE42"/>
  <c r="AC42"/>
  <c r="AB42"/>
  <c r="AA42"/>
  <c r="X42"/>
  <c r="W42"/>
  <c r="U42"/>
  <c r="R42"/>
  <c r="Q42"/>
  <c r="O42"/>
  <c r="N42"/>
  <c r="L42"/>
  <c r="K42"/>
  <c r="I42"/>
  <c r="F42" s="1"/>
  <c r="H42"/>
  <c r="E42" s="1"/>
  <c r="AZ35"/>
  <c r="AY35"/>
  <c r="AW35"/>
  <c r="AV35"/>
  <c r="AU35"/>
  <c r="AT35"/>
  <c r="AR35"/>
  <c r="AQ35"/>
  <c r="AP35"/>
  <c r="AO35"/>
  <c r="AM35"/>
  <c r="AL35"/>
  <c r="AK35"/>
  <c r="AJ35"/>
  <c r="AH35"/>
  <c r="AG35"/>
  <c r="AF35"/>
  <c r="AE35"/>
  <c r="AC35"/>
  <c r="AB35"/>
  <c r="AA35"/>
  <c r="Z35"/>
  <c r="X35"/>
  <c r="U35"/>
  <c r="T35"/>
  <c r="R35"/>
  <c r="O35"/>
  <c r="N35"/>
  <c r="L35"/>
  <c r="I35"/>
  <c r="F35" s="1"/>
  <c r="H35"/>
  <c r="AZ126"/>
  <c r="AY126"/>
  <c r="AW126"/>
  <c r="AV126"/>
  <c r="AU126"/>
  <c r="AT126"/>
  <c r="AR126"/>
  <c r="AQ126"/>
  <c r="AP126"/>
  <c r="AO126"/>
  <c r="AM126"/>
  <c r="AL126"/>
  <c r="AK126"/>
  <c r="AJ126"/>
  <c r="AH126"/>
  <c r="AG126"/>
  <c r="AF126"/>
  <c r="AE126"/>
  <c r="AC126"/>
  <c r="AB126"/>
  <c r="AA126"/>
  <c r="Z126"/>
  <c r="X126"/>
  <c r="W126"/>
  <c r="U126"/>
  <c r="T126"/>
  <c r="R126"/>
  <c r="Q126"/>
  <c r="O126"/>
  <c r="N126"/>
  <c r="L126"/>
  <c r="K126"/>
  <c r="I126"/>
  <c r="F126" s="1"/>
  <c r="H126"/>
  <c r="E126" s="1"/>
  <c r="I119"/>
  <c r="K119"/>
  <c r="L119"/>
  <c r="N119"/>
  <c r="O119"/>
  <c r="Q119"/>
  <c r="R119"/>
  <c r="T119"/>
  <c r="U119"/>
  <c r="W119"/>
  <c r="X119"/>
  <c r="Z119"/>
  <c r="AA119"/>
  <c r="AB119"/>
  <c r="AC119"/>
  <c r="AE119"/>
  <c r="AF119"/>
  <c r="AG119"/>
  <c r="AH119"/>
  <c r="AJ119"/>
  <c r="AK119"/>
  <c r="AL119"/>
  <c r="AM119"/>
  <c r="AO119"/>
  <c r="AP119"/>
  <c r="AQ119"/>
  <c r="AR119"/>
  <c r="AT119"/>
  <c r="AU119"/>
  <c r="AV119"/>
  <c r="AW119"/>
  <c r="AY119"/>
  <c r="AZ119"/>
  <c r="H119"/>
  <c r="E119" s="1"/>
  <c r="E298"/>
  <c r="F573"/>
  <c r="E573"/>
  <c r="F572"/>
  <c r="E572"/>
  <c r="F571"/>
  <c r="E571"/>
  <c r="F570"/>
  <c r="E570"/>
  <c r="F569"/>
  <c r="E569"/>
  <c r="F568"/>
  <c r="E568"/>
  <c r="AZ567"/>
  <c r="AY567"/>
  <c r="AW567"/>
  <c r="AV567"/>
  <c r="AU567"/>
  <c r="AT567"/>
  <c r="AR567"/>
  <c r="AQ567"/>
  <c r="AP567"/>
  <c r="AO567"/>
  <c r="AM567"/>
  <c r="AL567"/>
  <c r="AK567"/>
  <c r="AJ567"/>
  <c r="AH567"/>
  <c r="AG567"/>
  <c r="AF567"/>
  <c r="AE567"/>
  <c r="AC567"/>
  <c r="AB567"/>
  <c r="AA567"/>
  <c r="Z567"/>
  <c r="X567"/>
  <c r="W567"/>
  <c r="U567"/>
  <c r="T567"/>
  <c r="R567"/>
  <c r="Q567"/>
  <c r="O567"/>
  <c r="N567"/>
  <c r="L567"/>
  <c r="K567"/>
  <c r="I567"/>
  <c r="H567"/>
  <c r="F566"/>
  <c r="E566"/>
  <c r="F565"/>
  <c r="E565"/>
  <c r="F564"/>
  <c r="E564"/>
  <c r="F563"/>
  <c r="E563"/>
  <c r="F562"/>
  <c r="E562"/>
  <c r="F561"/>
  <c r="E561"/>
  <c r="AZ560"/>
  <c r="AY560"/>
  <c r="AW560"/>
  <c r="AV560"/>
  <c r="AU560"/>
  <c r="AT560"/>
  <c r="AR560"/>
  <c r="AQ560"/>
  <c r="AP560"/>
  <c r="AO560"/>
  <c r="AM560"/>
  <c r="AL560"/>
  <c r="AK560"/>
  <c r="AJ560"/>
  <c r="AH560"/>
  <c r="AG560"/>
  <c r="AF560"/>
  <c r="AE560"/>
  <c r="AC560"/>
  <c r="AB560"/>
  <c r="AA560"/>
  <c r="Z560"/>
  <c r="X560"/>
  <c r="W560"/>
  <c r="U560"/>
  <c r="T560"/>
  <c r="R560"/>
  <c r="Q560"/>
  <c r="O560"/>
  <c r="N560"/>
  <c r="L560"/>
  <c r="K560"/>
  <c r="I560"/>
  <c r="H560"/>
  <c r="F559"/>
  <c r="E559"/>
  <c r="F558"/>
  <c r="E558"/>
  <c r="F557"/>
  <c r="E557"/>
  <c r="F556"/>
  <c r="E556"/>
  <c r="F555"/>
  <c r="E555"/>
  <c r="F554"/>
  <c r="E554"/>
  <c r="AZ553"/>
  <c r="AY553"/>
  <c r="AW553"/>
  <c r="AV553"/>
  <c r="AU553"/>
  <c r="AT553"/>
  <c r="AR553"/>
  <c r="AQ553"/>
  <c r="AP553"/>
  <c r="AO553"/>
  <c r="AM553"/>
  <c r="AL553"/>
  <c r="AK553"/>
  <c r="AJ553"/>
  <c r="AH553"/>
  <c r="AG553"/>
  <c r="AF553"/>
  <c r="AE553"/>
  <c r="AC553"/>
  <c r="AB553"/>
  <c r="AA553"/>
  <c r="Z553"/>
  <c r="X553"/>
  <c r="W553"/>
  <c r="U553"/>
  <c r="T553"/>
  <c r="R553"/>
  <c r="Q553"/>
  <c r="O553"/>
  <c r="N553"/>
  <c r="L553"/>
  <c r="K553"/>
  <c r="I553"/>
  <c r="H553"/>
  <c r="F552"/>
  <c r="E552"/>
  <c r="F551"/>
  <c r="E551"/>
  <c r="F550"/>
  <c r="E550"/>
  <c r="F549"/>
  <c r="E549"/>
  <c r="F548"/>
  <c r="E548"/>
  <c r="F547"/>
  <c r="E547"/>
  <c r="AZ546"/>
  <c r="AY546"/>
  <c r="AW546"/>
  <c r="AV546"/>
  <c r="AU546"/>
  <c r="AT546"/>
  <c r="AR546"/>
  <c r="AQ546"/>
  <c r="AP546"/>
  <c r="AO546"/>
  <c r="AM546"/>
  <c r="AL546"/>
  <c r="AK546"/>
  <c r="AJ546"/>
  <c r="AH546"/>
  <c r="AG546"/>
  <c r="AF546"/>
  <c r="AE546"/>
  <c r="AC546"/>
  <c r="AB546"/>
  <c r="AA546"/>
  <c r="Z546"/>
  <c r="X546"/>
  <c r="W546"/>
  <c r="U546"/>
  <c r="T546"/>
  <c r="R546"/>
  <c r="Q546"/>
  <c r="O546"/>
  <c r="N546"/>
  <c r="L546"/>
  <c r="K546"/>
  <c r="I546"/>
  <c r="H546"/>
  <c r="F545"/>
  <c r="E545"/>
  <c r="F544"/>
  <c r="E544"/>
  <c r="F543"/>
  <c r="E543"/>
  <c r="F542"/>
  <c r="E542"/>
  <c r="F541"/>
  <c r="E541"/>
  <c r="F540"/>
  <c r="E540"/>
  <c r="AZ539"/>
  <c r="AY539"/>
  <c r="AW539"/>
  <c r="AV539"/>
  <c r="AU539"/>
  <c r="AT539"/>
  <c r="AR539"/>
  <c r="AQ539"/>
  <c r="AP539"/>
  <c r="AO539"/>
  <c r="AM539"/>
  <c r="AL539"/>
  <c r="AK539"/>
  <c r="AJ539"/>
  <c r="AH539"/>
  <c r="AG539"/>
  <c r="AF539"/>
  <c r="AE539"/>
  <c r="AC539"/>
  <c r="AB539"/>
  <c r="AA539"/>
  <c r="Z539"/>
  <c r="X539"/>
  <c r="W539"/>
  <c r="U539"/>
  <c r="T539"/>
  <c r="R539"/>
  <c r="Q539"/>
  <c r="O539"/>
  <c r="N539"/>
  <c r="L539"/>
  <c r="K539"/>
  <c r="I539"/>
  <c r="H539"/>
  <c r="I331"/>
  <c r="H331"/>
  <c r="K377"/>
  <c r="K391"/>
  <c r="K370"/>
  <c r="F300"/>
  <c r="F301"/>
  <c r="F297"/>
  <c r="F298"/>
  <c r="F299"/>
  <c r="AZ296"/>
  <c r="H527"/>
  <c r="I527"/>
  <c r="J527"/>
  <c r="K527"/>
  <c r="L527"/>
  <c r="M527"/>
  <c r="N527"/>
  <c r="O527"/>
  <c r="P527"/>
  <c r="Q527"/>
  <c r="R527"/>
  <c r="S527"/>
  <c r="T527"/>
  <c r="U527"/>
  <c r="W527"/>
  <c r="X527"/>
  <c r="Y527"/>
  <c r="Z527"/>
  <c r="AA527"/>
  <c r="AB527"/>
  <c r="AC527"/>
  <c r="AD527"/>
  <c r="AE527"/>
  <c r="AF527"/>
  <c r="AG527"/>
  <c r="AH527"/>
  <c r="AI527"/>
  <c r="AJ527"/>
  <c r="AK527"/>
  <c r="AL527"/>
  <c r="AM527"/>
  <c r="AN527"/>
  <c r="AO527"/>
  <c r="AP527"/>
  <c r="AQ527"/>
  <c r="AR527"/>
  <c r="AS527"/>
  <c r="AT527"/>
  <c r="AU527"/>
  <c r="AV527"/>
  <c r="AW527"/>
  <c r="AX527"/>
  <c r="AY527"/>
  <c r="AZ527"/>
  <c r="BA527"/>
  <c r="J523"/>
  <c r="M523"/>
  <c r="Y523"/>
  <c r="AD523"/>
  <c r="AI523"/>
  <c r="AN523"/>
  <c r="AS523"/>
  <c r="AX523"/>
  <c r="BA523"/>
  <c r="H348"/>
  <c r="H488" s="1"/>
  <c r="I348"/>
  <c r="I488" s="1"/>
  <c r="K348"/>
  <c r="K488" s="1"/>
  <c r="L348"/>
  <c r="L488" s="1"/>
  <c r="N348"/>
  <c r="N488" s="1"/>
  <c r="O348"/>
  <c r="O488" s="1"/>
  <c r="Q348"/>
  <c r="Q488" s="1"/>
  <c r="R348"/>
  <c r="R488" s="1"/>
  <c r="T348"/>
  <c r="T488" s="1"/>
  <c r="U348"/>
  <c r="U488" s="1"/>
  <c r="W348"/>
  <c r="W488" s="1"/>
  <c r="X348"/>
  <c r="X488" s="1"/>
  <c r="Z348"/>
  <c r="Z488" s="1"/>
  <c r="AA348"/>
  <c r="AA488" s="1"/>
  <c r="AB348"/>
  <c r="AB488" s="1"/>
  <c r="AC348"/>
  <c r="AC488" s="1"/>
  <c r="AE348"/>
  <c r="AE488" s="1"/>
  <c r="AF348"/>
  <c r="AF488" s="1"/>
  <c r="AG348"/>
  <c r="AG488" s="1"/>
  <c r="AH348"/>
  <c r="AH488" s="1"/>
  <c r="AJ348"/>
  <c r="AJ488" s="1"/>
  <c r="AK348"/>
  <c r="AK488" s="1"/>
  <c r="AL348"/>
  <c r="AL488" s="1"/>
  <c r="AM348"/>
  <c r="AM488" s="1"/>
  <c r="AO348"/>
  <c r="AO488" s="1"/>
  <c r="AP348"/>
  <c r="AP488" s="1"/>
  <c r="AQ348"/>
  <c r="AQ488" s="1"/>
  <c r="AR348"/>
  <c r="AR488" s="1"/>
  <c r="AT348"/>
  <c r="AT488" s="1"/>
  <c r="AU348"/>
  <c r="AU488" s="1"/>
  <c r="AV348"/>
  <c r="AV488" s="1"/>
  <c r="AW348"/>
  <c r="AW488" s="1"/>
  <c r="AY348"/>
  <c r="AY488" s="1"/>
  <c r="AZ348"/>
  <c r="AZ488" s="1"/>
  <c r="H349"/>
  <c r="H489" s="1"/>
  <c r="I349"/>
  <c r="I489" s="1"/>
  <c r="L349"/>
  <c r="L489" s="1"/>
  <c r="N349"/>
  <c r="N489" s="1"/>
  <c r="O349"/>
  <c r="O489" s="1"/>
  <c r="Q349"/>
  <c r="Q489" s="1"/>
  <c r="R349"/>
  <c r="R489" s="1"/>
  <c r="T349"/>
  <c r="T489" s="1"/>
  <c r="U349"/>
  <c r="U489" s="1"/>
  <c r="W349"/>
  <c r="W489" s="1"/>
  <c r="X349"/>
  <c r="X489" s="1"/>
  <c r="Z349"/>
  <c r="Z489" s="1"/>
  <c r="AA349"/>
  <c r="AA489" s="1"/>
  <c r="AB349"/>
  <c r="AB489" s="1"/>
  <c r="AC349"/>
  <c r="AC489" s="1"/>
  <c r="AE349"/>
  <c r="AE489" s="1"/>
  <c r="AF349"/>
  <c r="AF489" s="1"/>
  <c r="AG349"/>
  <c r="AG489" s="1"/>
  <c r="AH349"/>
  <c r="AH489" s="1"/>
  <c r="AJ349"/>
  <c r="AJ489" s="1"/>
  <c r="AK349"/>
  <c r="AK489" s="1"/>
  <c r="AL349"/>
  <c r="AL489" s="1"/>
  <c r="AM349"/>
  <c r="AM489" s="1"/>
  <c r="AO349"/>
  <c r="AO489" s="1"/>
  <c r="AP349"/>
  <c r="AP489" s="1"/>
  <c r="AQ349"/>
  <c r="AQ489" s="1"/>
  <c r="AR349"/>
  <c r="AR489" s="1"/>
  <c r="AT349"/>
  <c r="AT489" s="1"/>
  <c r="AU349"/>
  <c r="AU489" s="1"/>
  <c r="AV349"/>
  <c r="AV489" s="1"/>
  <c r="AW349"/>
  <c r="AW489" s="1"/>
  <c r="AY349"/>
  <c r="AY489" s="1"/>
  <c r="AZ349"/>
  <c r="AZ489" s="1"/>
  <c r="H350"/>
  <c r="H490" s="1"/>
  <c r="I350"/>
  <c r="I490" s="1"/>
  <c r="K350"/>
  <c r="K490" s="1"/>
  <c r="L350"/>
  <c r="L490" s="1"/>
  <c r="N350"/>
  <c r="N490" s="1"/>
  <c r="O350"/>
  <c r="O490" s="1"/>
  <c r="Q350"/>
  <c r="Q490" s="1"/>
  <c r="R350"/>
  <c r="R490" s="1"/>
  <c r="T350"/>
  <c r="T490" s="1"/>
  <c r="U350"/>
  <c r="U490" s="1"/>
  <c r="W350"/>
  <c r="W490" s="1"/>
  <c r="X350"/>
  <c r="X490" s="1"/>
  <c r="Z350"/>
  <c r="Z490" s="1"/>
  <c r="AA350"/>
  <c r="AA490" s="1"/>
  <c r="AB350"/>
  <c r="AB490" s="1"/>
  <c r="AC350"/>
  <c r="AC490" s="1"/>
  <c r="AE350"/>
  <c r="AE490" s="1"/>
  <c r="AF350"/>
  <c r="AF490" s="1"/>
  <c r="AG350"/>
  <c r="AG490" s="1"/>
  <c r="AH350"/>
  <c r="AH490" s="1"/>
  <c r="AJ350"/>
  <c r="AJ490" s="1"/>
  <c r="AK350"/>
  <c r="AK490" s="1"/>
  <c r="AL350"/>
  <c r="AL490" s="1"/>
  <c r="AM350"/>
  <c r="AM490" s="1"/>
  <c r="AO350"/>
  <c r="AO490" s="1"/>
  <c r="AP350"/>
  <c r="AP490" s="1"/>
  <c r="AQ350"/>
  <c r="AQ490" s="1"/>
  <c r="AR350"/>
  <c r="AR490" s="1"/>
  <c r="AT350"/>
  <c r="AT490" s="1"/>
  <c r="AU350"/>
  <c r="AU490" s="1"/>
  <c r="AV350"/>
  <c r="AV490" s="1"/>
  <c r="AW350"/>
  <c r="AW490" s="1"/>
  <c r="AY350"/>
  <c r="AY490" s="1"/>
  <c r="AZ350"/>
  <c r="AZ490" s="1"/>
  <c r="H351"/>
  <c r="H491" s="1"/>
  <c r="I351"/>
  <c r="I491" s="1"/>
  <c r="K351"/>
  <c r="K491" s="1"/>
  <c r="L351"/>
  <c r="L491" s="1"/>
  <c r="N351"/>
  <c r="N491" s="1"/>
  <c r="O351"/>
  <c r="O491" s="1"/>
  <c r="Q351"/>
  <c r="Q491" s="1"/>
  <c r="R351"/>
  <c r="R491" s="1"/>
  <c r="T351"/>
  <c r="T491" s="1"/>
  <c r="U351"/>
  <c r="U491" s="1"/>
  <c r="W351"/>
  <c r="W491" s="1"/>
  <c r="X351"/>
  <c r="X491" s="1"/>
  <c r="Z351"/>
  <c r="Z491" s="1"/>
  <c r="AA351"/>
  <c r="AA491" s="1"/>
  <c r="AB351"/>
  <c r="AB491" s="1"/>
  <c r="AC351"/>
  <c r="AC491" s="1"/>
  <c r="AE351"/>
  <c r="AE491" s="1"/>
  <c r="AF351"/>
  <c r="AF491" s="1"/>
  <c r="AG351"/>
  <c r="AG491" s="1"/>
  <c r="AH351"/>
  <c r="AH491" s="1"/>
  <c r="AJ351"/>
  <c r="AJ491" s="1"/>
  <c r="AK351"/>
  <c r="AK491" s="1"/>
  <c r="AL351"/>
  <c r="AL491" s="1"/>
  <c r="AM351"/>
  <c r="AM491" s="1"/>
  <c r="AO351"/>
  <c r="AO491" s="1"/>
  <c r="AP351"/>
  <c r="AP491" s="1"/>
  <c r="AQ351"/>
  <c r="AQ491" s="1"/>
  <c r="AR351"/>
  <c r="AR491" s="1"/>
  <c r="AT351"/>
  <c r="AT491" s="1"/>
  <c r="AU351"/>
  <c r="AU491" s="1"/>
  <c r="AV351"/>
  <c r="AV491" s="1"/>
  <c r="AW351"/>
  <c r="AW491" s="1"/>
  <c r="AY351"/>
  <c r="AY491" s="1"/>
  <c r="AZ351"/>
  <c r="AZ491" s="1"/>
  <c r="H352"/>
  <c r="H492" s="1"/>
  <c r="I352"/>
  <c r="I492" s="1"/>
  <c r="K352"/>
  <c r="K492" s="1"/>
  <c r="L352"/>
  <c r="L492" s="1"/>
  <c r="N352"/>
  <c r="N492" s="1"/>
  <c r="O352"/>
  <c r="O492" s="1"/>
  <c r="Q352"/>
  <c r="Q492" s="1"/>
  <c r="R352"/>
  <c r="R492" s="1"/>
  <c r="T352"/>
  <c r="T492" s="1"/>
  <c r="U352"/>
  <c r="U492" s="1"/>
  <c r="W352"/>
  <c r="W492" s="1"/>
  <c r="X352"/>
  <c r="X492" s="1"/>
  <c r="Z352"/>
  <c r="Z492" s="1"/>
  <c r="AA352"/>
  <c r="AA492" s="1"/>
  <c r="AB352"/>
  <c r="AB492" s="1"/>
  <c r="AC352"/>
  <c r="AC492" s="1"/>
  <c r="AE352"/>
  <c r="AE492" s="1"/>
  <c r="AF352"/>
  <c r="AF492" s="1"/>
  <c r="AG352"/>
  <c r="AG492" s="1"/>
  <c r="AH352"/>
  <c r="AH492" s="1"/>
  <c r="AJ352"/>
  <c r="AJ492" s="1"/>
  <c r="AK352"/>
  <c r="AK492" s="1"/>
  <c r="AL352"/>
  <c r="AL492" s="1"/>
  <c r="AM352"/>
  <c r="AM492" s="1"/>
  <c r="AO352"/>
  <c r="AO492" s="1"/>
  <c r="AP352"/>
  <c r="AP492" s="1"/>
  <c r="AQ352"/>
  <c r="AQ492" s="1"/>
  <c r="AR352"/>
  <c r="AR492" s="1"/>
  <c r="AT352"/>
  <c r="AT492" s="1"/>
  <c r="AU352"/>
  <c r="AU492" s="1"/>
  <c r="AV352"/>
  <c r="AV492" s="1"/>
  <c r="AW352"/>
  <c r="AW492" s="1"/>
  <c r="AY352"/>
  <c r="AY492" s="1"/>
  <c r="AZ352"/>
  <c r="AZ492" s="1"/>
  <c r="I347"/>
  <c r="I487" s="1"/>
  <c r="K347"/>
  <c r="K487" s="1"/>
  <c r="L347"/>
  <c r="L487" s="1"/>
  <c r="N347"/>
  <c r="N487" s="1"/>
  <c r="O347"/>
  <c r="O487" s="1"/>
  <c r="Q347"/>
  <c r="Q487" s="1"/>
  <c r="R347"/>
  <c r="R487" s="1"/>
  <c r="T347"/>
  <c r="T487" s="1"/>
  <c r="U347"/>
  <c r="U487" s="1"/>
  <c r="W347"/>
  <c r="W487" s="1"/>
  <c r="X347"/>
  <c r="X487" s="1"/>
  <c r="Z347"/>
  <c r="Z487" s="1"/>
  <c r="AA347"/>
  <c r="AA487" s="1"/>
  <c r="AB347"/>
  <c r="AB487" s="1"/>
  <c r="AC347"/>
  <c r="AC487" s="1"/>
  <c r="AE347"/>
  <c r="AE487" s="1"/>
  <c r="AF347"/>
  <c r="AF487" s="1"/>
  <c r="AG347"/>
  <c r="AG487" s="1"/>
  <c r="AH347"/>
  <c r="AH487" s="1"/>
  <c r="AJ347"/>
  <c r="AJ487" s="1"/>
  <c r="AK347"/>
  <c r="AK487" s="1"/>
  <c r="AL347"/>
  <c r="AL487" s="1"/>
  <c r="AM347"/>
  <c r="AM487" s="1"/>
  <c r="AO347"/>
  <c r="AO487" s="1"/>
  <c r="AP347"/>
  <c r="AP487" s="1"/>
  <c r="AQ347"/>
  <c r="AQ487" s="1"/>
  <c r="AR347"/>
  <c r="AR487" s="1"/>
  <c r="AT347"/>
  <c r="AT487" s="1"/>
  <c r="AU347"/>
  <c r="AU487" s="1"/>
  <c r="AV347"/>
  <c r="AV487" s="1"/>
  <c r="AW347"/>
  <c r="AW487" s="1"/>
  <c r="AY347"/>
  <c r="AY487" s="1"/>
  <c r="AZ347"/>
  <c r="AZ487" s="1"/>
  <c r="H347"/>
  <c r="H487" s="1"/>
  <c r="W176"/>
  <c r="H583"/>
  <c r="L583"/>
  <c r="N583"/>
  <c r="R583"/>
  <c r="T583"/>
  <c r="X583"/>
  <c r="Z583"/>
  <c r="AB583"/>
  <c r="AF583"/>
  <c r="AH583"/>
  <c r="AJ583"/>
  <c r="AL583"/>
  <c r="AP583"/>
  <c r="AR583"/>
  <c r="AT583"/>
  <c r="AV583"/>
  <c r="AZ583"/>
  <c r="H584"/>
  <c r="L584"/>
  <c r="N584"/>
  <c r="R584"/>
  <c r="T584"/>
  <c r="X584"/>
  <c r="Z584"/>
  <c r="AB584"/>
  <c r="AF584"/>
  <c r="AH584"/>
  <c r="AJ584"/>
  <c r="AL584"/>
  <c r="AP584"/>
  <c r="AR584"/>
  <c r="AT584"/>
  <c r="AV584"/>
  <c r="AZ584"/>
  <c r="H585"/>
  <c r="L585"/>
  <c r="N585"/>
  <c r="R585"/>
  <c r="T585"/>
  <c r="X585"/>
  <c r="Z585"/>
  <c r="AB585"/>
  <c r="AF585"/>
  <c r="AH585"/>
  <c r="AJ585"/>
  <c r="AL585"/>
  <c r="AP585"/>
  <c r="AR585"/>
  <c r="AT585"/>
  <c r="AV585"/>
  <c r="AZ585"/>
  <c r="H586"/>
  <c r="L586"/>
  <c r="N586"/>
  <c r="R586"/>
  <c r="T586"/>
  <c r="X586"/>
  <c r="Z586"/>
  <c r="AB586"/>
  <c r="AF586"/>
  <c r="AH586"/>
  <c r="AJ586"/>
  <c r="AL586"/>
  <c r="AP586"/>
  <c r="AR586"/>
  <c r="AT586"/>
  <c r="AV586"/>
  <c r="AZ586"/>
  <c r="H587"/>
  <c r="J587"/>
  <c r="L587"/>
  <c r="N587"/>
  <c r="R587"/>
  <c r="T587"/>
  <c r="X587"/>
  <c r="Z587"/>
  <c r="AB587"/>
  <c r="AF587"/>
  <c r="AH587"/>
  <c r="AJ587"/>
  <c r="AL587"/>
  <c r="AP587"/>
  <c r="AR587"/>
  <c r="AT587"/>
  <c r="AV587"/>
  <c r="AZ587"/>
  <c r="I582"/>
  <c r="K582"/>
  <c r="O582"/>
  <c r="Q582"/>
  <c r="U582"/>
  <c r="W582"/>
  <c r="AA582"/>
  <c r="AC582"/>
  <c r="AE582"/>
  <c r="AG582"/>
  <c r="AK582"/>
  <c r="AM582"/>
  <c r="AO582"/>
  <c r="AQ582"/>
  <c r="AU582"/>
  <c r="AW582"/>
  <c r="AY582"/>
  <c r="F538"/>
  <c r="E538"/>
  <c r="F537"/>
  <c r="E537"/>
  <c r="F536"/>
  <c r="E536"/>
  <c r="F535"/>
  <c r="E535"/>
  <c r="F534"/>
  <c r="E534"/>
  <c r="F533"/>
  <c r="E533"/>
  <c r="AZ532"/>
  <c r="AY532"/>
  <c r="AW532"/>
  <c r="AV532"/>
  <c r="AU532"/>
  <c r="AT532"/>
  <c r="AR532"/>
  <c r="AQ532"/>
  <c r="AP532"/>
  <c r="AO532"/>
  <c r="AM532"/>
  <c r="AL532"/>
  <c r="AK532"/>
  <c r="AJ532"/>
  <c r="AH532"/>
  <c r="AG532"/>
  <c r="AF532"/>
  <c r="AE532"/>
  <c r="AC532"/>
  <c r="AB532"/>
  <c r="AA532"/>
  <c r="Z532"/>
  <c r="X532"/>
  <c r="W532"/>
  <c r="U532"/>
  <c r="T532"/>
  <c r="R532"/>
  <c r="Q532"/>
  <c r="O532"/>
  <c r="N532"/>
  <c r="L532"/>
  <c r="K532"/>
  <c r="I532"/>
  <c r="H532"/>
  <c r="H518"/>
  <c r="H525" s="1"/>
  <c r="I518"/>
  <c r="I525" s="1"/>
  <c r="J518"/>
  <c r="J525" s="1"/>
  <c r="K518"/>
  <c r="K525" s="1"/>
  <c r="L518"/>
  <c r="L525" s="1"/>
  <c r="M525"/>
  <c r="N518"/>
  <c r="N525" s="1"/>
  <c r="O518"/>
  <c r="O525" s="1"/>
  <c r="Q518"/>
  <c r="Q525" s="1"/>
  <c r="R518"/>
  <c r="R525" s="1"/>
  <c r="T518"/>
  <c r="T525" s="1"/>
  <c r="U518"/>
  <c r="U525" s="1"/>
  <c r="W518"/>
  <c r="W525" s="1"/>
  <c r="X518"/>
  <c r="X525" s="1"/>
  <c r="Y525"/>
  <c r="Z518"/>
  <c r="Z525" s="1"/>
  <c r="AA518"/>
  <c r="AA525" s="1"/>
  <c r="AB518"/>
  <c r="AB525" s="1"/>
  <c r="AC518"/>
  <c r="AC525" s="1"/>
  <c r="AD518"/>
  <c r="AD525" s="1"/>
  <c r="AE518"/>
  <c r="AE525" s="1"/>
  <c r="AF518"/>
  <c r="AF525" s="1"/>
  <c r="AG518"/>
  <c r="AG525" s="1"/>
  <c r="AH518"/>
  <c r="AH525" s="1"/>
  <c r="AI525"/>
  <c r="AJ518"/>
  <c r="AJ525" s="1"/>
  <c r="AK518"/>
  <c r="AK525" s="1"/>
  <c r="AL518"/>
  <c r="AL525" s="1"/>
  <c r="AM518"/>
  <c r="AM525" s="1"/>
  <c r="AN525"/>
  <c r="AO518"/>
  <c r="AO525" s="1"/>
  <c r="AP518"/>
  <c r="AP525" s="1"/>
  <c r="AQ518"/>
  <c r="AQ525" s="1"/>
  <c r="AR518"/>
  <c r="AR525" s="1"/>
  <c r="AS525"/>
  <c r="AT518"/>
  <c r="AT525" s="1"/>
  <c r="AU518"/>
  <c r="AU525" s="1"/>
  <c r="AV518"/>
  <c r="AV525" s="1"/>
  <c r="AW518"/>
  <c r="AW525" s="1"/>
  <c r="AX525"/>
  <c r="AY518"/>
  <c r="AY525" s="1"/>
  <c r="AZ518"/>
  <c r="AZ525" s="1"/>
  <c r="BA525"/>
  <c r="H519"/>
  <c r="H526" s="1"/>
  <c r="I519"/>
  <c r="I526" s="1"/>
  <c r="J519"/>
  <c r="J526" s="1"/>
  <c r="K519"/>
  <c r="K526" s="1"/>
  <c r="L519"/>
  <c r="L526" s="1"/>
  <c r="M519"/>
  <c r="M526" s="1"/>
  <c r="N519"/>
  <c r="N526" s="1"/>
  <c r="O519"/>
  <c r="O526" s="1"/>
  <c r="Q519"/>
  <c r="Q526" s="1"/>
  <c r="R519"/>
  <c r="R526" s="1"/>
  <c r="T519"/>
  <c r="T526" s="1"/>
  <c r="U519"/>
  <c r="U526" s="1"/>
  <c r="W519"/>
  <c r="W526" s="1"/>
  <c r="X519"/>
  <c r="X526" s="1"/>
  <c r="Y526"/>
  <c r="Z519"/>
  <c r="Z526" s="1"/>
  <c r="AA519"/>
  <c r="AA526" s="1"/>
  <c r="AB519"/>
  <c r="AB526" s="1"/>
  <c r="AC519"/>
  <c r="AC526" s="1"/>
  <c r="AD519"/>
  <c r="AD526" s="1"/>
  <c r="AE519"/>
  <c r="AE526" s="1"/>
  <c r="AF519"/>
  <c r="AF526" s="1"/>
  <c r="AG519"/>
  <c r="AG526" s="1"/>
  <c r="AH519"/>
  <c r="AH526" s="1"/>
  <c r="AI526"/>
  <c r="AJ519"/>
  <c r="AJ526" s="1"/>
  <c r="AK519"/>
  <c r="AK526" s="1"/>
  <c r="AL519"/>
  <c r="AL526" s="1"/>
  <c r="AM519"/>
  <c r="AM526" s="1"/>
  <c r="AN526"/>
  <c r="AO519"/>
  <c r="AO526" s="1"/>
  <c r="AP519"/>
  <c r="AP526" s="1"/>
  <c r="AQ519"/>
  <c r="AQ526" s="1"/>
  <c r="AR519"/>
  <c r="AR526" s="1"/>
  <c r="AS526"/>
  <c r="AT519"/>
  <c r="AT526" s="1"/>
  <c r="AU519"/>
  <c r="AU526" s="1"/>
  <c r="AV519"/>
  <c r="AV526" s="1"/>
  <c r="AW519"/>
  <c r="AW526" s="1"/>
  <c r="AX526"/>
  <c r="AY519"/>
  <c r="AY526" s="1"/>
  <c r="AZ519"/>
  <c r="AZ526" s="1"/>
  <c r="BA526"/>
  <c r="H521"/>
  <c r="H528" s="1"/>
  <c r="I521"/>
  <c r="I528" s="1"/>
  <c r="J521"/>
  <c r="J528" s="1"/>
  <c r="K521"/>
  <c r="K528" s="1"/>
  <c r="L521"/>
  <c r="L528" s="1"/>
  <c r="M521"/>
  <c r="M528" s="1"/>
  <c r="N521"/>
  <c r="N528" s="1"/>
  <c r="O521"/>
  <c r="O528" s="1"/>
  <c r="P521"/>
  <c r="P528" s="1"/>
  <c r="Q521"/>
  <c r="Q528" s="1"/>
  <c r="R521"/>
  <c r="R528" s="1"/>
  <c r="S521"/>
  <c r="S528" s="1"/>
  <c r="T521"/>
  <c r="T528" s="1"/>
  <c r="U521"/>
  <c r="U528" s="1"/>
  <c r="V521"/>
  <c r="W521"/>
  <c r="W528" s="1"/>
  <c r="X521"/>
  <c r="X528" s="1"/>
  <c r="Y521"/>
  <c r="Y528" s="1"/>
  <c r="Z521"/>
  <c r="Z528" s="1"/>
  <c r="AA521"/>
  <c r="AA528" s="1"/>
  <c r="AB521"/>
  <c r="AB528" s="1"/>
  <c r="AC521"/>
  <c r="AC528" s="1"/>
  <c r="AD521"/>
  <c r="AD528" s="1"/>
  <c r="AE521"/>
  <c r="AE528" s="1"/>
  <c r="AF521"/>
  <c r="AF528" s="1"/>
  <c r="AG521"/>
  <c r="AG528" s="1"/>
  <c r="AH521"/>
  <c r="AH528" s="1"/>
  <c r="AI521"/>
  <c r="AI528" s="1"/>
  <c r="AJ521"/>
  <c r="AJ528" s="1"/>
  <c r="AK521"/>
  <c r="AK528" s="1"/>
  <c r="AL521"/>
  <c r="AL528" s="1"/>
  <c r="AM521"/>
  <c r="AM528" s="1"/>
  <c r="AN521"/>
  <c r="AN528" s="1"/>
  <c r="AO521"/>
  <c r="AO528" s="1"/>
  <c r="AP521"/>
  <c r="AP528" s="1"/>
  <c r="AQ521"/>
  <c r="AQ528" s="1"/>
  <c r="AR521"/>
  <c r="AR528" s="1"/>
  <c r="AS521"/>
  <c r="AS528" s="1"/>
  <c r="AT521"/>
  <c r="AT528" s="1"/>
  <c r="AU521"/>
  <c r="AU528" s="1"/>
  <c r="AV521"/>
  <c r="AV528" s="1"/>
  <c r="AW521"/>
  <c r="AW528" s="1"/>
  <c r="AX521"/>
  <c r="AX528" s="1"/>
  <c r="AY521"/>
  <c r="AY528" s="1"/>
  <c r="AZ521"/>
  <c r="AZ528" s="1"/>
  <c r="BA521"/>
  <c r="BA528" s="1"/>
  <c r="H522"/>
  <c r="H529" s="1"/>
  <c r="I522"/>
  <c r="I529" s="1"/>
  <c r="J522"/>
  <c r="J529" s="1"/>
  <c r="K522"/>
  <c r="K529" s="1"/>
  <c r="L522"/>
  <c r="L529" s="1"/>
  <c r="M522"/>
  <c r="M529" s="1"/>
  <c r="N522"/>
  <c r="N529" s="1"/>
  <c r="O522"/>
  <c r="O529" s="1"/>
  <c r="P522"/>
  <c r="P529" s="1"/>
  <c r="Q522"/>
  <c r="Q529" s="1"/>
  <c r="R522"/>
  <c r="R529" s="1"/>
  <c r="S522"/>
  <c r="S529" s="1"/>
  <c r="T522"/>
  <c r="T529" s="1"/>
  <c r="U522"/>
  <c r="U529" s="1"/>
  <c r="V522"/>
  <c r="W522"/>
  <c r="W529" s="1"/>
  <c r="X522"/>
  <c r="X529" s="1"/>
  <c r="Y522"/>
  <c r="Y529" s="1"/>
  <c r="Z522"/>
  <c r="Z529" s="1"/>
  <c r="AA522"/>
  <c r="AA529" s="1"/>
  <c r="AB522"/>
  <c r="AB529" s="1"/>
  <c r="AC522"/>
  <c r="AC529" s="1"/>
  <c r="AD522"/>
  <c r="AD529" s="1"/>
  <c r="AE522"/>
  <c r="AE529" s="1"/>
  <c r="AF522"/>
  <c r="AF529" s="1"/>
  <c r="AG522"/>
  <c r="AG529" s="1"/>
  <c r="AH522"/>
  <c r="AH529" s="1"/>
  <c r="AI522"/>
  <c r="AI529" s="1"/>
  <c r="AJ522"/>
  <c r="AJ529" s="1"/>
  <c r="AK522"/>
  <c r="AK529" s="1"/>
  <c r="AL522"/>
  <c r="AL529" s="1"/>
  <c r="AM522"/>
  <c r="AM529" s="1"/>
  <c r="AN522"/>
  <c r="AN529" s="1"/>
  <c r="AO522"/>
  <c r="AO529" s="1"/>
  <c r="AP522"/>
  <c r="AP529" s="1"/>
  <c r="AQ522"/>
  <c r="AQ529" s="1"/>
  <c r="AR522"/>
  <c r="AR529" s="1"/>
  <c r="AS522"/>
  <c r="AS529" s="1"/>
  <c r="AT522"/>
  <c r="AT529" s="1"/>
  <c r="AU522"/>
  <c r="AU529" s="1"/>
  <c r="AV522"/>
  <c r="AV529" s="1"/>
  <c r="AW522"/>
  <c r="AW529" s="1"/>
  <c r="AX522"/>
  <c r="AX529" s="1"/>
  <c r="AY522"/>
  <c r="AY529" s="1"/>
  <c r="AZ522"/>
  <c r="AZ529" s="1"/>
  <c r="BA522"/>
  <c r="BA529" s="1"/>
  <c r="I517"/>
  <c r="I524" s="1"/>
  <c r="J517"/>
  <c r="J524" s="1"/>
  <c r="K517"/>
  <c r="K524" s="1"/>
  <c r="L517"/>
  <c r="L524" s="1"/>
  <c r="M517"/>
  <c r="M524" s="1"/>
  <c r="N517"/>
  <c r="N524" s="1"/>
  <c r="O517"/>
  <c r="O524" s="1"/>
  <c r="P517"/>
  <c r="P524" s="1"/>
  <c r="Q517"/>
  <c r="Q524" s="1"/>
  <c r="R517"/>
  <c r="R524" s="1"/>
  <c r="S517"/>
  <c r="S524" s="1"/>
  <c r="T517"/>
  <c r="T524" s="1"/>
  <c r="U517"/>
  <c r="U524" s="1"/>
  <c r="W517"/>
  <c r="W524" s="1"/>
  <c r="X517"/>
  <c r="X524" s="1"/>
  <c r="Y524"/>
  <c r="Z517"/>
  <c r="Z524" s="1"/>
  <c r="AA517"/>
  <c r="AA524" s="1"/>
  <c r="AB517"/>
  <c r="AB524" s="1"/>
  <c r="AC517"/>
  <c r="AC524" s="1"/>
  <c r="AD517"/>
  <c r="AD524" s="1"/>
  <c r="AE517"/>
  <c r="AE524" s="1"/>
  <c r="AF517"/>
  <c r="AF524" s="1"/>
  <c r="AG517"/>
  <c r="AG524" s="1"/>
  <c r="AH517"/>
  <c r="AH524" s="1"/>
  <c r="AI524"/>
  <c r="AJ517"/>
  <c r="AJ524" s="1"/>
  <c r="AK517"/>
  <c r="AK524" s="1"/>
  <c r="AL517"/>
  <c r="AL524" s="1"/>
  <c r="AM517"/>
  <c r="AM524" s="1"/>
  <c r="AN524"/>
  <c r="AO517"/>
  <c r="AO524" s="1"/>
  <c r="AP517"/>
  <c r="AP524" s="1"/>
  <c r="AQ517"/>
  <c r="AQ524" s="1"/>
  <c r="AR517"/>
  <c r="AR524" s="1"/>
  <c r="AS524"/>
  <c r="AT517"/>
  <c r="AT524" s="1"/>
  <c r="AU517"/>
  <c r="AU524" s="1"/>
  <c r="AV517"/>
  <c r="AV524" s="1"/>
  <c r="AW517"/>
  <c r="AW524" s="1"/>
  <c r="AX524"/>
  <c r="AY517"/>
  <c r="AY524" s="1"/>
  <c r="AZ517"/>
  <c r="AZ524" s="1"/>
  <c r="BA524"/>
  <c r="H517"/>
  <c r="H524" s="1"/>
  <c r="F520"/>
  <c r="E520"/>
  <c r="F515"/>
  <c r="E515"/>
  <c r="F514"/>
  <c r="E514"/>
  <c r="F513"/>
  <c r="E513"/>
  <c r="F512"/>
  <c r="E512"/>
  <c r="F511"/>
  <c r="E511"/>
  <c r="F510"/>
  <c r="E510"/>
  <c r="AZ509"/>
  <c r="AY509"/>
  <c r="AW509"/>
  <c r="AV509"/>
  <c r="AU509"/>
  <c r="AT509"/>
  <c r="AR509"/>
  <c r="AQ509"/>
  <c r="AP509"/>
  <c r="AO509"/>
  <c r="AM509"/>
  <c r="AL509"/>
  <c r="AK509"/>
  <c r="AJ509"/>
  <c r="AH509"/>
  <c r="AG509"/>
  <c r="AF509"/>
  <c r="AE509"/>
  <c r="AC509"/>
  <c r="AB509"/>
  <c r="AA509"/>
  <c r="Z509"/>
  <c r="X509"/>
  <c r="W509"/>
  <c r="U509"/>
  <c r="T509"/>
  <c r="R509"/>
  <c r="Q509"/>
  <c r="O509"/>
  <c r="N509"/>
  <c r="L509"/>
  <c r="K509"/>
  <c r="I509"/>
  <c r="H509"/>
  <c r="F508"/>
  <c r="E508"/>
  <c r="F507"/>
  <c r="E507"/>
  <c r="F506"/>
  <c r="E506"/>
  <c r="F505"/>
  <c r="E505"/>
  <c r="F504"/>
  <c r="E504"/>
  <c r="F503"/>
  <c r="E503"/>
  <c r="AZ502"/>
  <c r="AY502"/>
  <c r="AW502"/>
  <c r="AV502"/>
  <c r="AU502"/>
  <c r="AT502"/>
  <c r="AR502"/>
  <c r="AQ502"/>
  <c r="AP502"/>
  <c r="AO502"/>
  <c r="AM502"/>
  <c r="AL502"/>
  <c r="AK502"/>
  <c r="AJ502"/>
  <c r="AH502"/>
  <c r="AG502"/>
  <c r="AF502"/>
  <c r="AE502"/>
  <c r="AC502"/>
  <c r="AB502"/>
  <c r="AA502"/>
  <c r="Z502"/>
  <c r="X502"/>
  <c r="W502"/>
  <c r="U502"/>
  <c r="T502"/>
  <c r="R502"/>
  <c r="Q502"/>
  <c r="O502"/>
  <c r="N502"/>
  <c r="L502"/>
  <c r="K502"/>
  <c r="I502"/>
  <c r="H502"/>
  <c r="H486" l="1"/>
  <c r="AZ486"/>
  <c r="AY486"/>
  <c r="AW486"/>
  <c r="AV486"/>
  <c r="AU486"/>
  <c r="AT486"/>
  <c r="AR486"/>
  <c r="AQ486"/>
  <c r="AP486"/>
  <c r="AO486"/>
  <c r="AM486"/>
  <c r="AL486"/>
  <c r="AK486"/>
  <c r="AJ486"/>
  <c r="AH486"/>
  <c r="AG486"/>
  <c r="AF486"/>
  <c r="AE486"/>
  <c r="AC486"/>
  <c r="AB486"/>
  <c r="AA486"/>
  <c r="Z486"/>
  <c r="X486"/>
  <c r="W486"/>
  <c r="U486"/>
  <c r="T486"/>
  <c r="R486"/>
  <c r="Q486"/>
  <c r="O486"/>
  <c r="N486"/>
  <c r="L486"/>
  <c r="I486"/>
  <c r="E488"/>
  <c r="E73"/>
  <c r="W171"/>
  <c r="E171" s="1"/>
  <c r="W21"/>
  <c r="W18" s="1"/>
  <c r="J161"/>
  <c r="E161"/>
  <c r="W35"/>
  <c r="E38"/>
  <c r="M502"/>
  <c r="P509"/>
  <c r="F492"/>
  <c r="E492"/>
  <c r="F491"/>
  <c r="E491"/>
  <c r="F490"/>
  <c r="E490"/>
  <c r="F489"/>
  <c r="F488"/>
  <c r="F119"/>
  <c r="E35"/>
  <c r="F174"/>
  <c r="F173"/>
  <c r="E487"/>
  <c r="F487"/>
  <c r="P502"/>
  <c r="P161"/>
  <c r="V161"/>
  <c r="AU516"/>
  <c r="AU523" s="1"/>
  <c r="F532"/>
  <c r="F546"/>
  <c r="F560"/>
  <c r="AD49"/>
  <c r="AN49"/>
  <c r="AS49"/>
  <c r="AX49"/>
  <c r="AD63"/>
  <c r="AN63"/>
  <c r="AS63"/>
  <c r="AX63"/>
  <c r="AS84"/>
  <c r="AD98"/>
  <c r="AI112"/>
  <c r="AN112"/>
  <c r="AS112"/>
  <c r="Y161"/>
  <c r="E174"/>
  <c r="BA49"/>
  <c r="M56"/>
  <c r="S56"/>
  <c r="V63"/>
  <c r="BA63"/>
  <c r="M70"/>
  <c r="BA84"/>
  <c r="M91"/>
  <c r="S91"/>
  <c r="M105"/>
  <c r="J112"/>
  <c r="BA112"/>
  <c r="P133"/>
  <c r="S140"/>
  <c r="Y140"/>
  <c r="P147"/>
  <c r="AE168"/>
  <c r="AC168"/>
  <c r="M154"/>
  <c r="AU168"/>
  <c r="AA168"/>
  <c r="AO168"/>
  <c r="E173"/>
  <c r="S49"/>
  <c r="AW168"/>
  <c r="I168"/>
  <c r="Y49"/>
  <c r="P56"/>
  <c r="P70"/>
  <c r="P77"/>
  <c r="S98"/>
  <c r="P154"/>
  <c r="Q168"/>
  <c r="AR574"/>
  <c r="P126"/>
  <c r="V49"/>
  <c r="V98"/>
  <c r="AS140"/>
  <c r="AI154"/>
  <c r="AS154"/>
  <c r="AD161"/>
  <c r="AS161"/>
  <c r="AX161"/>
  <c r="BA161"/>
  <c r="AR168"/>
  <c r="AS168" s="1"/>
  <c r="X168"/>
  <c r="L168"/>
  <c r="AQ168"/>
  <c r="K168"/>
  <c r="J70"/>
  <c r="V70"/>
  <c r="BA154"/>
  <c r="AZ168"/>
  <c r="AF168"/>
  <c r="W168"/>
  <c r="S161"/>
  <c r="AJ168"/>
  <c r="T168"/>
  <c r="AK168"/>
  <c r="U168"/>
  <c r="AM168"/>
  <c r="AT168"/>
  <c r="AX168" s="1"/>
  <c r="AP168"/>
  <c r="AL168"/>
  <c r="AH168"/>
  <c r="AI168" s="1"/>
  <c r="Z168"/>
  <c r="AD168" s="1"/>
  <c r="R168"/>
  <c r="N168"/>
  <c r="O168"/>
  <c r="F567"/>
  <c r="BA126"/>
  <c r="M35"/>
  <c r="BA70"/>
  <c r="AD77"/>
  <c r="AN77"/>
  <c r="AX77"/>
  <c r="AI91"/>
  <c r="V105"/>
  <c r="P140"/>
  <c r="V154"/>
  <c r="AI161"/>
  <c r="AN161"/>
  <c r="O516"/>
  <c r="O523" s="1"/>
  <c r="AH574"/>
  <c r="S126"/>
  <c r="Y126"/>
  <c r="AS126"/>
  <c r="P35"/>
  <c r="S42"/>
  <c r="AD70"/>
  <c r="AN70"/>
  <c r="AS70"/>
  <c r="P84"/>
  <c r="AD133"/>
  <c r="AN133"/>
  <c r="AX133"/>
  <c r="AD147"/>
  <c r="AN147"/>
  <c r="AX147"/>
  <c r="M161"/>
  <c r="AI140"/>
  <c r="AI126"/>
  <c r="AM574"/>
  <c r="F587"/>
  <c r="J331"/>
  <c r="AX119"/>
  <c r="AS119"/>
  <c r="AN119"/>
  <c r="AD119"/>
  <c r="Y119"/>
  <c r="S119"/>
  <c r="M119"/>
  <c r="Y42"/>
  <c r="AD42"/>
  <c r="AI42"/>
  <c r="S84"/>
  <c r="Y84"/>
  <c r="J91"/>
  <c r="P91"/>
  <c r="AD105"/>
  <c r="AN105"/>
  <c r="AX105"/>
  <c r="S154"/>
  <c r="Y154"/>
  <c r="M77"/>
  <c r="Y98"/>
  <c r="AN98"/>
  <c r="AS98"/>
  <c r="AX98"/>
  <c r="P105"/>
  <c r="M133"/>
  <c r="BA140"/>
  <c r="M147"/>
  <c r="AD154"/>
  <c r="AN154"/>
  <c r="AX154"/>
  <c r="E509"/>
  <c r="E539"/>
  <c r="E553"/>
  <c r="F502"/>
  <c r="AF516"/>
  <c r="AF523" s="1"/>
  <c r="R574"/>
  <c r="F579"/>
  <c r="F583"/>
  <c r="F539"/>
  <c r="F553"/>
  <c r="E567"/>
  <c r="BA119"/>
  <c r="V119"/>
  <c r="J119"/>
  <c r="V35"/>
  <c r="AD35"/>
  <c r="AN35"/>
  <c r="AX35"/>
  <c r="V56"/>
  <c r="AD56"/>
  <c r="AI56"/>
  <c r="S63"/>
  <c r="V77"/>
  <c r="V112"/>
  <c r="V133"/>
  <c r="V147"/>
  <c r="J154"/>
  <c r="E546"/>
  <c r="E560"/>
  <c r="E502"/>
  <c r="Q516"/>
  <c r="Q523" s="1"/>
  <c r="AG516"/>
  <c r="AG523" s="1"/>
  <c r="AZ516"/>
  <c r="AZ523" s="1"/>
  <c r="F522"/>
  <c r="U574"/>
  <c r="AK574"/>
  <c r="AW574"/>
  <c r="AI119"/>
  <c r="V126"/>
  <c r="AD126"/>
  <c r="AN126"/>
  <c r="AX126"/>
  <c r="BA35"/>
  <c r="M42"/>
  <c r="BA42"/>
  <c r="M49"/>
  <c r="Y56"/>
  <c r="AN56"/>
  <c r="AS56"/>
  <c r="AX56"/>
  <c r="J63"/>
  <c r="AI63"/>
  <c r="S70"/>
  <c r="W70"/>
  <c r="Y70" s="1"/>
  <c r="S77"/>
  <c r="Y77"/>
  <c r="AI77"/>
  <c r="AS77"/>
  <c r="V84"/>
  <c r="AD84"/>
  <c r="AN84"/>
  <c r="AX84"/>
  <c r="V91"/>
  <c r="BA91"/>
  <c r="M98"/>
  <c r="S105"/>
  <c r="Y105"/>
  <c r="AI105"/>
  <c r="AS105"/>
  <c r="M112"/>
  <c r="S112"/>
  <c r="BA133"/>
  <c r="M140"/>
  <c r="S147"/>
  <c r="Y147"/>
  <c r="AI147"/>
  <c r="AS147"/>
  <c r="U516"/>
  <c r="U523" s="1"/>
  <c r="F518"/>
  <c r="X574"/>
  <c r="E587"/>
  <c r="F584"/>
  <c r="F509"/>
  <c r="G509" s="1"/>
  <c r="AK516"/>
  <c r="AK523" s="1"/>
  <c r="I574"/>
  <c r="F575"/>
  <c r="I516"/>
  <c r="I523" s="1"/>
  <c r="AA516"/>
  <c r="AA523" s="1"/>
  <c r="AP516"/>
  <c r="AP523" s="1"/>
  <c r="L574"/>
  <c r="AC574"/>
  <c r="AO574"/>
  <c r="F577"/>
  <c r="E527"/>
  <c r="F527"/>
  <c r="P119"/>
  <c r="M126"/>
  <c r="S35"/>
  <c r="Y35"/>
  <c r="AI35"/>
  <c r="AS35"/>
  <c r="J42"/>
  <c r="P42"/>
  <c r="AN42"/>
  <c r="AS42"/>
  <c r="AX42"/>
  <c r="J49"/>
  <c r="P49"/>
  <c r="AI49"/>
  <c r="M63"/>
  <c r="AI70"/>
  <c r="BA77"/>
  <c r="M84"/>
  <c r="Y91"/>
  <c r="AD91"/>
  <c r="AN91"/>
  <c r="AS91"/>
  <c r="AX91"/>
  <c r="J98"/>
  <c r="P98"/>
  <c r="AI98"/>
  <c r="BA105"/>
  <c r="P112"/>
  <c r="AD112"/>
  <c r="AX112"/>
  <c r="S133"/>
  <c r="Y133"/>
  <c r="AI133"/>
  <c r="AS133"/>
  <c r="V140"/>
  <c r="AD140"/>
  <c r="AN140"/>
  <c r="AX140"/>
  <c r="BA147"/>
  <c r="J147"/>
  <c r="J140"/>
  <c r="J133"/>
  <c r="E532"/>
  <c r="E584"/>
  <c r="E583"/>
  <c r="Y112"/>
  <c r="BA98"/>
  <c r="AI84"/>
  <c r="AX70"/>
  <c r="Y63"/>
  <c r="P63"/>
  <c r="V42"/>
  <c r="J105"/>
  <c r="J84"/>
  <c r="J77"/>
  <c r="J56"/>
  <c r="J35"/>
  <c r="J126"/>
  <c r="K349"/>
  <c r="K516"/>
  <c r="K523" s="1"/>
  <c r="W516"/>
  <c r="W523" s="1"/>
  <c r="AL516"/>
  <c r="AL523" s="1"/>
  <c r="E521"/>
  <c r="H574"/>
  <c r="N574"/>
  <c r="T574"/>
  <c r="Z574"/>
  <c r="AE574"/>
  <c r="AJ574"/>
  <c r="AT574"/>
  <c r="AY574"/>
  <c r="E576"/>
  <c r="E578"/>
  <c r="E580"/>
  <c r="AB516"/>
  <c r="AB523" s="1"/>
  <c r="AV516"/>
  <c r="AV523" s="1"/>
  <c r="E519"/>
  <c r="R516"/>
  <c r="R523" s="1"/>
  <c r="AW516"/>
  <c r="AW523" s="1"/>
  <c r="O574"/>
  <c r="P574" s="1"/>
  <c r="AA574"/>
  <c r="AF574"/>
  <c r="AP574"/>
  <c r="AU574"/>
  <c r="AZ574"/>
  <c r="BA574" s="1"/>
  <c r="F576"/>
  <c r="F578"/>
  <c r="F580"/>
  <c r="AQ516"/>
  <c r="AQ523" s="1"/>
  <c r="E517"/>
  <c r="L516"/>
  <c r="L523" s="1"/>
  <c r="X516"/>
  <c r="X523" s="1"/>
  <c r="AC516"/>
  <c r="AC523" s="1"/>
  <c r="AH516"/>
  <c r="AH523" s="1"/>
  <c r="AM516"/>
  <c r="AM523" s="1"/>
  <c r="AR516"/>
  <c r="AR523" s="1"/>
  <c r="F517"/>
  <c r="F519"/>
  <c r="F521"/>
  <c r="H516"/>
  <c r="N516"/>
  <c r="N523" s="1"/>
  <c r="T516"/>
  <c r="T523" s="1"/>
  <c r="Z516"/>
  <c r="Z523" s="1"/>
  <c r="AE516"/>
  <c r="AE523" s="1"/>
  <c r="AJ516"/>
  <c r="AJ523" s="1"/>
  <c r="AO516"/>
  <c r="AO523" s="1"/>
  <c r="AT516"/>
  <c r="AT523" s="1"/>
  <c r="AY516"/>
  <c r="AY523" s="1"/>
  <c r="E518"/>
  <c r="E522"/>
  <c r="K574"/>
  <c r="Q574"/>
  <c r="W574"/>
  <c r="AB574"/>
  <c r="AG574"/>
  <c r="AL574"/>
  <c r="AQ574"/>
  <c r="AV574"/>
  <c r="E575"/>
  <c r="E577"/>
  <c r="E579"/>
  <c r="E524"/>
  <c r="F524"/>
  <c r="F529"/>
  <c r="E529"/>
  <c r="F528"/>
  <c r="E528"/>
  <c r="F526"/>
  <c r="E526"/>
  <c r="F525"/>
  <c r="E525"/>
  <c r="AZ581"/>
  <c r="AY581"/>
  <c r="AW581"/>
  <c r="AV581"/>
  <c r="AU581"/>
  <c r="AT581"/>
  <c r="AR581"/>
  <c r="AQ581"/>
  <c r="AP581"/>
  <c r="AO581"/>
  <c r="AM581"/>
  <c r="AL581"/>
  <c r="AK581"/>
  <c r="AJ581"/>
  <c r="AH581"/>
  <c r="AG581"/>
  <c r="AF581"/>
  <c r="AE581"/>
  <c r="AC581"/>
  <c r="AB581"/>
  <c r="AA581"/>
  <c r="Z581"/>
  <c r="X581"/>
  <c r="W581"/>
  <c r="U581"/>
  <c r="T581"/>
  <c r="R581"/>
  <c r="Q581"/>
  <c r="O581"/>
  <c r="N581"/>
  <c r="L581"/>
  <c r="K581"/>
  <c r="BA597"/>
  <c r="BA602"/>
  <c r="BA601"/>
  <c r="BA599"/>
  <c r="BA598"/>
  <c r="BA600"/>
  <c r="E582"/>
  <c r="H581"/>
  <c r="F582"/>
  <c r="I581"/>
  <c r="J581" s="1"/>
  <c r="F586"/>
  <c r="E586"/>
  <c r="F585"/>
  <c r="E585"/>
  <c r="I409"/>
  <c r="K409"/>
  <c r="L409"/>
  <c r="N409"/>
  <c r="O409"/>
  <c r="Q409"/>
  <c r="R409"/>
  <c r="T409"/>
  <c r="U409"/>
  <c r="W409"/>
  <c r="X409"/>
  <c r="Z409"/>
  <c r="AA409"/>
  <c r="AB409"/>
  <c r="AC409"/>
  <c r="AE409"/>
  <c r="AF409"/>
  <c r="AG409"/>
  <c r="AH409"/>
  <c r="AJ409"/>
  <c r="AK409"/>
  <c r="AL409"/>
  <c r="AM409"/>
  <c r="AO409"/>
  <c r="AP409"/>
  <c r="AQ409"/>
  <c r="AR409"/>
  <c r="AT409"/>
  <c r="AU409"/>
  <c r="AV409"/>
  <c r="AW409"/>
  <c r="AY409"/>
  <c r="AZ409"/>
  <c r="H409"/>
  <c r="I402"/>
  <c r="K402"/>
  <c r="L402"/>
  <c r="M402" s="1"/>
  <c r="N402"/>
  <c r="O402"/>
  <c r="Q402"/>
  <c r="R402"/>
  <c r="T402"/>
  <c r="U402"/>
  <c r="W402"/>
  <c r="X402"/>
  <c r="Z402"/>
  <c r="AA402"/>
  <c r="AB402"/>
  <c r="AC402"/>
  <c r="AE402"/>
  <c r="AF402"/>
  <c r="AG402"/>
  <c r="AH402"/>
  <c r="AJ402"/>
  <c r="AK402"/>
  <c r="AL402"/>
  <c r="AM402"/>
  <c r="AO402"/>
  <c r="AP402"/>
  <c r="AQ402"/>
  <c r="AR402"/>
  <c r="AT402"/>
  <c r="AU402"/>
  <c r="AV402"/>
  <c r="AW402"/>
  <c r="AY402"/>
  <c r="AZ402"/>
  <c r="H402"/>
  <c r="I395"/>
  <c r="K395"/>
  <c r="L395"/>
  <c r="M395" s="1"/>
  <c r="N395"/>
  <c r="O395"/>
  <c r="Q395"/>
  <c r="R395"/>
  <c r="T395"/>
  <c r="U395"/>
  <c r="W395"/>
  <c r="X395"/>
  <c r="Z395"/>
  <c r="AA395"/>
  <c r="AB395"/>
  <c r="AC395"/>
  <c r="AE395"/>
  <c r="AF395"/>
  <c r="AG395"/>
  <c r="AH395"/>
  <c r="AJ395"/>
  <c r="AK395"/>
  <c r="AL395"/>
  <c r="AM395"/>
  <c r="AO395"/>
  <c r="AP395"/>
  <c r="AQ395"/>
  <c r="AR395"/>
  <c r="AT395"/>
  <c r="AU395"/>
  <c r="AV395"/>
  <c r="AW395"/>
  <c r="AY395"/>
  <c r="AZ395"/>
  <c r="H395"/>
  <c r="I388"/>
  <c r="K388"/>
  <c r="L388"/>
  <c r="M388" s="1"/>
  <c r="N388"/>
  <c r="O388"/>
  <c r="Q388"/>
  <c r="R388"/>
  <c r="T388"/>
  <c r="U388"/>
  <c r="W388"/>
  <c r="X388"/>
  <c r="Z388"/>
  <c r="AA388"/>
  <c r="AB388"/>
  <c r="AC388"/>
  <c r="AE388"/>
  <c r="AF388"/>
  <c r="AG388"/>
  <c r="AH388"/>
  <c r="AJ388"/>
  <c r="AK388"/>
  <c r="AL388"/>
  <c r="AM388"/>
  <c r="AO388"/>
  <c r="AP388"/>
  <c r="AQ388"/>
  <c r="AR388"/>
  <c r="AT388"/>
  <c r="AU388"/>
  <c r="AV388"/>
  <c r="AW388"/>
  <c r="AY388"/>
  <c r="AZ388"/>
  <c r="H388"/>
  <c r="I381"/>
  <c r="K381"/>
  <c r="L381"/>
  <c r="N381"/>
  <c r="O381"/>
  <c r="Q381"/>
  <c r="R381"/>
  <c r="T381"/>
  <c r="U381"/>
  <c r="W381"/>
  <c r="X381"/>
  <c r="Z381"/>
  <c r="AA381"/>
  <c r="AB381"/>
  <c r="AC381"/>
  <c r="AE381"/>
  <c r="AF381"/>
  <c r="AG381"/>
  <c r="AH381"/>
  <c r="AJ381"/>
  <c r="AK381"/>
  <c r="AL381"/>
  <c r="AM381"/>
  <c r="AO381"/>
  <c r="AP381"/>
  <c r="AQ381"/>
  <c r="AR381"/>
  <c r="AT381"/>
  <c r="AU381"/>
  <c r="AV381"/>
  <c r="AW381"/>
  <c r="AY381"/>
  <c r="AZ381"/>
  <c r="H381"/>
  <c r="I374"/>
  <c r="K374"/>
  <c r="L374"/>
  <c r="M374" s="1"/>
  <c r="N374"/>
  <c r="O374"/>
  <c r="Q374"/>
  <c r="R374"/>
  <c r="T374"/>
  <c r="U374"/>
  <c r="W374"/>
  <c r="X374"/>
  <c r="Z374"/>
  <c r="AA374"/>
  <c r="AB374"/>
  <c r="AC374"/>
  <c r="AE374"/>
  <c r="AF374"/>
  <c r="AG374"/>
  <c r="AH374"/>
  <c r="AJ374"/>
  <c r="AK374"/>
  <c r="AL374"/>
  <c r="AM374"/>
  <c r="AO374"/>
  <c r="AP374"/>
  <c r="AQ374"/>
  <c r="AR374"/>
  <c r="AT374"/>
  <c r="AU374"/>
  <c r="AV374"/>
  <c r="AW374"/>
  <c r="AY374"/>
  <c r="AZ374"/>
  <c r="H374"/>
  <c r="I367"/>
  <c r="K367"/>
  <c r="L367"/>
  <c r="M367" s="1"/>
  <c r="N367"/>
  <c r="O367"/>
  <c r="Q367"/>
  <c r="R367"/>
  <c r="T367"/>
  <c r="U367"/>
  <c r="W367"/>
  <c r="X367"/>
  <c r="Z367"/>
  <c r="AA367"/>
  <c r="AB367"/>
  <c r="AC367"/>
  <c r="AE367"/>
  <c r="AF367"/>
  <c r="AG367"/>
  <c r="AH367"/>
  <c r="AJ367"/>
  <c r="AK367"/>
  <c r="AL367"/>
  <c r="AM367"/>
  <c r="AO367"/>
  <c r="AP367"/>
  <c r="AQ367"/>
  <c r="AR367"/>
  <c r="AT367"/>
  <c r="AU367"/>
  <c r="AV367"/>
  <c r="AW367"/>
  <c r="AY367"/>
  <c r="AZ367"/>
  <c r="H367"/>
  <c r="I360"/>
  <c r="K360"/>
  <c r="L360"/>
  <c r="N360"/>
  <c r="O360"/>
  <c r="Q360"/>
  <c r="R360"/>
  <c r="T360"/>
  <c r="U360"/>
  <c r="W360"/>
  <c r="X360"/>
  <c r="Z360"/>
  <c r="AA360"/>
  <c r="AB360"/>
  <c r="AC360"/>
  <c r="AE360"/>
  <c r="AF360"/>
  <c r="AG360"/>
  <c r="AH360"/>
  <c r="AJ360"/>
  <c r="AK360"/>
  <c r="AL360"/>
  <c r="AM360"/>
  <c r="AO360"/>
  <c r="AP360"/>
  <c r="AQ360"/>
  <c r="AR360"/>
  <c r="AT360"/>
  <c r="AU360"/>
  <c r="AV360"/>
  <c r="AW360"/>
  <c r="AX360"/>
  <c r="AY360"/>
  <c r="AZ360"/>
  <c r="H360"/>
  <c r="I353"/>
  <c r="K353"/>
  <c r="L353"/>
  <c r="N353"/>
  <c r="O353"/>
  <c r="Q353"/>
  <c r="R353"/>
  <c r="S353"/>
  <c r="T353"/>
  <c r="U353"/>
  <c r="W353"/>
  <c r="X353"/>
  <c r="Z353"/>
  <c r="AA353"/>
  <c r="AB353"/>
  <c r="AC353"/>
  <c r="AE353"/>
  <c r="AF353"/>
  <c r="AG353"/>
  <c r="AH353"/>
  <c r="AJ353"/>
  <c r="AK353"/>
  <c r="AL353"/>
  <c r="AM353"/>
  <c r="AO353"/>
  <c r="AP353"/>
  <c r="AQ353"/>
  <c r="AR353"/>
  <c r="AT353"/>
  <c r="AU353"/>
  <c r="AV353"/>
  <c r="AW353"/>
  <c r="AY353"/>
  <c r="AZ353"/>
  <c r="H353"/>
  <c r="F415"/>
  <c r="E415"/>
  <c r="F414"/>
  <c r="E414"/>
  <c r="F413"/>
  <c r="E413"/>
  <c r="F412"/>
  <c r="E412"/>
  <c r="F411"/>
  <c r="E411"/>
  <c r="F410"/>
  <c r="E410"/>
  <c r="F408"/>
  <c r="E408"/>
  <c r="F407"/>
  <c r="E407"/>
  <c r="F406"/>
  <c r="E406"/>
  <c r="F405"/>
  <c r="E405"/>
  <c r="F404"/>
  <c r="E404"/>
  <c r="F403"/>
  <c r="E403"/>
  <c r="F401"/>
  <c r="E401"/>
  <c r="F400"/>
  <c r="E400"/>
  <c r="F399"/>
  <c r="E399"/>
  <c r="F398"/>
  <c r="E398"/>
  <c r="F397"/>
  <c r="E397"/>
  <c r="F396"/>
  <c r="E396"/>
  <c r="F394"/>
  <c r="E394"/>
  <c r="F393"/>
  <c r="E393"/>
  <c r="F392"/>
  <c r="E392"/>
  <c r="F391"/>
  <c r="E391"/>
  <c r="F390"/>
  <c r="E390"/>
  <c r="F389"/>
  <c r="E389"/>
  <c r="F387"/>
  <c r="E387"/>
  <c r="F386"/>
  <c r="E386"/>
  <c r="F385"/>
  <c r="E385"/>
  <c r="F384"/>
  <c r="E384"/>
  <c r="F383"/>
  <c r="E383"/>
  <c r="F382"/>
  <c r="E382"/>
  <c r="F381"/>
  <c r="F380"/>
  <c r="E380"/>
  <c r="F379"/>
  <c r="E379"/>
  <c r="F378"/>
  <c r="E378"/>
  <c r="F377"/>
  <c r="E377"/>
  <c r="F376"/>
  <c r="E376"/>
  <c r="F375"/>
  <c r="E375"/>
  <c r="H340"/>
  <c r="I340"/>
  <c r="K340"/>
  <c r="L340"/>
  <c r="N340"/>
  <c r="O340"/>
  <c r="Q340"/>
  <c r="R340"/>
  <c r="T340"/>
  <c r="U340"/>
  <c r="V340"/>
  <c r="W340"/>
  <c r="X340"/>
  <c r="Y340"/>
  <c r="Z340"/>
  <c r="AA340"/>
  <c r="AB340"/>
  <c r="AC340"/>
  <c r="AD340"/>
  <c r="AE340"/>
  <c r="AF340"/>
  <c r="AG340"/>
  <c r="AH340"/>
  <c r="AI340"/>
  <c r="AJ340"/>
  <c r="AK340"/>
  <c r="AL340"/>
  <c r="AM340"/>
  <c r="AN340"/>
  <c r="AO340"/>
  <c r="AP340"/>
  <c r="AQ340"/>
  <c r="AR340"/>
  <c r="AS340"/>
  <c r="AT340"/>
  <c r="AU340"/>
  <c r="AV340"/>
  <c r="AW340"/>
  <c r="AX340"/>
  <c r="AY340"/>
  <c r="AZ340"/>
  <c r="H341"/>
  <c r="I341"/>
  <c r="K341"/>
  <c r="L341"/>
  <c r="N341"/>
  <c r="O341"/>
  <c r="Q341"/>
  <c r="R341"/>
  <c r="T341"/>
  <c r="U341"/>
  <c r="V341"/>
  <c r="W341"/>
  <c r="X341"/>
  <c r="Y341"/>
  <c r="Z341"/>
  <c r="AA341"/>
  <c r="AB341"/>
  <c r="AC341"/>
  <c r="AD341"/>
  <c r="AE341"/>
  <c r="AF341"/>
  <c r="AG341"/>
  <c r="AH341"/>
  <c r="AI341"/>
  <c r="AJ341"/>
  <c r="AK341"/>
  <c r="AL341"/>
  <c r="AM341"/>
  <c r="AN341"/>
  <c r="AO341"/>
  <c r="AP341"/>
  <c r="AQ341"/>
  <c r="AR341"/>
  <c r="AS341"/>
  <c r="AT341"/>
  <c r="AU341"/>
  <c r="AV341"/>
  <c r="AW341"/>
  <c r="AX341"/>
  <c r="AY341"/>
  <c r="AZ341"/>
  <c r="H342"/>
  <c r="I342"/>
  <c r="J342"/>
  <c r="K342"/>
  <c r="L342"/>
  <c r="M342"/>
  <c r="N342"/>
  <c r="O342"/>
  <c r="P342"/>
  <c r="Q342"/>
  <c r="R342"/>
  <c r="S342"/>
  <c r="T342"/>
  <c r="U342"/>
  <c r="V342"/>
  <c r="W342"/>
  <c r="X342"/>
  <c r="Y342"/>
  <c r="Z342"/>
  <c r="AA342"/>
  <c r="AB342"/>
  <c r="AC342"/>
  <c r="AD342"/>
  <c r="AE342"/>
  <c r="AF342"/>
  <c r="AG342"/>
  <c r="AH342"/>
  <c r="AI342"/>
  <c r="AJ342"/>
  <c r="AK342"/>
  <c r="AL342"/>
  <c r="AM342"/>
  <c r="AN342"/>
  <c r="AO342"/>
  <c r="AP342"/>
  <c r="AQ342"/>
  <c r="AR342"/>
  <c r="AS342"/>
  <c r="AT342"/>
  <c r="AU342"/>
  <c r="AV342"/>
  <c r="AW342"/>
  <c r="AX342"/>
  <c r="AY342"/>
  <c r="AZ342"/>
  <c r="H343"/>
  <c r="I343"/>
  <c r="J343"/>
  <c r="K343"/>
  <c r="L343"/>
  <c r="M343"/>
  <c r="N343"/>
  <c r="O343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AL343"/>
  <c r="AM343"/>
  <c r="AN343"/>
  <c r="AO343"/>
  <c r="AP343"/>
  <c r="AQ343"/>
  <c r="AR343"/>
  <c r="AS343"/>
  <c r="AT343"/>
  <c r="AU343"/>
  <c r="AV343"/>
  <c r="AW343"/>
  <c r="AX343"/>
  <c r="AY343"/>
  <c r="AZ343"/>
  <c r="H344"/>
  <c r="I344"/>
  <c r="J344"/>
  <c r="K344"/>
  <c r="L344"/>
  <c r="M344"/>
  <c r="N344"/>
  <c r="O344"/>
  <c r="P344"/>
  <c r="Q344"/>
  <c r="R344"/>
  <c r="S344"/>
  <c r="T344"/>
  <c r="U344"/>
  <c r="V344"/>
  <c r="W344"/>
  <c r="X344"/>
  <c r="Y344"/>
  <c r="Z344"/>
  <c r="AA344"/>
  <c r="AB344"/>
  <c r="AC344"/>
  <c r="AD344"/>
  <c r="AE344"/>
  <c r="AF344"/>
  <c r="AG344"/>
  <c r="AH344"/>
  <c r="AI344"/>
  <c r="AJ344"/>
  <c r="AK344"/>
  <c r="AL344"/>
  <c r="AM344"/>
  <c r="AN344"/>
  <c r="AO344"/>
  <c r="AP344"/>
  <c r="AQ344"/>
  <c r="AR344"/>
  <c r="AS344"/>
  <c r="AT344"/>
  <c r="AU344"/>
  <c r="AV344"/>
  <c r="AW344"/>
  <c r="AX344"/>
  <c r="AY344"/>
  <c r="AZ344"/>
  <c r="I339"/>
  <c r="J339"/>
  <c r="K339"/>
  <c r="L339"/>
  <c r="M339"/>
  <c r="N339"/>
  <c r="O339"/>
  <c r="P339"/>
  <c r="Q339"/>
  <c r="R339"/>
  <c r="S339"/>
  <c r="T339"/>
  <c r="U339"/>
  <c r="V339"/>
  <c r="W339"/>
  <c r="X339"/>
  <c r="Y339"/>
  <c r="Z339"/>
  <c r="AA339"/>
  <c r="AB339"/>
  <c r="AC339"/>
  <c r="AD339"/>
  <c r="AE339"/>
  <c r="AF339"/>
  <c r="AG339"/>
  <c r="AH339"/>
  <c r="AI339"/>
  <c r="AJ339"/>
  <c r="AK339"/>
  <c r="AL339"/>
  <c r="AM339"/>
  <c r="AN339"/>
  <c r="AO339"/>
  <c r="AP339"/>
  <c r="AQ339"/>
  <c r="AR339"/>
  <c r="AS339"/>
  <c r="AT339"/>
  <c r="AU339"/>
  <c r="AV339"/>
  <c r="AW339"/>
  <c r="AX339"/>
  <c r="AY339"/>
  <c r="AZ339"/>
  <c r="H339"/>
  <c r="O331"/>
  <c r="Q331"/>
  <c r="R331"/>
  <c r="T331"/>
  <c r="U331"/>
  <c r="W331"/>
  <c r="X331"/>
  <c r="Z331"/>
  <c r="AA331"/>
  <c r="AB331"/>
  <c r="AC331"/>
  <c r="AE331"/>
  <c r="AF331"/>
  <c r="AG331"/>
  <c r="AH331"/>
  <c r="AJ331"/>
  <c r="AK331"/>
  <c r="AL331"/>
  <c r="AM331"/>
  <c r="AO331"/>
  <c r="AP331"/>
  <c r="AQ331"/>
  <c r="AR331"/>
  <c r="AT331"/>
  <c r="AU331"/>
  <c r="AV331"/>
  <c r="AW331"/>
  <c r="AY331"/>
  <c r="AZ331"/>
  <c r="N331"/>
  <c r="O324"/>
  <c r="Q324"/>
  <c r="R324"/>
  <c r="T324"/>
  <c r="U324"/>
  <c r="W324"/>
  <c r="X324"/>
  <c r="Z324"/>
  <c r="AA324"/>
  <c r="AB324"/>
  <c r="AC324"/>
  <c r="AE324"/>
  <c r="AF324"/>
  <c r="AG324"/>
  <c r="AH324"/>
  <c r="AJ324"/>
  <c r="AK324"/>
  <c r="AL324"/>
  <c r="AM324"/>
  <c r="AO324"/>
  <c r="AP324"/>
  <c r="AQ324"/>
  <c r="AR324"/>
  <c r="AT324"/>
  <c r="AU324"/>
  <c r="AV324"/>
  <c r="AW324"/>
  <c r="AX324"/>
  <c r="AY324"/>
  <c r="AZ324"/>
  <c r="N324"/>
  <c r="L317"/>
  <c r="N317"/>
  <c r="O317"/>
  <c r="P317" s="1"/>
  <c r="Q317"/>
  <c r="R317"/>
  <c r="T317"/>
  <c r="U317"/>
  <c r="W317"/>
  <c r="X317"/>
  <c r="Z317"/>
  <c r="AA317"/>
  <c r="AB317"/>
  <c r="AC317"/>
  <c r="AE317"/>
  <c r="AF317"/>
  <c r="AG317"/>
  <c r="AH317"/>
  <c r="AJ317"/>
  <c r="AK317"/>
  <c r="AL317"/>
  <c r="AM317"/>
  <c r="AO317"/>
  <c r="AP317"/>
  <c r="AQ317"/>
  <c r="AR317"/>
  <c r="AT317"/>
  <c r="AU317"/>
  <c r="AV317"/>
  <c r="AW317"/>
  <c r="AY317"/>
  <c r="AZ317"/>
  <c r="K317"/>
  <c r="M317" s="1"/>
  <c r="L310"/>
  <c r="N310"/>
  <c r="O310"/>
  <c r="Q310"/>
  <c r="R310"/>
  <c r="T310"/>
  <c r="U310"/>
  <c r="W310"/>
  <c r="X310"/>
  <c r="Z310"/>
  <c r="AA310"/>
  <c r="AB310"/>
  <c r="AC310"/>
  <c r="AE310"/>
  <c r="AF310"/>
  <c r="AG310"/>
  <c r="AH310"/>
  <c r="AJ310"/>
  <c r="AK310"/>
  <c r="AL310"/>
  <c r="AM310"/>
  <c r="AO310"/>
  <c r="AP310"/>
  <c r="AQ310"/>
  <c r="AR310"/>
  <c r="AT310"/>
  <c r="AU310"/>
  <c r="AV310"/>
  <c r="AW310"/>
  <c r="AY310"/>
  <c r="AZ310"/>
  <c r="K310"/>
  <c r="L303"/>
  <c r="N303"/>
  <c r="O303"/>
  <c r="Q303"/>
  <c r="R303"/>
  <c r="T303"/>
  <c r="U303"/>
  <c r="W303"/>
  <c r="X303"/>
  <c r="Z303"/>
  <c r="AA303"/>
  <c r="AB303"/>
  <c r="AC303"/>
  <c r="AE303"/>
  <c r="AF303"/>
  <c r="AG303"/>
  <c r="AH303"/>
  <c r="AJ303"/>
  <c r="AK303"/>
  <c r="AL303"/>
  <c r="AM303"/>
  <c r="AO303"/>
  <c r="AP303"/>
  <c r="AQ303"/>
  <c r="AR303"/>
  <c r="AT303"/>
  <c r="AU303"/>
  <c r="AV303"/>
  <c r="AW303"/>
  <c r="AY303"/>
  <c r="AZ303"/>
  <c r="K303"/>
  <c r="E304"/>
  <c r="L296"/>
  <c r="N296"/>
  <c r="O296"/>
  <c r="Q296"/>
  <c r="R296"/>
  <c r="T296"/>
  <c r="U296"/>
  <c r="W296"/>
  <c r="X296"/>
  <c r="Z296"/>
  <c r="AA296"/>
  <c r="AB296"/>
  <c r="AC296"/>
  <c r="AE296"/>
  <c r="AF296"/>
  <c r="AG296"/>
  <c r="AH296"/>
  <c r="AJ296"/>
  <c r="AK296"/>
  <c r="AL296"/>
  <c r="AM296"/>
  <c r="AO296"/>
  <c r="AP296"/>
  <c r="AQ296"/>
  <c r="AR296"/>
  <c r="AT296"/>
  <c r="AU296"/>
  <c r="AV296"/>
  <c r="AW296"/>
  <c r="AY296"/>
  <c r="K296"/>
  <c r="K489" l="1"/>
  <c r="K486" s="1"/>
  <c r="F486"/>
  <c r="J486"/>
  <c r="S486"/>
  <c r="P331"/>
  <c r="F339"/>
  <c r="F341"/>
  <c r="F340"/>
  <c r="M581"/>
  <c r="P581"/>
  <c r="S581"/>
  <c r="V581"/>
  <c r="Y581"/>
  <c r="AD581"/>
  <c r="AI581"/>
  <c r="AN581"/>
  <c r="AS581"/>
  <c r="AX581"/>
  <c r="BA581"/>
  <c r="AD574"/>
  <c r="M574"/>
  <c r="J574"/>
  <c r="Y574"/>
  <c r="AX574"/>
  <c r="V574"/>
  <c r="S574"/>
  <c r="AN574"/>
  <c r="AI574"/>
  <c r="AS574"/>
  <c r="F168"/>
  <c r="E70"/>
  <c r="E489"/>
  <c r="G502"/>
  <c r="P303"/>
  <c r="M303"/>
  <c r="G140"/>
  <c r="E409"/>
  <c r="Z338"/>
  <c r="G154"/>
  <c r="G161"/>
  <c r="G91"/>
  <c r="M168"/>
  <c r="F409"/>
  <c r="G409" s="1"/>
  <c r="P168"/>
  <c r="V168"/>
  <c r="Y168"/>
  <c r="E381"/>
  <c r="G381" s="1"/>
  <c r="AP338"/>
  <c r="S168"/>
  <c r="AN168"/>
  <c r="G35"/>
  <c r="G70"/>
  <c r="G119"/>
  <c r="G112"/>
  <c r="E296"/>
  <c r="G42"/>
  <c r="J360"/>
  <c r="I338"/>
  <c r="AX338"/>
  <c r="AH338"/>
  <c r="R338"/>
  <c r="J395"/>
  <c r="AY338"/>
  <c r="AU338"/>
  <c r="AQ338"/>
  <c r="AM338"/>
  <c r="AI338"/>
  <c r="AE338"/>
  <c r="AA338"/>
  <c r="W338"/>
  <c r="O338"/>
  <c r="AT338"/>
  <c r="AL338"/>
  <c r="AD338"/>
  <c r="V338"/>
  <c r="N338"/>
  <c r="J353"/>
  <c r="F574"/>
  <c r="AZ338"/>
  <c r="AV338"/>
  <c r="AR338"/>
  <c r="AN338"/>
  <c r="AJ338"/>
  <c r="AF338"/>
  <c r="AB338"/>
  <c r="X338"/>
  <c r="T338"/>
  <c r="L338"/>
  <c r="AW338"/>
  <c r="AS338"/>
  <c r="AO338"/>
  <c r="AK338"/>
  <c r="AG338"/>
  <c r="AC338"/>
  <c r="Y338"/>
  <c r="U338"/>
  <c r="J367"/>
  <c r="J381"/>
  <c r="F395"/>
  <c r="F402"/>
  <c r="J409"/>
  <c r="F523"/>
  <c r="G77"/>
  <c r="G133"/>
  <c r="G147"/>
  <c r="E374"/>
  <c r="E388"/>
  <c r="E402"/>
  <c r="J374"/>
  <c r="J388"/>
  <c r="J402"/>
  <c r="G126"/>
  <c r="G49"/>
  <c r="G105"/>
  <c r="G98"/>
  <c r="G84"/>
  <c r="G63"/>
  <c r="H338"/>
  <c r="Q338"/>
  <c r="E395"/>
  <c r="G395" s="1"/>
  <c r="F388"/>
  <c r="F374"/>
  <c r="H523"/>
  <c r="E523" s="1"/>
  <c r="E516"/>
  <c r="F581"/>
  <c r="F516"/>
  <c r="E574"/>
  <c r="E581"/>
  <c r="F296"/>
  <c r="H600"/>
  <c r="I600"/>
  <c r="J600"/>
  <c r="K600"/>
  <c r="L600"/>
  <c r="M600"/>
  <c r="N600"/>
  <c r="O600"/>
  <c r="P600"/>
  <c r="Q600"/>
  <c r="R600"/>
  <c r="S600"/>
  <c r="T600"/>
  <c r="U600"/>
  <c r="V600"/>
  <c r="W600"/>
  <c r="X600"/>
  <c r="Y600"/>
  <c r="Z600"/>
  <c r="AA600"/>
  <c r="AB600"/>
  <c r="AC600"/>
  <c r="AD600"/>
  <c r="AE600"/>
  <c r="AF600"/>
  <c r="AG600"/>
  <c r="AH600"/>
  <c r="AI600"/>
  <c r="AJ600"/>
  <c r="AK600"/>
  <c r="AL600"/>
  <c r="AM600"/>
  <c r="AN600"/>
  <c r="AO600"/>
  <c r="AP600"/>
  <c r="AQ600"/>
  <c r="AR600"/>
  <c r="AS600"/>
  <c r="AT600"/>
  <c r="AU600"/>
  <c r="AV600"/>
  <c r="AW600"/>
  <c r="AX600"/>
  <c r="AY600"/>
  <c r="AZ600"/>
  <c r="J598"/>
  <c r="K598"/>
  <c r="L598"/>
  <c r="N598"/>
  <c r="O598"/>
  <c r="Q598"/>
  <c r="R598"/>
  <c r="T598"/>
  <c r="U598"/>
  <c r="V598"/>
  <c r="W598"/>
  <c r="X598"/>
  <c r="Y598"/>
  <c r="Z598"/>
  <c r="AA598"/>
  <c r="AB598"/>
  <c r="AC598"/>
  <c r="AD598"/>
  <c r="AE598"/>
  <c r="AF598"/>
  <c r="AG598"/>
  <c r="AH598"/>
  <c r="AI598"/>
  <c r="AJ598"/>
  <c r="AK598"/>
  <c r="AL598"/>
  <c r="AM598"/>
  <c r="AN598"/>
  <c r="AO598"/>
  <c r="AP598"/>
  <c r="AQ598"/>
  <c r="AR598"/>
  <c r="AS598"/>
  <c r="AT598"/>
  <c r="AU598"/>
  <c r="AV598"/>
  <c r="AW598"/>
  <c r="AX598"/>
  <c r="AY598"/>
  <c r="AZ598"/>
  <c r="K599"/>
  <c r="L599"/>
  <c r="N599"/>
  <c r="O599"/>
  <c r="Q599"/>
  <c r="R599"/>
  <c r="T599"/>
  <c r="U599"/>
  <c r="V599"/>
  <c r="W599"/>
  <c r="X599"/>
  <c r="Y599"/>
  <c r="Z599"/>
  <c r="AA599"/>
  <c r="AB599"/>
  <c r="AC599"/>
  <c r="AD599"/>
  <c r="AE599"/>
  <c r="AF599"/>
  <c r="AG599"/>
  <c r="AH599"/>
  <c r="AI599"/>
  <c r="AJ599"/>
  <c r="AK599"/>
  <c r="AL599"/>
  <c r="AM599"/>
  <c r="AN599"/>
  <c r="AO599"/>
  <c r="AP599"/>
  <c r="AQ599"/>
  <c r="AR599"/>
  <c r="AS599"/>
  <c r="AT599"/>
  <c r="AU599"/>
  <c r="AV599"/>
  <c r="AW599"/>
  <c r="AX599"/>
  <c r="AY599"/>
  <c r="AZ599"/>
  <c r="J601"/>
  <c r="K601"/>
  <c r="L601"/>
  <c r="M601"/>
  <c r="N601"/>
  <c r="O601"/>
  <c r="P601"/>
  <c r="Q601"/>
  <c r="R601"/>
  <c r="S601"/>
  <c r="T601"/>
  <c r="U601"/>
  <c r="V601"/>
  <c r="W601"/>
  <c r="X601"/>
  <c r="Y601"/>
  <c r="Z601"/>
  <c r="AA601"/>
  <c r="AB601"/>
  <c r="AC601"/>
  <c r="AD601"/>
  <c r="AE601"/>
  <c r="AF601"/>
  <c r="AG601"/>
  <c r="AH601"/>
  <c r="AI601"/>
  <c r="AJ601"/>
  <c r="AK601"/>
  <c r="AL601"/>
  <c r="AM601"/>
  <c r="AN601"/>
  <c r="AO601"/>
  <c r="AP601"/>
  <c r="AQ601"/>
  <c r="AR601"/>
  <c r="AS601"/>
  <c r="AT601"/>
  <c r="AU601"/>
  <c r="AV601"/>
  <c r="AW601"/>
  <c r="AX601"/>
  <c r="AY601"/>
  <c r="AZ601"/>
  <c r="J602"/>
  <c r="K602"/>
  <c r="L602"/>
  <c r="M602"/>
  <c r="N602"/>
  <c r="O602"/>
  <c r="P602"/>
  <c r="Q602"/>
  <c r="R602"/>
  <c r="S602"/>
  <c r="T602"/>
  <c r="U602"/>
  <c r="V602"/>
  <c r="W602"/>
  <c r="X602"/>
  <c r="Y602"/>
  <c r="Z602"/>
  <c r="AA602"/>
  <c r="AB602"/>
  <c r="AC602"/>
  <c r="AD602"/>
  <c r="AE602"/>
  <c r="AF602"/>
  <c r="AG602"/>
  <c r="AH602"/>
  <c r="AI602"/>
  <c r="AJ602"/>
  <c r="AK602"/>
  <c r="AL602"/>
  <c r="AM602"/>
  <c r="AN602"/>
  <c r="AO602"/>
  <c r="AP602"/>
  <c r="AQ602"/>
  <c r="AR602"/>
  <c r="AS602"/>
  <c r="AT602"/>
  <c r="AU602"/>
  <c r="AV602"/>
  <c r="AW602"/>
  <c r="AX602"/>
  <c r="AY602"/>
  <c r="AZ602"/>
  <c r="J597"/>
  <c r="K597"/>
  <c r="L597"/>
  <c r="M597"/>
  <c r="N597"/>
  <c r="O597"/>
  <c r="Q597"/>
  <c r="R597"/>
  <c r="T597"/>
  <c r="U597"/>
  <c r="V597"/>
  <c r="W597"/>
  <c r="X597"/>
  <c r="Y597"/>
  <c r="Z597"/>
  <c r="AA597"/>
  <c r="AB597"/>
  <c r="AC597"/>
  <c r="AD597"/>
  <c r="AE597"/>
  <c r="AF597"/>
  <c r="AG597"/>
  <c r="AH597"/>
  <c r="AI597"/>
  <c r="AJ597"/>
  <c r="AK597"/>
  <c r="AL597"/>
  <c r="AM597"/>
  <c r="AN597"/>
  <c r="AO597"/>
  <c r="AP597"/>
  <c r="AQ597"/>
  <c r="AR597"/>
  <c r="AS597"/>
  <c r="AT597"/>
  <c r="AU597"/>
  <c r="AV597"/>
  <c r="AW597"/>
  <c r="AX597"/>
  <c r="AY597"/>
  <c r="AZ597"/>
  <c r="H598"/>
  <c r="I598"/>
  <c r="H599"/>
  <c r="I599"/>
  <c r="H601"/>
  <c r="I601"/>
  <c r="H602"/>
  <c r="I602"/>
  <c r="I597"/>
  <c r="H597"/>
  <c r="K338"/>
  <c r="E340"/>
  <c r="M486" l="1"/>
  <c r="E486"/>
  <c r="G486"/>
  <c r="G581"/>
  <c r="M338"/>
  <c r="G574"/>
  <c r="F338"/>
  <c r="J338"/>
  <c r="E338"/>
  <c r="G338" s="1"/>
  <c r="G374"/>
  <c r="F601"/>
  <c r="AT596"/>
  <c r="G402"/>
  <c r="AP596"/>
  <c r="AL596"/>
  <c r="AH596"/>
  <c r="N596"/>
  <c r="G388"/>
  <c r="F598"/>
  <c r="Z596"/>
  <c r="R596"/>
  <c r="AW596"/>
  <c r="AO596"/>
  <c r="AC596"/>
  <c r="AZ596"/>
  <c r="AR596"/>
  <c r="AJ596"/>
  <c r="AB596"/>
  <c r="X596"/>
  <c r="T596"/>
  <c r="E602"/>
  <c r="E599"/>
  <c r="AY596"/>
  <c r="AU596"/>
  <c r="AQ596"/>
  <c r="AM596"/>
  <c r="AE596"/>
  <c r="AA596"/>
  <c r="W596"/>
  <c r="O596"/>
  <c r="K596"/>
  <c r="E598"/>
  <c r="AK596"/>
  <c r="U596"/>
  <c r="Q596"/>
  <c r="E601"/>
  <c r="AG596"/>
  <c r="F602"/>
  <c r="AV596"/>
  <c r="AF596"/>
  <c r="L596"/>
  <c r="E597"/>
  <c r="H596"/>
  <c r="F597"/>
  <c r="I596"/>
  <c r="F599"/>
  <c r="F600"/>
  <c r="E600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0"/>
  <c r="E350"/>
  <c r="F344"/>
  <c r="E344"/>
  <c r="F343"/>
  <c r="E343"/>
  <c r="F342"/>
  <c r="E342"/>
  <c r="E341"/>
  <c r="E339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F303"/>
  <c r="E303"/>
  <c r="G303" s="1"/>
  <c r="F302"/>
  <c r="E302"/>
  <c r="E301"/>
  <c r="E300"/>
  <c r="E299"/>
  <c r="E297"/>
  <c r="E221"/>
  <c r="H494"/>
  <c r="I494"/>
  <c r="J494"/>
  <c r="K494"/>
  <c r="L494"/>
  <c r="M494"/>
  <c r="N494"/>
  <c r="O494"/>
  <c r="P494"/>
  <c r="Q494"/>
  <c r="R494"/>
  <c r="S494"/>
  <c r="T494"/>
  <c r="U494"/>
  <c r="V494"/>
  <c r="W494"/>
  <c r="X494"/>
  <c r="Y494"/>
  <c r="Z494"/>
  <c r="AA494"/>
  <c r="AB494"/>
  <c r="AC494"/>
  <c r="AD494"/>
  <c r="AE494"/>
  <c r="AF494"/>
  <c r="AG494"/>
  <c r="AH494"/>
  <c r="AI494"/>
  <c r="AJ494"/>
  <c r="AK494"/>
  <c r="AL494"/>
  <c r="AM494"/>
  <c r="AN494"/>
  <c r="AO494"/>
  <c r="AP494"/>
  <c r="AQ494"/>
  <c r="AR494"/>
  <c r="AS494"/>
  <c r="AT494"/>
  <c r="AU494"/>
  <c r="AV494"/>
  <c r="AW494"/>
  <c r="AX494"/>
  <c r="AY494"/>
  <c r="AZ494"/>
  <c r="BA494"/>
  <c r="H495"/>
  <c r="H496"/>
  <c r="F219"/>
  <c r="F220"/>
  <c r="F221"/>
  <c r="F222"/>
  <c r="F223"/>
  <c r="F224"/>
  <c r="F218"/>
  <c r="F212"/>
  <c r="F213"/>
  <c r="F214"/>
  <c r="F215"/>
  <c r="F216"/>
  <c r="F217"/>
  <c r="F211"/>
  <c r="F205"/>
  <c r="F206"/>
  <c r="F207"/>
  <c r="F208"/>
  <c r="F209"/>
  <c r="F210"/>
  <c r="F204"/>
  <c r="F198"/>
  <c r="F199"/>
  <c r="F200"/>
  <c r="F201"/>
  <c r="F202"/>
  <c r="F203"/>
  <c r="F197"/>
  <c r="E191"/>
  <c r="F191"/>
  <c r="E192"/>
  <c r="F192"/>
  <c r="E193"/>
  <c r="F193"/>
  <c r="E194"/>
  <c r="F194"/>
  <c r="E195"/>
  <c r="F195"/>
  <c r="E196"/>
  <c r="F196"/>
  <c r="F190"/>
  <c r="F184"/>
  <c r="F185"/>
  <c r="F186"/>
  <c r="F291" s="1"/>
  <c r="F187"/>
  <c r="F188"/>
  <c r="F183"/>
  <c r="E177"/>
  <c r="F177"/>
  <c r="E178"/>
  <c r="F178"/>
  <c r="E179"/>
  <c r="F179"/>
  <c r="E180"/>
  <c r="F180"/>
  <c r="E181"/>
  <c r="F181"/>
  <c r="E182"/>
  <c r="F182"/>
  <c r="F176"/>
  <c r="E184"/>
  <c r="E185"/>
  <c r="E186"/>
  <c r="E187"/>
  <c r="E188"/>
  <c r="E198"/>
  <c r="E199"/>
  <c r="E200"/>
  <c r="E201"/>
  <c r="E202"/>
  <c r="E203"/>
  <c r="E205"/>
  <c r="E206"/>
  <c r="E207"/>
  <c r="E208"/>
  <c r="E209"/>
  <c r="E210"/>
  <c r="E212"/>
  <c r="E213"/>
  <c r="E214"/>
  <c r="E291" s="1"/>
  <c r="E215"/>
  <c r="E216"/>
  <c r="E217"/>
  <c r="E219"/>
  <c r="E220"/>
  <c r="E222"/>
  <c r="E223"/>
  <c r="E224"/>
  <c r="Z218"/>
  <c r="W211"/>
  <c r="W204"/>
  <c r="E204" s="1"/>
  <c r="W197"/>
  <c r="E197" s="1"/>
  <c r="AE190"/>
  <c r="E190" s="1"/>
  <c r="AE183"/>
  <c r="AE288" s="1"/>
  <c r="F288" l="1"/>
  <c r="E211"/>
  <c r="W288"/>
  <c r="F494"/>
  <c r="E494"/>
  <c r="G317"/>
  <c r="G360"/>
  <c r="G331"/>
  <c r="G353"/>
  <c r="G367"/>
  <c r="F596"/>
  <c r="E596"/>
  <c r="BA499"/>
  <c r="BA16" s="1"/>
  <c r="BA595"/>
  <c r="AZ595"/>
  <c r="AZ499"/>
  <c r="AZ16" s="1"/>
  <c r="AZ31" s="1"/>
  <c r="AY595"/>
  <c r="AY499"/>
  <c r="AY16" s="1"/>
  <c r="AY31" s="1"/>
  <c r="AX595"/>
  <c r="AX499"/>
  <c r="AX16" s="1"/>
  <c r="AW595"/>
  <c r="AW499"/>
  <c r="AW16" s="1"/>
  <c r="AW31" s="1"/>
  <c r="AV595"/>
  <c r="AV499"/>
  <c r="AV16" s="1"/>
  <c r="AV31" s="1"/>
  <c r="AU595"/>
  <c r="AU499"/>
  <c r="AU16" s="1"/>
  <c r="AU31" s="1"/>
  <c r="AT595"/>
  <c r="AT499"/>
  <c r="AT16" s="1"/>
  <c r="AT31" s="1"/>
  <c r="AS595"/>
  <c r="AS499"/>
  <c r="AS16" s="1"/>
  <c r="AR595"/>
  <c r="AR499"/>
  <c r="AR16" s="1"/>
  <c r="AR31" s="1"/>
  <c r="AQ595"/>
  <c r="AQ499"/>
  <c r="AQ16" s="1"/>
  <c r="AQ31" s="1"/>
  <c r="AP595"/>
  <c r="AP499"/>
  <c r="AP16" s="1"/>
  <c r="AP31" s="1"/>
  <c r="AO595"/>
  <c r="AO499"/>
  <c r="AO16" s="1"/>
  <c r="AO31" s="1"/>
  <c r="AN595"/>
  <c r="AN499"/>
  <c r="AN16" s="1"/>
  <c r="AM595"/>
  <c r="AM499"/>
  <c r="AM16" s="1"/>
  <c r="AM31" s="1"/>
  <c r="AL595"/>
  <c r="AL499"/>
  <c r="AL16" s="1"/>
  <c r="AL31" s="1"/>
  <c r="AK595"/>
  <c r="AK499"/>
  <c r="AK16" s="1"/>
  <c r="AK31" s="1"/>
  <c r="AJ595"/>
  <c r="AJ499"/>
  <c r="AJ16" s="1"/>
  <c r="AJ31" s="1"/>
  <c r="AI595"/>
  <c r="AI499"/>
  <c r="AI16" s="1"/>
  <c r="AH595"/>
  <c r="AH499"/>
  <c r="AH16" s="1"/>
  <c r="AH31" s="1"/>
  <c r="AG595"/>
  <c r="AG499"/>
  <c r="AG16" s="1"/>
  <c r="AG31" s="1"/>
  <c r="AF595"/>
  <c r="AF499"/>
  <c r="AF16" s="1"/>
  <c r="AF31" s="1"/>
  <c r="AE595"/>
  <c r="AE499"/>
  <c r="AE16" s="1"/>
  <c r="AE31" s="1"/>
  <c r="AD595"/>
  <c r="AD499"/>
  <c r="AD16" s="1"/>
  <c r="AC595"/>
  <c r="AC499"/>
  <c r="AC16" s="1"/>
  <c r="AC31" s="1"/>
  <c r="AB595"/>
  <c r="AB499"/>
  <c r="AB16" s="1"/>
  <c r="AB31" s="1"/>
  <c r="AA595"/>
  <c r="AA499"/>
  <c r="AA16" s="1"/>
  <c r="AA31" s="1"/>
  <c r="Z595"/>
  <c r="Z499"/>
  <c r="Z16" s="1"/>
  <c r="Z31" s="1"/>
  <c r="Y595"/>
  <c r="Y499"/>
  <c r="Y16" s="1"/>
  <c r="X595"/>
  <c r="X499"/>
  <c r="X16" s="1"/>
  <c r="X31" s="1"/>
  <c r="W595"/>
  <c r="W499"/>
  <c r="W16" s="1"/>
  <c r="W31" s="1"/>
  <c r="V595"/>
  <c r="V499"/>
  <c r="V16" s="1"/>
  <c r="U595"/>
  <c r="U499"/>
  <c r="U16" s="1"/>
  <c r="U31" s="1"/>
  <c r="T595"/>
  <c r="T499"/>
  <c r="T16" s="1"/>
  <c r="T31" s="1"/>
  <c r="S499"/>
  <c r="S16" s="1"/>
  <c r="R595"/>
  <c r="R499"/>
  <c r="R16" s="1"/>
  <c r="R31" s="1"/>
  <c r="Q595"/>
  <c r="Q499"/>
  <c r="Q16" s="1"/>
  <c r="Q31" s="1"/>
  <c r="P499"/>
  <c r="P16" s="1"/>
  <c r="O595"/>
  <c r="O499"/>
  <c r="O16" s="1"/>
  <c r="O31" s="1"/>
  <c r="N595"/>
  <c r="N499"/>
  <c r="N16" s="1"/>
  <c r="N31" s="1"/>
  <c r="M595"/>
  <c r="M499"/>
  <c r="M16" s="1"/>
  <c r="L595"/>
  <c r="L499"/>
  <c r="L16" s="1"/>
  <c r="L31" s="1"/>
  <c r="K595"/>
  <c r="K499"/>
  <c r="K16" s="1"/>
  <c r="K31" s="1"/>
  <c r="J595"/>
  <c r="J499"/>
  <c r="J16" s="1"/>
  <c r="I595"/>
  <c r="I499"/>
  <c r="I16" s="1"/>
  <c r="I31" s="1"/>
  <c r="H595"/>
  <c r="H499"/>
  <c r="H16" s="1"/>
  <c r="H31" s="1"/>
  <c r="BA498"/>
  <c r="BA15" s="1"/>
  <c r="BA594"/>
  <c r="AZ594"/>
  <c r="AZ498"/>
  <c r="AZ15" s="1"/>
  <c r="AZ30" s="1"/>
  <c r="AY594"/>
  <c r="AY498"/>
  <c r="AY15" s="1"/>
  <c r="AY30" s="1"/>
  <c r="AX594"/>
  <c r="AX498"/>
  <c r="AX15" s="1"/>
  <c r="AW594"/>
  <c r="AW498"/>
  <c r="AW15" s="1"/>
  <c r="AW30" s="1"/>
  <c r="AV594"/>
  <c r="AV498"/>
  <c r="AV15" s="1"/>
  <c r="AV30" s="1"/>
  <c r="AU594"/>
  <c r="AU498"/>
  <c r="AU15" s="1"/>
  <c r="AU30" s="1"/>
  <c r="AT594"/>
  <c r="AT498"/>
  <c r="AT15" s="1"/>
  <c r="AT30" s="1"/>
  <c r="AS594"/>
  <c r="AS498"/>
  <c r="AS15" s="1"/>
  <c r="AR594"/>
  <c r="AR498"/>
  <c r="AR15" s="1"/>
  <c r="AR30" s="1"/>
  <c r="AQ594"/>
  <c r="AQ498"/>
  <c r="AQ15" s="1"/>
  <c r="AQ30" s="1"/>
  <c r="AP594"/>
  <c r="AP498"/>
  <c r="AP15" s="1"/>
  <c r="AP30" s="1"/>
  <c r="AO594"/>
  <c r="AO498"/>
  <c r="AO15" s="1"/>
  <c r="AO30" s="1"/>
  <c r="AN594"/>
  <c r="AN498"/>
  <c r="AN15" s="1"/>
  <c r="AM594"/>
  <c r="AM498"/>
  <c r="AM15" s="1"/>
  <c r="AM30" s="1"/>
  <c r="AL594"/>
  <c r="AL498"/>
  <c r="AL15" s="1"/>
  <c r="AL30" s="1"/>
  <c r="AK594"/>
  <c r="AK498"/>
  <c r="AK15" s="1"/>
  <c r="AK30" s="1"/>
  <c r="AJ594"/>
  <c r="AJ498"/>
  <c r="AJ15" s="1"/>
  <c r="AJ30" s="1"/>
  <c r="AI594"/>
  <c r="AI498"/>
  <c r="AI15" s="1"/>
  <c r="AH594"/>
  <c r="AH498"/>
  <c r="AH15" s="1"/>
  <c r="AH30" s="1"/>
  <c r="AG594"/>
  <c r="AG498"/>
  <c r="AG15" s="1"/>
  <c r="AG30" s="1"/>
  <c r="AF594"/>
  <c r="AF498"/>
  <c r="AF15" s="1"/>
  <c r="AF30" s="1"/>
  <c r="AE594"/>
  <c r="AE498"/>
  <c r="AE15" s="1"/>
  <c r="AE30" s="1"/>
  <c r="AD594"/>
  <c r="AD498"/>
  <c r="AD15" s="1"/>
  <c r="AC594"/>
  <c r="AC498"/>
  <c r="AC15" s="1"/>
  <c r="AC30" s="1"/>
  <c r="AB594"/>
  <c r="AB498"/>
  <c r="AB15" s="1"/>
  <c r="AB30" s="1"/>
  <c r="AA594"/>
  <c r="AA498"/>
  <c r="AA15" s="1"/>
  <c r="AA30" s="1"/>
  <c r="Z594"/>
  <c r="Z498"/>
  <c r="Z15" s="1"/>
  <c r="Z30" s="1"/>
  <c r="Y594"/>
  <c r="Y498"/>
  <c r="Y15" s="1"/>
  <c r="X594"/>
  <c r="X498"/>
  <c r="X15" s="1"/>
  <c r="X30" s="1"/>
  <c r="W594"/>
  <c r="W498"/>
  <c r="W15" s="1"/>
  <c r="W30" s="1"/>
  <c r="V594"/>
  <c r="V498"/>
  <c r="V15" s="1"/>
  <c r="U594"/>
  <c r="U498"/>
  <c r="U15" s="1"/>
  <c r="U30" s="1"/>
  <c r="T594"/>
  <c r="T498"/>
  <c r="T15" s="1"/>
  <c r="T30" s="1"/>
  <c r="S498"/>
  <c r="S15" s="1"/>
  <c r="R594"/>
  <c r="R498"/>
  <c r="R15" s="1"/>
  <c r="R30" s="1"/>
  <c r="Q594"/>
  <c r="Q498"/>
  <c r="Q15" s="1"/>
  <c r="Q30" s="1"/>
  <c r="P498"/>
  <c r="P15" s="1"/>
  <c r="O594"/>
  <c r="O498"/>
  <c r="O15" s="1"/>
  <c r="O30" s="1"/>
  <c r="N594"/>
  <c r="N498"/>
  <c r="N15" s="1"/>
  <c r="N30" s="1"/>
  <c r="M594"/>
  <c r="M498"/>
  <c r="M15" s="1"/>
  <c r="L594"/>
  <c r="L498"/>
  <c r="L15" s="1"/>
  <c r="L30" s="1"/>
  <c r="K594"/>
  <c r="K498"/>
  <c r="K15" s="1"/>
  <c r="K30" s="1"/>
  <c r="J594"/>
  <c r="J498"/>
  <c r="J15" s="1"/>
  <c r="I594"/>
  <c r="I498"/>
  <c r="I15" s="1"/>
  <c r="I30" s="1"/>
  <c r="H594"/>
  <c r="H498"/>
  <c r="BA497"/>
  <c r="BA14" s="1"/>
  <c r="BA593"/>
  <c r="AZ593"/>
  <c r="AZ497"/>
  <c r="AZ14" s="1"/>
  <c r="AZ29" s="1"/>
  <c r="AY593"/>
  <c r="AY497"/>
  <c r="AY14" s="1"/>
  <c r="AY29" s="1"/>
  <c r="AX593"/>
  <c r="AX497"/>
  <c r="AX14" s="1"/>
  <c r="AW593"/>
  <c r="AW497"/>
  <c r="AW14" s="1"/>
  <c r="AW29" s="1"/>
  <c r="AV593"/>
  <c r="AV497"/>
  <c r="AV14" s="1"/>
  <c r="AV29" s="1"/>
  <c r="AU593"/>
  <c r="AU497"/>
  <c r="AU14" s="1"/>
  <c r="AU29" s="1"/>
  <c r="AT593"/>
  <c r="AT497"/>
  <c r="AT14" s="1"/>
  <c r="AT29" s="1"/>
  <c r="AS593"/>
  <c r="AS497"/>
  <c r="AS14" s="1"/>
  <c r="AR593"/>
  <c r="AR497"/>
  <c r="AR14" s="1"/>
  <c r="AR29" s="1"/>
  <c r="AQ593"/>
  <c r="AQ497"/>
  <c r="AQ14" s="1"/>
  <c r="AQ29" s="1"/>
  <c r="AP593"/>
  <c r="AP497"/>
  <c r="AP14" s="1"/>
  <c r="AP29" s="1"/>
  <c r="AO593"/>
  <c r="AO497"/>
  <c r="AO14" s="1"/>
  <c r="AO29" s="1"/>
  <c r="AN593"/>
  <c r="AN497"/>
  <c r="AN14" s="1"/>
  <c r="AM593"/>
  <c r="AM497"/>
  <c r="AM14" s="1"/>
  <c r="AM29" s="1"/>
  <c r="AL593"/>
  <c r="AL497"/>
  <c r="AL14" s="1"/>
  <c r="AL29" s="1"/>
  <c r="AK593"/>
  <c r="AK497"/>
  <c r="AK14" s="1"/>
  <c r="AK29" s="1"/>
  <c r="AJ593"/>
  <c r="AJ497"/>
  <c r="AJ14" s="1"/>
  <c r="AJ29" s="1"/>
  <c r="AI593"/>
  <c r="AI497"/>
  <c r="AI14" s="1"/>
  <c r="AH593"/>
  <c r="AH497"/>
  <c r="AH14" s="1"/>
  <c r="AH29" s="1"/>
  <c r="AG593"/>
  <c r="AG497"/>
  <c r="AG14" s="1"/>
  <c r="AG29" s="1"/>
  <c r="AF593"/>
  <c r="AF497"/>
  <c r="AF14" s="1"/>
  <c r="AF29" s="1"/>
  <c r="AE593"/>
  <c r="AE497"/>
  <c r="AE14" s="1"/>
  <c r="AE29" s="1"/>
  <c r="AD593"/>
  <c r="AD497"/>
  <c r="AD14" s="1"/>
  <c r="AC593"/>
  <c r="AC497"/>
  <c r="AC14" s="1"/>
  <c r="AC29" s="1"/>
  <c r="AB593"/>
  <c r="AB497"/>
  <c r="AB14" s="1"/>
  <c r="AB29" s="1"/>
  <c r="AA593"/>
  <c r="AA497"/>
  <c r="AA14" s="1"/>
  <c r="AA29" s="1"/>
  <c r="Z593"/>
  <c r="Z497"/>
  <c r="Z14" s="1"/>
  <c r="Z29" s="1"/>
  <c r="Y593"/>
  <c r="Y497"/>
  <c r="Y14" s="1"/>
  <c r="X593"/>
  <c r="X497"/>
  <c r="X14" s="1"/>
  <c r="X29" s="1"/>
  <c r="W593"/>
  <c r="W497"/>
  <c r="W14" s="1"/>
  <c r="W29" s="1"/>
  <c r="V593"/>
  <c r="V497"/>
  <c r="V14" s="1"/>
  <c r="U593"/>
  <c r="U497"/>
  <c r="U14" s="1"/>
  <c r="U29" s="1"/>
  <c r="T593"/>
  <c r="T497"/>
  <c r="T14" s="1"/>
  <c r="T29" s="1"/>
  <c r="S497"/>
  <c r="S14" s="1"/>
  <c r="R593"/>
  <c r="R497"/>
  <c r="R14" s="1"/>
  <c r="R29" s="1"/>
  <c r="Q593"/>
  <c r="Q497"/>
  <c r="Q14" s="1"/>
  <c r="Q29" s="1"/>
  <c r="P14"/>
  <c r="O593"/>
  <c r="O497"/>
  <c r="N593"/>
  <c r="N497"/>
  <c r="N14" s="1"/>
  <c r="N29" s="1"/>
  <c r="M593"/>
  <c r="M497"/>
  <c r="M14" s="1"/>
  <c r="L593"/>
  <c r="L497"/>
  <c r="L14" s="1"/>
  <c r="L29" s="1"/>
  <c r="K593"/>
  <c r="K497"/>
  <c r="K14" s="1"/>
  <c r="K29" s="1"/>
  <c r="J593"/>
  <c r="J497"/>
  <c r="J14" s="1"/>
  <c r="I593"/>
  <c r="I497"/>
  <c r="I14" s="1"/>
  <c r="I29" s="1"/>
  <c r="H593"/>
  <c r="H497"/>
  <c r="BA496"/>
  <c r="BA13" s="1"/>
  <c r="BA592"/>
  <c r="AZ592"/>
  <c r="AZ496"/>
  <c r="AZ13" s="1"/>
  <c r="AZ28" s="1"/>
  <c r="AX592"/>
  <c r="AX496"/>
  <c r="AX13" s="1"/>
  <c r="AW592"/>
  <c r="AW496"/>
  <c r="AW13" s="1"/>
  <c r="AW28" s="1"/>
  <c r="AV592"/>
  <c r="AV496"/>
  <c r="AV13" s="1"/>
  <c r="AV28" s="1"/>
  <c r="AU592"/>
  <c r="AU496"/>
  <c r="AU13" s="1"/>
  <c r="AU28" s="1"/>
  <c r="AT592"/>
  <c r="AT496"/>
  <c r="AT13" s="1"/>
  <c r="AT28" s="1"/>
  <c r="AS592"/>
  <c r="AS496"/>
  <c r="AS13" s="1"/>
  <c r="AR592"/>
  <c r="AR496"/>
  <c r="AR13" s="1"/>
  <c r="AR28" s="1"/>
  <c r="AQ592"/>
  <c r="AQ496"/>
  <c r="AQ13" s="1"/>
  <c r="AQ28" s="1"/>
  <c r="AP592"/>
  <c r="AP496"/>
  <c r="AP13" s="1"/>
  <c r="AP28" s="1"/>
  <c r="AO592"/>
  <c r="AO496"/>
  <c r="AO13" s="1"/>
  <c r="AO28" s="1"/>
  <c r="AN592"/>
  <c r="AN496"/>
  <c r="AN13" s="1"/>
  <c r="AM592"/>
  <c r="AM496"/>
  <c r="AM13" s="1"/>
  <c r="AM28" s="1"/>
  <c r="AL592"/>
  <c r="AL496"/>
  <c r="AL13" s="1"/>
  <c r="AL28" s="1"/>
  <c r="AK592"/>
  <c r="AK496"/>
  <c r="AK13" s="1"/>
  <c r="AK28" s="1"/>
  <c r="AJ592"/>
  <c r="AJ496"/>
  <c r="AJ13" s="1"/>
  <c r="AJ28" s="1"/>
  <c r="AI592"/>
  <c r="AI496"/>
  <c r="AI13" s="1"/>
  <c r="AH592"/>
  <c r="AH496"/>
  <c r="AH13" s="1"/>
  <c r="AH28" s="1"/>
  <c r="AG592"/>
  <c r="AG496"/>
  <c r="AG13" s="1"/>
  <c r="AG28" s="1"/>
  <c r="AF592"/>
  <c r="AF496"/>
  <c r="AF13" s="1"/>
  <c r="AF28" s="1"/>
  <c r="AE592"/>
  <c r="AE496"/>
  <c r="AE13" s="1"/>
  <c r="AE28" s="1"/>
  <c r="AD592"/>
  <c r="AD496"/>
  <c r="AD13" s="1"/>
  <c r="AC592"/>
  <c r="AC496"/>
  <c r="AC13" s="1"/>
  <c r="AC28" s="1"/>
  <c r="AB592"/>
  <c r="AB496"/>
  <c r="AB13" s="1"/>
  <c r="AB28" s="1"/>
  <c r="AA592"/>
  <c r="AA496"/>
  <c r="AA13" s="1"/>
  <c r="AA28" s="1"/>
  <c r="Z592"/>
  <c r="Z496"/>
  <c r="Z13" s="1"/>
  <c r="Z28" s="1"/>
  <c r="Y592"/>
  <c r="Y496"/>
  <c r="Y13" s="1"/>
  <c r="X592"/>
  <c r="X496"/>
  <c r="X13" s="1"/>
  <c r="X28" s="1"/>
  <c r="W592"/>
  <c r="W496"/>
  <c r="W13" s="1"/>
  <c r="W28" s="1"/>
  <c r="V592"/>
  <c r="V496"/>
  <c r="V13" s="1"/>
  <c r="U592"/>
  <c r="U496"/>
  <c r="U13" s="1"/>
  <c r="U28" s="1"/>
  <c r="T592"/>
  <c r="T496"/>
  <c r="T13" s="1"/>
  <c r="T28" s="1"/>
  <c r="S13"/>
  <c r="R592"/>
  <c r="R496"/>
  <c r="R13" s="1"/>
  <c r="R28" s="1"/>
  <c r="Q592"/>
  <c r="Q496"/>
  <c r="Q13" s="1"/>
  <c r="Q28" s="1"/>
  <c r="P13"/>
  <c r="O592"/>
  <c r="O496"/>
  <c r="N592"/>
  <c r="N496"/>
  <c r="N13" s="1"/>
  <c r="N28" s="1"/>
  <c r="M13"/>
  <c r="L592"/>
  <c r="L496"/>
  <c r="L13" s="1"/>
  <c r="L28" s="1"/>
  <c r="K592"/>
  <c r="K496"/>
  <c r="J592"/>
  <c r="J496"/>
  <c r="J13" s="1"/>
  <c r="I592"/>
  <c r="I496"/>
  <c r="I13" s="1"/>
  <c r="I28" s="1"/>
  <c r="H592"/>
  <c r="H13"/>
  <c r="H28" s="1"/>
  <c r="BA495"/>
  <c r="BA591"/>
  <c r="AZ591"/>
  <c r="AZ495"/>
  <c r="AY591"/>
  <c r="AY495"/>
  <c r="AX591"/>
  <c r="AX495"/>
  <c r="AW591"/>
  <c r="AW495"/>
  <c r="AV591"/>
  <c r="AV495"/>
  <c r="AU591"/>
  <c r="AU495"/>
  <c r="AT591"/>
  <c r="AT495"/>
  <c r="AS591"/>
  <c r="AS495"/>
  <c r="AR591"/>
  <c r="AR495"/>
  <c r="AQ591"/>
  <c r="AQ495"/>
  <c r="AP591"/>
  <c r="AP495"/>
  <c r="AO591"/>
  <c r="AO495"/>
  <c r="AN591"/>
  <c r="AN495"/>
  <c r="AM591"/>
  <c r="AM495"/>
  <c r="AL591"/>
  <c r="AL495"/>
  <c r="AK591"/>
  <c r="AK495"/>
  <c r="AJ591"/>
  <c r="AJ495"/>
  <c r="AI591"/>
  <c r="AI495"/>
  <c r="AH591"/>
  <c r="AH495"/>
  <c r="AG591"/>
  <c r="AG495"/>
  <c r="AF591"/>
  <c r="AF495"/>
  <c r="AE591"/>
  <c r="AE495"/>
  <c r="AD591"/>
  <c r="AD495"/>
  <c r="AC591"/>
  <c r="AC495"/>
  <c r="AB591"/>
  <c r="AB495"/>
  <c r="AA591"/>
  <c r="AA495"/>
  <c r="Z591"/>
  <c r="Z495"/>
  <c r="Y591"/>
  <c r="Y495"/>
  <c r="X591"/>
  <c r="X495"/>
  <c r="W591"/>
  <c r="W495"/>
  <c r="V591"/>
  <c r="V495"/>
  <c r="U591"/>
  <c r="U495"/>
  <c r="T591"/>
  <c r="T495"/>
  <c r="S591"/>
  <c r="R591"/>
  <c r="R495"/>
  <c r="Q591"/>
  <c r="Q495"/>
  <c r="P591"/>
  <c r="O591"/>
  <c r="O495"/>
  <c r="O493" s="1"/>
  <c r="N591"/>
  <c r="N495"/>
  <c r="L591"/>
  <c r="L495"/>
  <c r="K591"/>
  <c r="K495"/>
  <c r="J591"/>
  <c r="J495"/>
  <c r="I591"/>
  <c r="I495"/>
  <c r="H591"/>
  <c r="H12"/>
  <c r="H27" s="1"/>
  <c r="BA590"/>
  <c r="AZ590"/>
  <c r="AZ589" s="1"/>
  <c r="AY590"/>
  <c r="AX590"/>
  <c r="AW590"/>
  <c r="AW589" s="1"/>
  <c r="AV590"/>
  <c r="AU590"/>
  <c r="AU589" s="1"/>
  <c r="AT590"/>
  <c r="AS590"/>
  <c r="AR590"/>
  <c r="AR589" s="1"/>
  <c r="AQ590"/>
  <c r="AQ589" s="1"/>
  <c r="AP590"/>
  <c r="AO590"/>
  <c r="AO589" s="1"/>
  <c r="AN590"/>
  <c r="AM590"/>
  <c r="AM589" s="1"/>
  <c r="AL590"/>
  <c r="AL589" s="1"/>
  <c r="AK590"/>
  <c r="AK589" s="1"/>
  <c r="AJ590"/>
  <c r="AJ589" s="1"/>
  <c r="AI590"/>
  <c r="AH590"/>
  <c r="AH589" s="1"/>
  <c r="AG590"/>
  <c r="AF590"/>
  <c r="AF589" s="1"/>
  <c r="AE590"/>
  <c r="AE589" s="1"/>
  <c r="AD590"/>
  <c r="AC590"/>
  <c r="AC589" s="1"/>
  <c r="AB590"/>
  <c r="AB589" s="1"/>
  <c r="AA590"/>
  <c r="AA589" s="1"/>
  <c r="Z590"/>
  <c r="Z589" s="1"/>
  <c r="Y590"/>
  <c r="X590"/>
  <c r="X589" s="1"/>
  <c r="W590"/>
  <c r="W589" s="1"/>
  <c r="V590"/>
  <c r="U590"/>
  <c r="U589" s="1"/>
  <c r="T590"/>
  <c r="T589" s="1"/>
  <c r="S590"/>
  <c r="R590"/>
  <c r="R589" s="1"/>
  <c r="Q590"/>
  <c r="Q589" s="1"/>
  <c r="P590"/>
  <c r="O590"/>
  <c r="O589" s="1"/>
  <c r="N590"/>
  <c r="N589" s="1"/>
  <c r="L590"/>
  <c r="L589" s="1"/>
  <c r="K590"/>
  <c r="K589" s="1"/>
  <c r="J590"/>
  <c r="I590"/>
  <c r="H590"/>
  <c r="E183"/>
  <c r="E176"/>
  <c r="E218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E288" i="13" l="1"/>
  <c r="I12"/>
  <c r="I27" s="1"/>
  <c r="I493"/>
  <c r="J12"/>
  <c r="J493"/>
  <c r="K12"/>
  <c r="K27" s="1"/>
  <c r="K493"/>
  <c r="L12"/>
  <c r="L27" s="1"/>
  <c r="L493"/>
  <c r="M12"/>
  <c r="N12"/>
  <c r="N27" s="1"/>
  <c r="N493"/>
  <c r="P12"/>
  <c r="Q12"/>
  <c r="Q27" s="1"/>
  <c r="Q493"/>
  <c r="R12"/>
  <c r="R27" s="1"/>
  <c r="R493"/>
  <c r="S12"/>
  <c r="T12"/>
  <c r="T27" s="1"/>
  <c r="T493"/>
  <c r="U12"/>
  <c r="U27" s="1"/>
  <c r="U493"/>
  <c r="V12"/>
  <c r="V493"/>
  <c r="W12"/>
  <c r="W27" s="1"/>
  <c r="W493"/>
  <c r="X12"/>
  <c r="X27" s="1"/>
  <c r="X493"/>
  <c r="Y12"/>
  <c r="Y493"/>
  <c r="Z12"/>
  <c r="Z27" s="1"/>
  <c r="Z493"/>
  <c r="AA12"/>
  <c r="AA27" s="1"/>
  <c r="AA493"/>
  <c r="AB12"/>
  <c r="AB27" s="1"/>
  <c r="AB493"/>
  <c r="AC12"/>
  <c r="AC27" s="1"/>
  <c r="AC493"/>
  <c r="AD12"/>
  <c r="AD493"/>
  <c r="AE12"/>
  <c r="AE27" s="1"/>
  <c r="AE493"/>
  <c r="AF12"/>
  <c r="AF27" s="1"/>
  <c r="AF493"/>
  <c r="AG12"/>
  <c r="AG27" s="1"/>
  <c r="AG493"/>
  <c r="AH12"/>
  <c r="AH27" s="1"/>
  <c r="AH493"/>
  <c r="AI12"/>
  <c r="AI493"/>
  <c r="AJ12"/>
  <c r="AJ27" s="1"/>
  <c r="AJ493"/>
  <c r="AK12"/>
  <c r="AK27" s="1"/>
  <c r="AK493"/>
  <c r="AL12"/>
  <c r="AL27" s="1"/>
  <c r="AL493"/>
  <c r="AM12"/>
  <c r="AM27" s="1"/>
  <c r="AM493"/>
  <c r="AN12"/>
  <c r="AN493"/>
  <c r="AO12"/>
  <c r="AO27" s="1"/>
  <c r="AO493"/>
  <c r="AP12"/>
  <c r="AP27" s="1"/>
  <c r="AP493"/>
  <c r="AQ12"/>
  <c r="AQ27" s="1"/>
  <c r="AQ493"/>
  <c r="AR12"/>
  <c r="AR27" s="1"/>
  <c r="AR493"/>
  <c r="AS12"/>
  <c r="AS493"/>
  <c r="AT12"/>
  <c r="AT27" s="1"/>
  <c r="AT493"/>
  <c r="AU12"/>
  <c r="AU27" s="1"/>
  <c r="AU493"/>
  <c r="AV12"/>
  <c r="AV27" s="1"/>
  <c r="AV493"/>
  <c r="AW12"/>
  <c r="AW27" s="1"/>
  <c r="AW493"/>
  <c r="AX12"/>
  <c r="AX493"/>
  <c r="AY12"/>
  <c r="AY27" s="1"/>
  <c r="AZ12"/>
  <c r="AZ27" s="1"/>
  <c r="AZ493"/>
  <c r="BA12"/>
  <c r="BA493"/>
  <c r="H15"/>
  <c r="H30" s="1"/>
  <c r="H493"/>
  <c r="O14"/>
  <c r="O29" s="1"/>
  <c r="F497"/>
  <c r="O13"/>
  <c r="O28" s="1"/>
  <c r="F496"/>
  <c r="O12"/>
  <c r="O27" s="1"/>
  <c r="F495"/>
  <c r="AP589"/>
  <c r="AT589"/>
  <c r="AV589"/>
  <c r="AG589"/>
  <c r="E591"/>
  <c r="E593"/>
  <c r="E594"/>
  <c r="E595"/>
  <c r="H14"/>
  <c r="H29" s="1"/>
  <c r="K13"/>
  <c r="K28" s="1"/>
  <c r="E12"/>
  <c r="E27" s="1"/>
  <c r="E15"/>
  <c r="E30" s="1"/>
  <c r="E16"/>
  <c r="E31" s="1"/>
  <c r="F591"/>
  <c r="F592"/>
  <c r="F593"/>
  <c r="F594"/>
  <c r="F595"/>
  <c r="H11"/>
  <c r="H26" s="1"/>
  <c r="E590"/>
  <c r="H589"/>
  <c r="I11"/>
  <c r="F590"/>
  <c r="I589"/>
  <c r="J11"/>
  <c r="K11"/>
  <c r="K26" s="1"/>
  <c r="L11"/>
  <c r="L26" s="1"/>
  <c r="M11"/>
  <c r="N11"/>
  <c r="N26" s="1"/>
  <c r="O11"/>
  <c r="O26" s="1"/>
  <c r="P11"/>
  <c r="Q11"/>
  <c r="Q26" s="1"/>
  <c r="R11"/>
  <c r="R26" s="1"/>
  <c r="S11"/>
  <c r="T11"/>
  <c r="T26" s="1"/>
  <c r="U11"/>
  <c r="U26" s="1"/>
  <c r="V11"/>
  <c r="W11"/>
  <c r="W26" s="1"/>
  <c r="X11"/>
  <c r="X26" s="1"/>
  <c r="Y11"/>
  <c r="Z11"/>
  <c r="Z26" s="1"/>
  <c r="AA11"/>
  <c r="AA26" s="1"/>
  <c r="AB11"/>
  <c r="AB26" s="1"/>
  <c r="AC11"/>
  <c r="AC26" s="1"/>
  <c r="AD11"/>
  <c r="AE11"/>
  <c r="AE26" s="1"/>
  <c r="AF11"/>
  <c r="AF26" s="1"/>
  <c r="AG11"/>
  <c r="AG26" s="1"/>
  <c r="AH11"/>
  <c r="AH26" s="1"/>
  <c r="AI11"/>
  <c r="AJ11"/>
  <c r="AJ26" s="1"/>
  <c r="AK11"/>
  <c r="AK26" s="1"/>
  <c r="AL11"/>
  <c r="AL26" s="1"/>
  <c r="AM11"/>
  <c r="AM26" s="1"/>
  <c r="AN11"/>
  <c r="AO11"/>
  <c r="AO26" s="1"/>
  <c r="AP11"/>
  <c r="AP26" s="1"/>
  <c r="AQ11"/>
  <c r="AQ26" s="1"/>
  <c r="AR11"/>
  <c r="AR26" s="1"/>
  <c r="AS11"/>
  <c r="AT11"/>
  <c r="AT26" s="1"/>
  <c r="AU11"/>
  <c r="AU26" s="1"/>
  <c r="AV11"/>
  <c r="AV26" s="1"/>
  <c r="AW11"/>
  <c r="AW26" s="1"/>
  <c r="AX11"/>
  <c r="AY11"/>
  <c r="AY26" s="1"/>
  <c r="AZ11"/>
  <c r="AZ26" s="1"/>
  <c r="BA11"/>
  <c r="F12"/>
  <c r="F27" s="1"/>
  <c r="F13"/>
  <c r="F28" s="1"/>
  <c r="F14"/>
  <c r="F29" s="1"/>
  <c r="F15"/>
  <c r="F30" s="1"/>
  <c r="F16"/>
  <c r="F31" s="1"/>
  <c r="E497"/>
  <c r="C14" i="8"/>
  <c r="D14" s="1"/>
  <c r="C19"/>
  <c r="D19" s="1"/>
  <c r="D5"/>
  <c r="F493" i="13" l="1"/>
  <c r="I10"/>
  <c r="I26"/>
  <c r="F589"/>
  <c r="E14"/>
  <c r="E29" s="1"/>
  <c r="C24" i="8"/>
  <c r="AZ10" i="13"/>
  <c r="AZ25" s="1"/>
  <c r="AW10"/>
  <c r="AW25" s="1"/>
  <c r="AV10"/>
  <c r="AV25" s="1"/>
  <c r="AU10"/>
  <c r="AU25" s="1"/>
  <c r="AT10"/>
  <c r="AT25" s="1"/>
  <c r="AR10"/>
  <c r="AR25" s="1"/>
  <c r="AQ10"/>
  <c r="AQ25" s="1"/>
  <c r="AP10"/>
  <c r="AP25" s="1"/>
  <c r="AO10"/>
  <c r="AO25" s="1"/>
  <c r="AM10"/>
  <c r="AM25" s="1"/>
  <c r="AL10"/>
  <c r="AL25" s="1"/>
  <c r="AK10"/>
  <c r="AK25" s="1"/>
  <c r="AJ10"/>
  <c r="AJ25" s="1"/>
  <c r="AH10"/>
  <c r="AH25" s="1"/>
  <c r="AG10"/>
  <c r="AG25" s="1"/>
  <c r="AF10"/>
  <c r="AF25" s="1"/>
  <c r="AE10"/>
  <c r="AE25" s="1"/>
  <c r="AC10"/>
  <c r="AC25" s="1"/>
  <c r="AB10"/>
  <c r="AB25" s="1"/>
  <c r="AA10"/>
  <c r="AA25" s="1"/>
  <c r="Z10"/>
  <c r="Z25" s="1"/>
  <c r="X10"/>
  <c r="X25" s="1"/>
  <c r="W10"/>
  <c r="W25" s="1"/>
  <c r="U10"/>
  <c r="U25" s="1"/>
  <c r="T10"/>
  <c r="T25" s="1"/>
  <c r="R10"/>
  <c r="R25" s="1"/>
  <c r="Q10"/>
  <c r="Q25" s="1"/>
  <c r="O10"/>
  <c r="O25" s="1"/>
  <c r="N10"/>
  <c r="L10"/>
  <c r="L25" s="1"/>
  <c r="K10"/>
  <c r="F11"/>
  <c r="F26" s="1"/>
  <c r="H10"/>
  <c r="H25" s="1"/>
  <c r="D24" i="8"/>
  <c r="I346" i="13"/>
  <c r="N25" l="1"/>
  <c r="P10"/>
  <c r="J10"/>
  <c r="J25" s="1"/>
  <c r="I25"/>
  <c r="M10"/>
  <c r="K25"/>
  <c r="M25" s="1"/>
  <c r="F10"/>
  <c r="F25" s="1"/>
  <c r="F347"/>
  <c r="AZ346"/>
  <c r="AY346"/>
  <c r="AW346"/>
  <c r="AV346"/>
  <c r="AU346"/>
  <c r="AT346"/>
  <c r="AR346"/>
  <c r="AQ346"/>
  <c r="AP346"/>
  <c r="AO346"/>
  <c r="AM346"/>
  <c r="AL346"/>
  <c r="AK346"/>
  <c r="AJ346"/>
  <c r="AH346"/>
  <c r="AG346"/>
  <c r="AF346"/>
  <c r="AE346"/>
  <c r="AC346"/>
  <c r="AB346"/>
  <c r="AA346"/>
  <c r="Z346"/>
  <c r="X346"/>
  <c r="W346"/>
  <c r="U346"/>
  <c r="T346"/>
  <c r="R346"/>
  <c r="Q346"/>
  <c r="O346"/>
  <c r="N346"/>
  <c r="L346"/>
  <c r="K346"/>
  <c r="F352"/>
  <c r="F499"/>
  <c r="E352"/>
  <c r="E499"/>
  <c r="F351"/>
  <c r="F498"/>
  <c r="E351"/>
  <c r="E498"/>
  <c r="F349"/>
  <c r="F348"/>
  <c r="M346" l="1"/>
  <c r="S346"/>
  <c r="E348"/>
  <c r="E495"/>
  <c r="F346"/>
  <c r="E347" l="1"/>
  <c r="E11" l="1"/>
  <c r="E26" s="1"/>
  <c r="E349"/>
  <c r="H346"/>
  <c r="E346" l="1"/>
  <c r="G346" s="1"/>
  <c r="J346"/>
  <c r="AY56"/>
  <c r="E21"/>
  <c r="E18" s="1"/>
  <c r="G18" s="1"/>
  <c r="AY168"/>
  <c r="E168" s="1"/>
  <c r="BA56" l="1"/>
  <c r="E56"/>
  <c r="BA168"/>
  <c r="G168"/>
  <c r="AY592"/>
  <c r="AY496"/>
  <c r="AY493" s="1"/>
  <c r="G56"/>
  <c r="E493" l="1"/>
  <c r="G493" s="1"/>
  <c r="AY13"/>
  <c r="AY28" s="1"/>
  <c r="E496"/>
  <c r="AY589"/>
  <c r="E589" s="1"/>
  <c r="E592"/>
  <c r="AY10" l="1"/>
  <c r="AY25" s="1"/>
  <c r="E13"/>
  <c r="E28" s="1"/>
  <c r="E10" l="1"/>
  <c r="G10" l="1"/>
  <c r="G25" s="1"/>
  <c r="E25"/>
</calcChain>
</file>

<file path=xl/sharedStrings.xml><?xml version="1.0" encoding="utf-8"?>
<sst xmlns="http://schemas.openxmlformats.org/spreadsheetml/2006/main" count="1498" uniqueCount="517">
  <si>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</si>
  <si>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</si>
  <si>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</si>
  <si>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</si>
  <si>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</si>
  <si>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</si>
  <si>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</si>
  <si>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</si>
  <si>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</si>
  <si>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</si>
  <si>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</si>
  <si>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</si>
  <si>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</si>
  <si>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</si>
  <si>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</si>
  <si>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</si>
  <si>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</si>
  <si>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</si>
  <si>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</si>
  <si>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</si>
  <si>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</si>
  <si>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</si>
  <si>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</si>
  <si>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</si>
  <si>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</si>
  <si>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</si>
  <si>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</si>
  <si>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</si>
  <si>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</si>
  <si>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</si>
  <si>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</si>
  <si>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</si>
  <si>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</si>
  <si>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</si>
  <si>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</si>
  <si>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</si>
  <si>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</si>
  <si>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</si>
  <si>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</si>
  <si>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</si>
  <si>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</si>
  <si>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</si>
  <si>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</si>
  <si>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</si>
  <si>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</si>
  <si>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</si>
  <si>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</si>
  <si>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</si>
  <si>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</si>
  <si>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</si>
  <si>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</si>
  <si>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</si>
  <si>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</si>
  <si>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</si>
  <si>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</si>
  <si>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</si>
  <si>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</si>
  <si>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</si>
  <si>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</si>
  <si>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</si>
  <si>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</si>
  <si>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</si>
  <si>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</si>
  <si>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</si>
  <si>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</si>
  <si>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</si>
  <si>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</si>
  <si>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</si>
  <si>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</si>
  <si>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</si>
  <si>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</si>
  <si>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</si>
  <si>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</si>
  <si>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</si>
  <si>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</si>
  <si>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</si>
  <si>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</si>
  <si>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</si>
  <si>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</si>
  <si>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</si>
  <si>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</si>
  <si>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</si>
  <si>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</si>
  <si>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</si>
  <si>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</si>
  <si>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</si>
  <si>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</si>
  <si>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</si>
  <si>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</si>
  <si>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</si>
  <si>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</si>
  <si>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</si>
  <si>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</si>
  <si>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</si>
  <si>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</si>
  <si>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</si>
  <si>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</si>
  <si>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</si>
  <si>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</si>
  <si>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</si>
  <si>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</si>
  <si>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</si>
  <si>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</si>
  <si>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</si>
  <si>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</si>
  <si>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</si>
  <si>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</si>
  <si>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</si>
  <si>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</si>
  <si>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</si>
  <si>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</si>
  <si>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</si>
  <si>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</si>
  <si>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</si>
  <si>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</si>
  <si>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</si>
  <si>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</si>
  <si>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</si>
  <si>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</si>
  <si>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</si>
  <si>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</si>
  <si>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</si>
  <si>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</si>
  <si>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</si>
  <si>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</si>
  <si>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</si>
  <si>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</si>
  <si>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</si>
  <si>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</si>
  <si>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</si>
  <si>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</si>
  <si>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</si>
  <si>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</si>
  <si>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</si>
  <si>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</si>
  <si>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</si>
  <si>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</si>
  <si>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</si>
  <si>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</si>
  <si>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</si>
  <si>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</si>
  <si>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</si>
  <si>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</si>
  <si>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</si>
  <si>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</si>
  <si>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</si>
  <si>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</si>
  <si>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</si>
  <si>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</si>
  <si>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</si>
  <si>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</si>
  <si>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</si>
  <si>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</si>
  <si>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</si>
  <si>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</si>
  <si>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</si>
  <si>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</si>
  <si>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</si>
  <si>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</si>
  <si>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</si>
  <si>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</si>
  <si>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</si>
  <si>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</si>
  <si>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</si>
  <si>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</si>
  <si>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</si>
  <si>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</si>
  <si>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</si>
  <si>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</si>
  <si>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</si>
  <si>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</si>
  <si>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</si>
  <si>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</si>
  <si>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</si>
  <si>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</si>
  <si>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</si>
  <si>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</si>
  <si>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</si>
  <si>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</si>
  <si>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</si>
  <si>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</si>
  <si>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</si>
  <si>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</si>
  <si>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</si>
  <si>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</si>
  <si>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</si>
  <si>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</si>
  <si>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</si>
  <si>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</si>
  <si>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</si>
  <si>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</si>
  <si>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</si>
  <si>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</si>
  <si>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</si>
  <si>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</si>
  <si>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</si>
  <si>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</si>
  <si>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</si>
  <si>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</si>
  <si>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</si>
  <si>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</si>
  <si>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</si>
  <si>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</si>
  <si>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</si>
  <si>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</si>
  <si>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</si>
  <si>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</si>
  <si>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</si>
  <si>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</si>
  <si>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</si>
  <si>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</si>
  <si>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</si>
  <si>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</si>
  <si>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</si>
  <si>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</si>
  <si>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</si>
  <si>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</si>
  <si>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</si>
  <si>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</si>
  <si>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</si>
  <si>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</si>
  <si>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</si>
  <si>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</si>
  <si>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</si>
  <si>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</si>
  <si>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</si>
  <si>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</si>
  <si>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</si>
  <si>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</si>
  <si>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</si>
  <si>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</si>
  <si>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</si>
  <si>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</si>
  <si>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</si>
  <si>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</si>
  <si>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</si>
  <si>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</si>
  <si>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</si>
  <si>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</si>
  <si>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</si>
  <si>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</si>
  <si>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</si>
  <si>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</si>
  <si>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</si>
  <si>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</si>
  <si>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</si>
  <si>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</si>
  <si>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</si>
  <si>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</si>
  <si>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</si>
  <si>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</si>
  <si>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</si>
  <si>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</si>
  <si>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</si>
  <si>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</si>
  <si>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</si>
  <si>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</si>
  <si>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</si>
  <si>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</si>
  <si>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</si>
  <si>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</si>
  <si>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1.1</t>
  </si>
  <si>
    <t>Ответственный исполнитель /соисполнитель</t>
  </si>
  <si>
    <t>фактически
профинансировано</t>
  </si>
  <si>
    <t>Таблица 3</t>
  </si>
  <si>
    <t>1.</t>
  </si>
  <si>
    <t>2.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</si>
  <si>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</si>
  <si>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</si>
  <si>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</si>
  <si>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</si>
  <si>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</si>
  <si>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</si>
  <si>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</si>
  <si>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</si>
  <si>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</si>
  <si>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</si>
  <si>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</si>
  <si>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</si>
  <si>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5</t>
  </si>
  <si>
    <t>наименование муниципальной программы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</si>
  <si>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</si>
  <si>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</si>
  <si>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</si>
  <si>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</si>
  <si>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</si>
  <si>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График (сетевой график) реализации  муниципальной программы</t>
  </si>
  <si>
    <t xml:space="preserve">Цель 1 : Повышение надежности и качества предоставления жилищно-коммунальных услуг. </t>
  </si>
  <si>
    <t>Подпрограмма 1: Создание условий для обеспечения качественными коммунальными услугами.</t>
  </si>
  <si>
    <t>Задача 1. Реконструкция, расширение,модернизация,строительство объектов системы водоснабжения и водоотведения,теплоснабжения,газоснабжениыя,электроснабжения.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</si>
  <si>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</si>
  <si>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</si>
  <si>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</si>
  <si>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</si>
  <si>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</si>
  <si>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</si>
  <si>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</si>
  <si>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</si>
  <si>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</si>
  <si>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</si>
  <si>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</si>
  <si>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Итого по задаче 1</t>
  </si>
  <si>
    <t xml:space="preserve">Задача 2: Капитальный ремонт (с заменой) систем теплоснабжения, водоснабжения и водоотведения для подготовки к осенне-зимнему периоду </t>
  </si>
  <si>
    <t>2.1</t>
  </si>
  <si>
    <t>2.2</t>
  </si>
  <si>
    <t>2.3</t>
  </si>
  <si>
    <t>2.4</t>
  </si>
  <si>
    <t>2.5</t>
  </si>
  <si>
    <t>Итого по задаче 2</t>
  </si>
  <si>
    <t>Замена сетевых насосов на котельной Техснаб в пгт. Новоаганск</t>
  </si>
  <si>
    <t>Утепление  емкости V=1000 м3, ВОС "Водолей-30", ул.Центральная 101А в пгт Новоаганск</t>
  </si>
  <si>
    <t>Замена подземных  сетей ТВС  ул. Геологов 9 в пгт. Новоаганске</t>
  </si>
  <si>
    <t>Замена сетевых насосов в котельной                      с. Большетархово</t>
  </si>
  <si>
    <t>Замена  котлов  в котельной п. Зайцева Речка</t>
  </si>
  <si>
    <t>Замена  котлов  в котельной с. Ларьяк</t>
  </si>
  <si>
    <t>Замена технологического оборудования на ЦТП-47 пгт. Излучинск</t>
  </si>
  <si>
    <t>2.6</t>
  </si>
  <si>
    <t>2.7</t>
  </si>
  <si>
    <t>Удельный вес проб воды, не отвечающих гигиеническим нормативам: по санитарно-химическим показателям, %</t>
  </si>
  <si>
    <t>Доля уличной водопроводной сети, нуждающейся в замене, %</t>
  </si>
  <si>
    <t>Доля уличной тепловой сети, нуждающейся в замене, %</t>
  </si>
  <si>
    <t>Доля сточных вод, очищенных до нормативных значений, в общем объеме сточных вод, пропущенных через очистные сооружения, %</t>
  </si>
  <si>
    <t>Доля потерь воды при ее передаче в общем объеме переданной, %</t>
  </si>
  <si>
    <t>Доля потерь тепловой энергии при ее передачи в общем объеме, %</t>
  </si>
  <si>
    <t>Удельный расход топлива на выработку тепловой энергии на котельных, т.у.т.</t>
  </si>
  <si>
    <t xml:space="preserve">Удельный расход тепловой энергии на снабжение муниципальных бюджетных учреждений (в расчете на 1 кв. метр общей площади), Гкал </t>
  </si>
  <si>
    <t xml:space="preserve">Удельный расход тепловой энергии в многоквартирных домах (в расчете на 1 кв. метр общей площади), Гкал </t>
  </si>
  <si>
    <t>Доля площади жилищного фонда, обеспеченного всеми видами благоустройства, в общей площади жилищного фонда, %</t>
  </si>
  <si>
    <t>Уровень газификации котельных, %</t>
  </si>
  <si>
    <t>Значение показателя на 2014 год</t>
  </si>
  <si>
    <t>Значение показателя на 2015 год</t>
  </si>
  <si>
    <t>Муниципальное казенное учреждение «Управление капитального строительства по застройке Нижневартовского района»</t>
  </si>
  <si>
    <t xml:space="preserve">Всего по муниципальной программе  </t>
  </si>
  <si>
    <t>Вывоз твердых бытовых отходов (д. Вампугол, с. Былино, д. Пасол, д. Соснина)</t>
  </si>
  <si>
    <t>Задача 3.  Реализация мероприятий в сфере жилищно-коммунального хозяйства и социальной сферы</t>
  </si>
  <si>
    <t>Уличное освещение (д. Вампугол, с. Былино, д. Пасол, д. Соснина)</t>
  </si>
  <si>
    <t>Техническое обслуживание уличного освещения (д. Вампугол, с. Былино, д. Пасол, д. Соснина)</t>
  </si>
  <si>
    <t>Техническое обслуживание дизель-генераторной станции в д. Вампугол</t>
  </si>
  <si>
    <t>Содержание памятника в д. Вампугол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</si>
  <si>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</si>
  <si>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Итого по задаче 3</t>
  </si>
  <si>
    <t xml:space="preserve">Задача  4. Обеспечение бесперебойной работы объектов жилищно-коммунального хозяйства и социальной сферы </t>
  </si>
  <si>
    <t>всего по Подпрограмме 1</t>
  </si>
  <si>
    <t>Итого по задаче 4</t>
  </si>
  <si>
    <t>Предоставление субсидий на возмещение фактически полученных  затрат на выполнение мероприятий по подготовке объектов жилищно-коммунального хозяйства и социальной сферы района к работе в осенне-зимний период, в части возмещений убытков на приобретением энергоносителей предприятиями жилищно-коммунального хозяйства</t>
  </si>
  <si>
    <t>Отдел жилищно-коммунального хозяйства, энергетики и строительства</t>
  </si>
  <si>
    <t>пгт. Новоаганск</t>
  </si>
  <si>
    <t>п. Аган</t>
  </si>
  <si>
    <t>с. Большетархово</t>
  </si>
  <si>
    <t>д. Вата</t>
  </si>
  <si>
    <t>п. Ваховск, с. Охтеурье</t>
  </si>
  <si>
    <t>п. Зайцева Речка</t>
  </si>
  <si>
    <t>с. Ларьяк, с. Корлики</t>
  </si>
  <si>
    <t>с. Покур</t>
  </si>
  <si>
    <t>д. Вампугол, д. Пасол</t>
  </si>
  <si>
    <t>Подпрограмма  3 «Обеспечение равных прав потребителей на получение энергетических ресурсов»</t>
  </si>
  <si>
    <t>Итого по подпрограмме 3</t>
  </si>
  <si>
    <t>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автономного округа по социально ориентированным тарифам</t>
  </si>
  <si>
    <t>Возмещение недополученных доходов организациям, осуществляющим реализацию электрической энергии прочим потребителям в зоне децентрализованного электроснабжения автономного округа по цене электрической энергии зоны централизованного электроснабжения</t>
  </si>
  <si>
    <t>Задача 1 Обеспечение равных прав потребителей на получение энергетических ресурсов</t>
  </si>
  <si>
    <t>Подпрограмма  4 «Повышение энергоэффективности в отраслях экономики»</t>
  </si>
  <si>
    <t>Задача 1. Повышение энергетической эффективности при производстве и передаче энергетических ресурсов</t>
  </si>
  <si>
    <t>Разработка схем водоснабжения и водоотведения населенных пунктов Нижневартовского района</t>
  </si>
  <si>
    <t>Итого по подпрограмме 4</t>
  </si>
  <si>
    <t>Начальник отдела ЖКХ, энергетики и строительства администрации района  __________________________ (А.В. Галунко)</t>
  </si>
  <si>
    <t>тел. 8(3466) 49-87-58</t>
  </si>
  <si>
    <t>Главный специалист отдела расходов бюджета  департамента финансов администрации района:___________________ (С.А. Вандрей)</t>
  </si>
  <si>
    <t>Исполнитель: Главный специалист обжела ЖКХ, энергетики и строительства администрации района Е.Г. Марсакова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</si>
  <si>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 xml:space="preserve">«Развитие жилищно-коммунального комплекса и повышение энергетической эффективности в Нижневартовском районе на 2014−2020 годы» </t>
    </r>
  </si>
  <si>
    <t>план
на 2015год</t>
  </si>
  <si>
    <t>3.2.</t>
  </si>
  <si>
    <t>3.3.</t>
  </si>
  <si>
    <t>3.4.</t>
  </si>
  <si>
    <t>3.5.</t>
  </si>
  <si>
    <t>3.6.</t>
  </si>
  <si>
    <t>4.2</t>
  </si>
  <si>
    <t>г. Нижневартовск Административное здание ул. Ленина, 6</t>
  </si>
  <si>
    <t>1.13</t>
  </si>
  <si>
    <t>пгт. Новоаганск Капитальный ремонт КОС-600 и КОС-200</t>
  </si>
  <si>
    <t>1.14</t>
  </si>
  <si>
    <t>Разработка проектов нормативов допустимого сброса загрязняющих веществ в водоемы со сточными водами от канализационных очистных сооружений в населенных пунктах Нижневартовского района" (Ваховск, Аган, Покур)</t>
  </si>
  <si>
    <t xml:space="preserve"> с. Покур Реконструкция сетей ТВС с закальцовкой трассы</t>
  </si>
  <si>
    <t>4.3.</t>
  </si>
  <si>
    <t>Энергоснабжение и повышение энергетической эффективности на территории МО НВ район на 2010-2020 годы</t>
  </si>
  <si>
    <t>п.Аган Наружный газопровод (Лукойл ЗС)</t>
  </si>
  <si>
    <t>с. Варьеган Газопровод (корректировка ПИР)</t>
  </si>
  <si>
    <t>с. Ваховск Газопровод (корректировка ПИР)</t>
  </si>
  <si>
    <t>с. Аган Газовая котельная (корректировка ПИР)</t>
  </si>
  <si>
    <t>п. Ваховск Газовая котельная</t>
  </si>
  <si>
    <t>п. Аган Наружный газопровод</t>
  </si>
  <si>
    <t>п. Аган Канализационные очистные сооружения 200 м3/сут. (Лукойл ЗС)</t>
  </si>
  <si>
    <t>с. Покур Канализационные очистные сооружения</t>
  </si>
  <si>
    <t>пгт.Новоаганск Накопительные резервуары чистой воды на водоочистных сооружениях  (2 шт.)</t>
  </si>
  <si>
    <t>с. Былино Модернизация системы водоснабжения</t>
  </si>
  <si>
    <t>1.15</t>
  </si>
  <si>
    <t>1.16</t>
  </si>
  <si>
    <t>1.17</t>
  </si>
  <si>
    <t>1.18</t>
  </si>
  <si>
    <t>п. Ваховск Реконструкция канализационных очистных сооружений производительностью 200 м3/сут</t>
  </si>
  <si>
    <t>с. Ларьяк Модернизация водоочистных комплексов</t>
  </si>
  <si>
    <t>д.Вата Модернизация водоочистного комплекса "Импульс"</t>
  </si>
  <si>
    <t>с.Покур Модернизация водоочистного комплекса "Импульс"</t>
  </si>
  <si>
    <t>п.Аган Сети тепловодоснабжения и канализации по ул.Советская</t>
  </si>
  <si>
    <t>1.19</t>
  </si>
  <si>
    <t>с.Охтеурье Ремонт лестницы к причалу</t>
  </si>
  <si>
    <t>пгт.Излучинск Административное здание по ул.Энергетиков,6</t>
  </si>
  <si>
    <t>п.Аган  Административное здание по ул.Рыбников,21</t>
  </si>
  <si>
    <t>1.1. Общие целевые показатели в области энергосбережения и повышения энергетической эффективности</t>
  </si>
  <si>
    <t>1.1.1.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</si>
  <si>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образования, %</t>
  </si>
  <si>
    <t>1.1.2.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</si>
  <si>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образования, %</t>
  </si>
  <si>
    <t>1.1.3.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</si>
  <si>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</si>
  <si>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1.1.4.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</si>
  <si>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</si>
  <si>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1.1.5.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</si>
  <si>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образования, %</t>
  </si>
  <si>
    <t>1.1.6.</t>
  </si>
  <si>
    <t>Доля объема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муниципального образования, %</t>
  </si>
  <si>
    <t>2.1. Целевые показатели в области энергосбережения и повышения энергетической эффективности в муниципальном секторе</t>
  </si>
  <si>
    <t>2.1.1.</t>
  </si>
  <si>
    <t>Удельный расход электрической энергии на снабжение муниципальных бюд-жетных учреждений (в расчете на 1 человека), кВт*ч</t>
  </si>
  <si>
    <t>2.1.2.</t>
  </si>
  <si>
    <t>2.1.3.</t>
  </si>
  <si>
    <t>Удельный расход холодной воды на снабжение муници-пальных бюджетных учреждений (в расчете на 1 человека), куб. м</t>
  </si>
  <si>
    <t>2.1.4.</t>
  </si>
  <si>
    <t>Удельный расход горячей воды на снабжение муници-пальных бюджетных учреждений (в расчете на 1 человека), куб. м</t>
  </si>
  <si>
    <t>2.1.5.</t>
  </si>
  <si>
    <t>Удельный расход природного газа на снабжение муници-пальных бюджетных учреждений (в расчете на 1 человека), куб. м/чел.</t>
  </si>
  <si>
    <t>2.1.6.</t>
  </si>
  <si>
    <t>Отношение экономии энергетических ресурсов и воды в стоимостном выражении, дости-жение которой планируется в результате реализации энергосервисных контрактов (договоров), заклю-ченных муниципаль-ными бюджетными учреждениями к общему объему фи-нансирования муни-ципальной программы, %</t>
  </si>
  <si>
    <t>2.1.7.</t>
  </si>
  <si>
    <t>Количество энергосервисных договоров (контрактов), заключенных органами местного самоуправления и муниципальными бюджетными учреждениями, шт.</t>
  </si>
  <si>
    <t>2.2. Целевые показатели в области энергосбережения и повышения энергетической эффективности в жилищном фонде</t>
  </si>
  <si>
    <t>2.2.1.</t>
  </si>
  <si>
    <t>Удельный расход электрической энергии в многоквартирных домах (в расчете на 1 кв. метр общей площади), кВт*ч</t>
  </si>
  <si>
    <t>2.2.2.</t>
  </si>
  <si>
    <t>2.2.3.</t>
  </si>
  <si>
    <t>Удельный расход холодной воды в многоквартирных домах (в расчете на 1 человека), куб. м</t>
  </si>
  <si>
    <t>2.2.4.</t>
  </si>
  <si>
    <t>Удельный расход горячей воды в многоквартирных домах (в расчете на 1 человека), куб. м</t>
  </si>
  <si>
    <t>2.2.6.</t>
  </si>
  <si>
    <t>Удельный расход природного газа в многоквартирных домах с иными системами теплоснаб-жения (в расчете на 1 человека), тыс. куб. м/чел.</t>
  </si>
  <si>
    <t>2.2.7.</t>
  </si>
  <si>
    <t>Удельный суммарный расход энергетических ресурсов в многок-вартирных домах, т.у.т./кв. м</t>
  </si>
  <si>
    <t xml:space="preserve">2.3. Целевые показатели в области энергосбережения и повышения энергетической эффективности в системах коммунальной 
инфраструктуры
</t>
  </si>
  <si>
    <t>2.3.1.</t>
  </si>
  <si>
    <t>2.3.2.</t>
  </si>
  <si>
    <t>Удельный расход электрической энергии, используемой при передаче тепловой энергии в системах теплоснабжения, тыс. кВт*ч/тыс. куб. м</t>
  </si>
  <si>
    <t>2.3.3.</t>
  </si>
  <si>
    <t>Удельный расход электрической энергии, используемой для передачи (транспортировки) воды в системах водоснабжения (на 1 куб. метр), тыс. кВт*ч/тыс. куб. м</t>
  </si>
  <si>
    <t>2.3.4.</t>
  </si>
  <si>
    <t>Удельный расход электрической энергии, используемой в системах водоотведения (на 1 куб. метр), тыс. кВт*ч/тыс. куб. м</t>
  </si>
  <si>
    <t>2.3.5.</t>
  </si>
  <si>
    <t>Удельный расход топлива на выработку тепловой энергии на тепловых электростанциях</t>
  </si>
  <si>
    <t>2.3.6.</t>
  </si>
  <si>
    <t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</t>
  </si>
  <si>
    <t>2.3.7.</t>
  </si>
  <si>
    <t>Повышение обеспеченности населения централизованными услугами водоснабжения, %</t>
  </si>
  <si>
    <t>2.3.8.</t>
  </si>
  <si>
    <t>Повышение обеспеченности населения централизованными услугами теплоснабжения, %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</si>
  <si>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</si>
  <si>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</si>
  <si>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</si>
  <si>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</si>
  <si>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</si>
  <si>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</si>
  <si>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</si>
  <si>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</si>
  <si>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Начальник отдела ЖКХ, энергетики и строительства администрации района                              ____________________________________ А.В. Галунко</t>
  </si>
  <si>
    <t>4.2.</t>
  </si>
  <si>
    <t>Предоставление субсидий на возмещение фактически полученных убытков, связанных с применением регулируемых тарифов на коммунальные услуги</t>
  </si>
  <si>
    <t xml:space="preserve">Пгт. Излучинск:                                                                                 замена участка тепловой сети  в ППУ изоляции диаметром до 100 мм от ТК13 УТ2 до поликлиники </t>
  </si>
  <si>
    <t xml:space="preserve">Пгт. Излучинск: замена перемычки между магистральными тепловыми сетями УТ11-ВОС-КОС и Пионерная база </t>
  </si>
  <si>
    <t xml:space="preserve">С. Ларьяк: ремонт сетей тепловодоснабжения на участке  по ул. Кербунова </t>
  </si>
  <si>
    <t xml:space="preserve">С. Большетархово: ремонт сетей тепловодоснабжения от  котельной -  ул. Новая 10- до ул. Новая 30 </t>
  </si>
  <si>
    <t>С. Охтеурье:  замена внутриквартальных ветких сетей тепловодоснабжения</t>
  </si>
  <si>
    <t>Пгт. Новоаганск: ремонт  наружных  сетей ТВС  ул. Магылорская с вводами в дома</t>
  </si>
  <si>
    <t xml:space="preserve">Пгт. Новоаганск: ремонт внутриквартальных  сетей ТВС  ул. Центральная, 1 - ул. Геологов </t>
  </si>
  <si>
    <t xml:space="preserve"> Пгт. Новоаганск: ремонт внутриквартальных  сетей ТВС  от ТК13 - ул. Первомайская,  14 </t>
  </si>
  <si>
    <t>Д.Пасол: ремон отопительной системы в квартире 2 дома по ул.Кедровая 8</t>
  </si>
  <si>
    <t>Постановление администрации района от 02.12.2013 № 2553 "Об утверждении муниципальной программы «Развитие жилищно-коммунального комплекса и повышение энергетической эффективности в Нижневартовском районе на 2014−2020 годы» за апрель 2015г.</t>
  </si>
  <si>
    <t xml:space="preserve">Пояснения к отчету о ходе исполнения графика (сетевого графика) по реализации муниципальной программы </t>
  </si>
  <si>
    <t>«Развитие жилищно-коммунального комплекса и повышение энергетической эффективности в Нижневартовском районе на 2014−2020 годы»  за апрель 2015 г.</t>
  </si>
  <si>
    <t>Подпрограмма 1 Создание условий для обеспечения качественными коммунальными услугами: Планируется в 2015 году:</t>
  </si>
  <si>
    <t>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электроснабжения;</t>
  </si>
  <si>
    <t xml:space="preserve"> Капитальный ремонт (с заменой) систем теплоснабжения, водоснабжения и водоотведения для подготовки к осенне-зимнему периоду; </t>
  </si>
  <si>
    <t>Реализация мероприятий в сфере жилищно-коммунального хозяйства и социальной сферы (вывоз твердых бытовых отходов, уличное освещение, техническое обслуживание уличного освещения в д. Вампугол, с. Былино, д. Пасол, д. Соснина, техническое обслуживание дизель-генераторной станции в д. Вампугол, содержание памятника в д. Вампугол, Проведение мероприятий по отлову животных);</t>
  </si>
  <si>
    <t>Обеспечение бесперебойной работы объектов жилищно-коммунального хозяйства и социальной сферы, а именно предоставление субсидий на возмещение фактически полученных  затрат на выполнение мероприятий по подготовке объектов жилищно-коммунального хозяйства и социальной сферы района к работе в осенне-зимний период, в части возмещений убытков на приобретением энергоносителей предприятиями жилищно-коммунального хозяйства</t>
  </si>
  <si>
    <r>
      <t xml:space="preserve">Подпрограмма 2 «Обеспечение равных прав потребителей на получение энергетических ресурсов» </t>
    </r>
    <r>
      <rPr>
        <sz val="14"/>
        <color rgb="FF000000"/>
        <rFont val="Times New Roman"/>
        <family val="1"/>
        <charset val="204"/>
      </rPr>
      <t>Предоставляются  субсидии на возмещение недополученных доходов организациям, осуществляющим реализацию электрической энергии населению и приравненным категориям потребителям, предприятиям жилищно-коммунального и агропромышленного комплекса, субъектам малого и среднего бизнеса (в населенных пунктах с. Корлики, д. Сосновый Бор, д. Пугъюг, д. Усть-Колекъеган)</t>
    </r>
  </si>
  <si>
    <t>Подпрограмма  4 «Повышение энергоэффективности в отраслях экономики». Проводятся мероприятия в области энергосбережения.</t>
  </si>
  <si>
    <t xml:space="preserve"> Информация о контрактной системе в сфере закупок: </t>
  </si>
  <si>
    <t xml:space="preserve"> объем закупок, тыс. рублей   </t>
  </si>
  <si>
    <t>42 219,97</t>
  </si>
  <si>
    <t xml:space="preserve"> количество заявок, единиц </t>
  </si>
  <si>
    <t> 19</t>
  </si>
  <si>
    <t xml:space="preserve"> 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 </t>
  </si>
  <si>
    <t> 43 018,42 тыс. руб. выделены решением Думы района от 29.04.2015 № 674 (20,0 млн. руб. – заявки размещены на торги; 23,018 млн. руб. – проект договора в процессе согласования).</t>
  </si>
  <si>
    <t>1  476,166</t>
  </si>
  <si>
    <t> Программные мероприятия выполняются в соответствии с заключенными договорами и муниципальными контрактами.</t>
  </si>
  <si>
    <t>Наличие, объемы и состояние объектов незавершенного строительства, в том числе:</t>
  </si>
  <si>
    <t xml:space="preserve">местный бюджет </t>
  </si>
  <si>
    <t> п.Аган, наружный газопровод (Лукойл ЗС) – 53 095,1 т. руб., срок исполнения по контракту 25.06.2015;</t>
  </si>
  <si>
    <t>с. Варьеган, газопровод (корректировка ПИР) – 199,1 тыс. руб.,оформление документации Государственное предприятие ХМАО-Югры "Лесосервисная компания и "Югралесхоз" и 100т.р.  доотвод земли;</t>
  </si>
  <si>
    <r>
      <t>с. Ваховск, газопровод (корректировка ПИР) – 998,5 тыс. руб.,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проект освоения лесов, проект освоения лесов, доотвод земли;</t>
    </r>
  </si>
  <si>
    <r>
      <t>с. Аган, газовая котельная (корректировка ПИР) – 2 000,0 тыс. руб., необходимо средств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112 495,7 тыс..руб.;</t>
    </r>
  </si>
  <si>
    <t>п. Ваховск, газовая котельная – 950,0 тыс. руб., мун. конт. № 67-ТО/13 от 17.10.2013 17.05.2014,ООО ПСП "КвадраТ". Профин. до 2014- 500т.р.   В 2014 г.--1250т.р., доотвод земли -200т.р.;</t>
  </si>
  <si>
    <t>п. Аган, наружный газопровод – 450,0 тыс. руб., денежные средства на авторский надзор БТИ  и СЭС;</t>
  </si>
  <si>
    <t>с. Покур, канализационные очистные сооружения – 6 450,9 тыс. руб., работы выполняются, оплата 2015 г,  мун.контракт № 3-ПРО от 08.12.2014-05.2015 на БТИ и СЭС;</t>
  </si>
  <si>
    <t>пгт.Новоаганск, накопительные резервуары чистой воды на водоочистных сооружениях  (2 шт.) – 1000,0 тыс. руб., денежные средства  на БТИ и СЭС;</t>
  </si>
  <si>
    <t xml:space="preserve"> п. Ваховск, реконструкция канализационных очистных сооружений производительностью 200 м3/сут – 125,0 тыс. руб., срок исполнения 29.04.2015.</t>
  </si>
  <si>
    <t>Итого объем незавершенного строительства – 65 268,6 тыс. руб., из них местный бюджет – 60 467,9 тыс. руб.</t>
  </si>
  <si>
    <t xml:space="preserve"> </t>
  </si>
  <si>
    <t> 55 121,5 тыс. руб.</t>
  </si>
  <si>
    <t xml:space="preserve">Начальник отдела ЖКХ, энергетики и строительства администрации района  _______________________(А.В.Галунко) </t>
  </si>
  <si>
    <t>Исполнитель: Главный специалист отдела ЖКХ, энергетики и строительства администрации района Е.Г. Марсакова___________________</t>
  </si>
</sst>
</file>

<file path=xl/styles.xml><?xml version="1.0" encoding="utf-8"?>
<styleSheet xmlns="http://schemas.openxmlformats.org/spreadsheetml/2006/main">
  <numFmts count="13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0.000"/>
    <numFmt numFmtId="170" formatCode="_-* #,##0.00_р_._-;\-* #,##0.00_р_._-;_-* &quot;-&quot;?_р_._-;_-@_-"/>
    <numFmt numFmtId="171" formatCode="0.0000"/>
    <numFmt numFmtId="172" formatCode="_-* #,##0.000_р_._-;\-* #,##0.000_р_._-;_-* &quot;-&quot;?_р_._-;_-@_-"/>
    <numFmt numFmtId="173" formatCode="0.000000"/>
    <numFmt numFmtId="174" formatCode="0.0%"/>
    <numFmt numFmtId="175" formatCode="_-* #,##0_р_._-;\-* #,##0_р_._-;_-* &quot;-&quot;?_р_._-;_-@_-"/>
  </numFmts>
  <fonts count="3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41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justify" vertical="top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22" fillId="0" borderId="0" xfId="0" applyFont="1"/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42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8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8" fontId="24" fillId="0" borderId="1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center" wrapText="1"/>
    </xf>
    <xf numFmtId="164" fontId="19" fillId="0" borderId="39" xfId="0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Font="1" applyFill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left" vertical="top" wrapText="1"/>
    </xf>
    <xf numFmtId="164" fontId="18" fillId="0" borderId="39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/>
    </xf>
    <xf numFmtId="164" fontId="3" fillId="0" borderId="1" xfId="2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70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39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164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168" fontId="18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171" fontId="19" fillId="0" borderId="1" xfId="2" applyNumberFormat="1" applyFont="1" applyFill="1" applyBorder="1" applyAlignment="1" applyProtection="1">
      <alignment horizontal="right" vertical="top" wrapText="1"/>
    </xf>
    <xf numFmtId="172" fontId="19" fillId="0" borderId="1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8" fillId="0" borderId="0" xfId="0" applyFont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top"/>
    </xf>
    <xf numFmtId="0" fontId="21" fillId="0" borderId="1" xfId="0" applyFont="1" applyBorder="1" applyAlignment="1">
      <alignment horizontal="justify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4" fontId="19" fillId="0" borderId="1" xfId="0" applyNumberFormat="1" applyFont="1" applyFill="1" applyBorder="1" applyAlignment="1">
      <alignment wrapText="1"/>
    </xf>
    <xf numFmtId="4" fontId="19" fillId="0" borderId="3" xfId="0" applyNumberFormat="1" applyFont="1" applyFill="1" applyBorder="1" applyAlignment="1">
      <alignment wrapText="1"/>
    </xf>
    <xf numFmtId="173" fontId="19" fillId="0" borderId="1" xfId="2" applyNumberFormat="1" applyFont="1" applyFill="1" applyBorder="1" applyAlignment="1" applyProtection="1">
      <alignment horizontal="right" vertical="top" wrapText="1"/>
    </xf>
    <xf numFmtId="174" fontId="19" fillId="0" borderId="1" xfId="2" applyNumberFormat="1" applyFont="1" applyFill="1" applyBorder="1" applyAlignment="1" applyProtection="1">
      <alignment horizontal="right" vertical="top" wrapText="1"/>
    </xf>
    <xf numFmtId="1" fontId="19" fillId="0" borderId="1" xfId="2" applyNumberFormat="1" applyFont="1" applyFill="1" applyBorder="1" applyAlignment="1" applyProtection="1">
      <alignment horizontal="right" vertical="top" wrapText="1"/>
    </xf>
    <xf numFmtId="175" fontId="18" fillId="0" borderId="1" xfId="2" applyNumberFormat="1" applyFont="1" applyFill="1" applyBorder="1" applyAlignment="1" applyProtection="1">
      <alignment horizontal="right" vertical="top" wrapText="1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0" fontId="29" fillId="0" borderId="0" xfId="0" applyFont="1" applyAlignment="1">
      <alignment horizontal="right"/>
    </xf>
    <xf numFmtId="0" fontId="0" fillId="0" borderId="0" xfId="0" applyAlignment="1">
      <alignment wrapText="1"/>
    </xf>
    <xf numFmtId="0" fontId="29" fillId="0" borderId="2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21" fillId="0" borderId="49" xfId="0" applyFont="1" applyBorder="1" applyAlignment="1">
      <alignment vertical="top" wrapText="1"/>
    </xf>
    <xf numFmtId="0" fontId="22" fillId="0" borderId="49" xfId="0" applyFont="1" applyBorder="1" applyAlignment="1">
      <alignment vertical="top" wrapText="1"/>
    </xf>
    <xf numFmtId="0" fontId="22" fillId="0" borderId="50" xfId="0" applyFont="1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21" fillId="0" borderId="51" xfId="0" applyFont="1" applyBorder="1" applyAlignment="1">
      <alignment horizontal="center" vertical="top"/>
    </xf>
    <xf numFmtId="0" fontId="21" fillId="0" borderId="50" xfId="0" applyFont="1" applyBorder="1" applyAlignment="1">
      <alignment vertical="top" wrapText="1"/>
    </xf>
    <xf numFmtId="0" fontId="33" fillId="0" borderId="51" xfId="0" applyFont="1" applyBorder="1" applyAlignment="1">
      <alignment horizontal="center" vertical="top"/>
    </xf>
    <xf numFmtId="0" fontId="33" fillId="0" borderId="50" xfId="0" applyFont="1" applyBorder="1" applyAlignment="1">
      <alignment vertical="top" wrapText="1"/>
    </xf>
    <xf numFmtId="0" fontId="29" fillId="0" borderId="50" xfId="0" applyFont="1" applyBorder="1" applyAlignment="1">
      <alignment vertical="top"/>
    </xf>
    <xf numFmtId="0" fontId="0" fillId="0" borderId="49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0" xfId="0" applyAlignment="1">
      <alignment vertical="top"/>
    </xf>
    <xf numFmtId="0" fontId="29" fillId="0" borderId="0" xfId="0" applyFont="1"/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6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27" xfId="0" applyNumberFormat="1" applyFont="1" applyFill="1" applyBorder="1" applyAlignment="1" applyProtection="1">
      <alignment horizontal="center" vertical="top" wrapText="1"/>
    </xf>
    <xf numFmtId="0" fontId="19" fillId="0" borderId="28" xfId="0" applyNumberFormat="1" applyFont="1" applyFill="1" applyBorder="1" applyAlignment="1" applyProtection="1">
      <alignment horizontal="center" vertical="top" wrapText="1"/>
    </xf>
    <xf numFmtId="0" fontId="19" fillId="0" borderId="29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15" xfId="0" applyNumberFormat="1" applyFont="1" applyFill="1" applyBorder="1" applyAlignment="1" applyProtection="1">
      <alignment horizontal="center" vertical="top" wrapText="1"/>
    </xf>
    <xf numFmtId="0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6" xfId="0" applyNumberFormat="1" applyFont="1" applyFill="1" applyBorder="1" applyAlignment="1" applyProtection="1">
      <alignment horizontal="center" vertical="top" wrapText="1"/>
    </xf>
    <xf numFmtId="0" fontId="19" fillId="0" borderId="3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0" fontId="0" fillId="0" borderId="28" xfId="0" applyFill="1" applyBorder="1" applyAlignment="1">
      <alignment vertical="top" wrapText="1"/>
    </xf>
    <xf numFmtId="0" fontId="0" fillId="0" borderId="29" xfId="0" applyFill="1" applyBorder="1" applyAlignment="1">
      <alignment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49" fontId="18" fillId="0" borderId="27" xfId="0" applyNumberFormat="1" applyFont="1" applyFill="1" applyBorder="1" applyAlignment="1" applyProtection="1">
      <alignment horizontal="left" vertical="center" wrapText="1"/>
    </xf>
    <xf numFmtId="0" fontId="0" fillId="0" borderId="28" xfId="0" applyFill="1" applyBorder="1" applyAlignment="1">
      <alignment wrapText="1"/>
    </xf>
    <xf numFmtId="49" fontId="18" fillId="0" borderId="25" xfId="0" applyNumberFormat="1" applyFont="1" applyFill="1" applyBorder="1" applyAlignment="1" applyProtection="1">
      <alignment horizontal="left" vertical="center" wrapText="1"/>
    </xf>
    <xf numFmtId="0" fontId="0" fillId="0" borderId="7" xfId="0" applyFill="1" applyBorder="1" applyAlignment="1">
      <alignment wrapText="1"/>
    </xf>
    <xf numFmtId="0" fontId="18" fillId="0" borderId="23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40" xfId="0" applyFont="1" applyFill="1" applyBorder="1" applyAlignment="1" applyProtection="1">
      <alignment horizontal="center" vertical="center" wrapText="1"/>
    </xf>
    <xf numFmtId="0" fontId="18" fillId="0" borderId="25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1" xfId="0" applyFont="1" applyFill="1" applyBorder="1" applyAlignment="1" applyProtection="1">
      <alignment horizontal="center" vertical="center"/>
    </xf>
    <xf numFmtId="0" fontId="19" fillId="0" borderId="27" xfId="0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1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4" fontId="19" fillId="0" borderId="36" xfId="0" applyNumberFormat="1" applyFont="1" applyFill="1" applyBorder="1" applyAlignment="1" applyProtection="1">
      <alignment horizontal="center" vertical="top" wrapText="1"/>
    </xf>
    <xf numFmtId="164" fontId="19" fillId="0" borderId="28" xfId="0" applyNumberFormat="1" applyFont="1" applyFill="1" applyBorder="1" applyAlignment="1" applyProtection="1">
      <alignment horizontal="center" vertical="top" wrapText="1"/>
    </xf>
    <xf numFmtId="164" fontId="19" fillId="0" borderId="29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49" fontId="18" fillId="0" borderId="27" xfId="0" applyNumberFormat="1" applyFont="1" applyFill="1" applyBorder="1" applyAlignment="1" applyProtection="1">
      <alignment horizontal="center" vertical="top" wrapText="1"/>
    </xf>
    <xf numFmtId="0" fontId="27" fillId="0" borderId="28" xfId="0" applyFont="1" applyFill="1" applyBorder="1" applyAlignment="1">
      <alignment vertical="top" wrapText="1"/>
    </xf>
    <xf numFmtId="0" fontId="27" fillId="0" borderId="29" xfId="0" applyFont="1" applyFill="1" applyBorder="1" applyAlignment="1">
      <alignment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0" fontId="27" fillId="0" borderId="0" xfId="0" applyFont="1" applyFill="1" applyAlignment="1">
      <alignment vertical="top" wrapText="1"/>
    </xf>
    <xf numFmtId="0" fontId="27" fillId="0" borderId="15" xfId="0" applyFont="1" applyFill="1" applyBorder="1" applyAlignment="1">
      <alignment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0" fontId="27" fillId="0" borderId="6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164" fontId="19" fillId="0" borderId="25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46" xfId="0" applyNumberFormat="1" applyFont="1" applyFill="1" applyBorder="1" applyAlignment="1" applyProtection="1">
      <alignment horizontal="left" vertical="top"/>
    </xf>
    <xf numFmtId="0" fontId="23" fillId="0" borderId="8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 vertical="top"/>
    </xf>
    <xf numFmtId="0" fontId="23" fillId="0" borderId="7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5" fillId="0" borderId="0" xfId="0" applyFont="1" applyFill="1" applyAlignment="1" applyProtection="1">
      <alignment horizontal="center" vertical="top" wrapText="1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top"/>
    </xf>
    <xf numFmtId="0" fontId="3" fillId="0" borderId="22" xfId="0" applyFont="1" applyFill="1" applyBorder="1" applyAlignment="1" applyProtection="1">
      <alignment horizontal="center" vertical="top"/>
    </xf>
    <xf numFmtId="164" fontId="19" fillId="0" borderId="30" xfId="0" applyNumberFormat="1" applyFont="1" applyFill="1" applyBorder="1" applyAlignment="1" applyProtection="1">
      <alignment horizontal="center" vertical="center" wrapText="1"/>
    </xf>
    <xf numFmtId="164" fontId="19" fillId="0" borderId="26" xfId="0" applyNumberFormat="1" applyFont="1" applyFill="1" applyBorder="1" applyAlignment="1" applyProtection="1">
      <alignment horizontal="center" vertical="center" wrapText="1"/>
    </xf>
    <xf numFmtId="164" fontId="19" fillId="0" borderId="31" xfId="0" applyNumberFormat="1" applyFont="1" applyFill="1" applyBorder="1" applyAlignment="1" applyProtection="1">
      <alignment horizontal="center" vertical="center" wrapText="1"/>
    </xf>
    <xf numFmtId="164" fontId="19" fillId="0" borderId="43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45" xfId="0" applyNumberFormat="1" applyFont="1" applyFill="1" applyBorder="1" applyAlignment="1" applyProtection="1">
      <alignment horizontal="center" vertical="center" wrapText="1"/>
    </xf>
    <xf numFmtId="164" fontId="19" fillId="0" borderId="20" xfId="0" applyNumberFormat="1" applyFont="1" applyFill="1" applyBorder="1" applyAlignment="1" applyProtection="1">
      <alignment horizontal="center" vertical="center" wrapText="1"/>
    </xf>
    <xf numFmtId="164" fontId="19" fillId="0" borderId="21" xfId="0" applyNumberFormat="1" applyFont="1" applyFill="1" applyBorder="1" applyAlignment="1" applyProtection="1">
      <alignment horizontal="center" vertical="center" wrapText="1"/>
    </xf>
    <xf numFmtId="164" fontId="19" fillId="0" borderId="45" xfId="0" applyNumberFormat="1" applyFont="1" applyFill="1" applyBorder="1" applyAlignment="1" applyProtection="1">
      <alignment horizontal="center" vertical="top" wrapText="1"/>
    </xf>
    <xf numFmtId="164" fontId="19" fillId="0" borderId="20" xfId="0" applyNumberFormat="1" applyFont="1" applyFill="1" applyBorder="1" applyAlignment="1" applyProtection="1">
      <alignment horizontal="center" vertical="top" wrapText="1"/>
    </xf>
    <xf numFmtId="164" fontId="19" fillId="0" borderId="21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left" vertical="center" wrapText="1"/>
    </xf>
    <xf numFmtId="49" fontId="18" fillId="0" borderId="19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49" fontId="18" fillId="0" borderId="23" xfId="0" applyNumberFormat="1" applyFont="1" applyFill="1" applyBorder="1" applyAlignment="1" applyProtection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49" fontId="18" fillId="0" borderId="25" xfId="0" applyNumberFormat="1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49" fontId="18" fillId="0" borderId="19" xfId="0" applyNumberFormat="1" applyFont="1" applyFill="1" applyBorder="1" applyAlignment="1" applyProtection="1">
      <alignment horizontal="left" vertical="top" wrapText="1"/>
    </xf>
    <xf numFmtId="0" fontId="0" fillId="0" borderId="0" xfId="0" applyFill="1" applyAlignment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Fill="1" applyBorder="1" applyAlignment="1">
      <alignment vertical="top" wrapText="1"/>
    </xf>
    <xf numFmtId="164" fontId="18" fillId="0" borderId="27" xfId="0" applyNumberFormat="1" applyFont="1" applyFill="1" applyBorder="1" applyAlignment="1" applyProtection="1">
      <alignment horizontal="left" vertical="top" wrapText="1"/>
    </xf>
    <xf numFmtId="0" fontId="0" fillId="0" borderId="19" xfId="0" applyFill="1" applyBorder="1" applyAlignment="1">
      <alignment vertical="top" wrapText="1"/>
    </xf>
    <xf numFmtId="0" fontId="0" fillId="0" borderId="23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27" fillId="0" borderId="7" xfId="0" applyFont="1" applyFill="1" applyBorder="1" applyAlignment="1">
      <alignment vertical="top" wrapText="1"/>
    </xf>
    <xf numFmtId="0" fontId="27" fillId="0" borderId="7" xfId="0" applyFont="1" applyFill="1" applyBorder="1" applyAlignment="1">
      <alignment vertical="top"/>
    </xf>
    <xf numFmtId="0" fontId="27" fillId="0" borderId="2" xfId="0" applyFont="1" applyFill="1" applyBorder="1" applyAlignment="1">
      <alignment vertical="top"/>
    </xf>
    <xf numFmtId="0" fontId="0" fillId="0" borderId="7" xfId="0" applyFill="1" applyBorder="1" applyAlignment="1">
      <alignment vertical="top" wrapText="1"/>
    </xf>
    <xf numFmtId="0" fontId="0" fillId="0" borderId="7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49" fontId="19" fillId="0" borderId="23" xfId="0" applyNumberFormat="1" applyFont="1" applyFill="1" applyBorder="1" applyAlignment="1" applyProtection="1">
      <alignment horizontal="center" vertical="top" wrapText="1"/>
    </xf>
    <xf numFmtId="164" fontId="18" fillId="0" borderId="23" xfId="0" applyNumberFormat="1" applyFont="1" applyFill="1" applyBorder="1" applyAlignment="1" applyProtection="1">
      <alignment horizontal="left" vertical="top"/>
    </xf>
    <xf numFmtId="164" fontId="18" fillId="0" borderId="6" xfId="0" applyNumberFormat="1" applyFont="1" applyFill="1" applyBorder="1" applyAlignment="1" applyProtection="1">
      <alignment horizontal="left" vertical="top"/>
    </xf>
    <xf numFmtId="164" fontId="18" fillId="0" borderId="40" xfId="0" applyNumberFormat="1" applyFont="1" applyFill="1" applyBorder="1" applyAlignment="1" applyProtection="1">
      <alignment horizontal="left" vertical="top"/>
    </xf>
    <xf numFmtId="0" fontId="27" fillId="0" borderId="0" xfId="0" applyFont="1" applyFill="1" applyAlignment="1">
      <alignment horizontal="left" vertical="top" wrapText="1"/>
    </xf>
    <xf numFmtId="3" fontId="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9" fillId="0" borderId="0" xfId="0" applyFont="1" applyAlignment="1">
      <alignment vertical="top"/>
    </xf>
    <xf numFmtId="0" fontId="0" fillId="0" borderId="0" xfId="0"/>
    <xf numFmtId="0" fontId="22" fillId="0" borderId="0" xfId="0" applyFont="1"/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22" xfId="0" applyFont="1" applyBorder="1" applyAlignment="1">
      <alignment horizontal="center" vertical="top" wrapText="1"/>
    </xf>
    <xf numFmtId="0" fontId="0" fillId="0" borderId="49" xfId="0" applyBorder="1" applyAlignment="1">
      <alignment wrapText="1"/>
    </xf>
    <xf numFmtId="0" fontId="21" fillId="0" borderId="53" xfId="0" applyFont="1" applyBorder="1" applyAlignment="1">
      <alignment horizontal="center" vertical="top"/>
    </xf>
    <xf numFmtId="0" fontId="21" fillId="0" borderId="48" xfId="0" applyFont="1" applyBorder="1" applyAlignment="1">
      <alignment horizontal="center" vertical="top"/>
    </xf>
    <xf numFmtId="0" fontId="21" fillId="0" borderId="47" xfId="0" applyFont="1" applyBorder="1" applyAlignment="1">
      <alignment horizontal="center" vertical="top"/>
    </xf>
    <xf numFmtId="0" fontId="21" fillId="0" borderId="53" xfId="0" applyFont="1" applyBorder="1" applyAlignment="1">
      <alignment vertical="top" wrapText="1"/>
    </xf>
    <xf numFmtId="0" fontId="21" fillId="0" borderId="48" xfId="0" applyFont="1" applyBorder="1" applyAlignment="1">
      <alignment vertical="top" wrapText="1"/>
    </xf>
    <xf numFmtId="0" fontId="21" fillId="0" borderId="47" xfId="0" applyFont="1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56" t="s">
        <v>39</v>
      </c>
      <c r="B1" s="257"/>
      <c r="C1" s="258" t="s">
        <v>40</v>
      </c>
      <c r="D1" s="250" t="s">
        <v>45</v>
      </c>
      <c r="E1" s="251"/>
      <c r="F1" s="252"/>
      <c r="G1" s="250" t="s">
        <v>17</v>
      </c>
      <c r="H1" s="251"/>
      <c r="I1" s="252"/>
      <c r="J1" s="250" t="s">
        <v>18</v>
      </c>
      <c r="K1" s="251"/>
      <c r="L1" s="252"/>
      <c r="M1" s="250" t="s">
        <v>22</v>
      </c>
      <c r="N1" s="251"/>
      <c r="O1" s="252"/>
      <c r="P1" s="253" t="s">
        <v>23</v>
      </c>
      <c r="Q1" s="254"/>
      <c r="R1" s="250" t="s">
        <v>24</v>
      </c>
      <c r="S1" s="251"/>
      <c r="T1" s="252"/>
      <c r="U1" s="250" t="s">
        <v>25</v>
      </c>
      <c r="V1" s="251"/>
      <c r="W1" s="252"/>
      <c r="X1" s="253" t="s">
        <v>26</v>
      </c>
      <c r="Y1" s="255"/>
      <c r="Z1" s="254"/>
      <c r="AA1" s="253" t="s">
        <v>27</v>
      </c>
      <c r="AB1" s="254"/>
      <c r="AC1" s="250" t="s">
        <v>28</v>
      </c>
      <c r="AD1" s="251"/>
      <c r="AE1" s="252"/>
      <c r="AF1" s="250" t="s">
        <v>29</v>
      </c>
      <c r="AG1" s="251"/>
      <c r="AH1" s="252"/>
      <c r="AI1" s="250" t="s">
        <v>30</v>
      </c>
      <c r="AJ1" s="251"/>
      <c r="AK1" s="252"/>
      <c r="AL1" s="253" t="s">
        <v>31</v>
      </c>
      <c r="AM1" s="254"/>
      <c r="AN1" s="250" t="s">
        <v>32</v>
      </c>
      <c r="AO1" s="251"/>
      <c r="AP1" s="252"/>
      <c r="AQ1" s="250" t="s">
        <v>33</v>
      </c>
      <c r="AR1" s="251"/>
      <c r="AS1" s="252"/>
      <c r="AT1" s="250" t="s">
        <v>34</v>
      </c>
      <c r="AU1" s="251"/>
      <c r="AV1" s="252"/>
    </row>
    <row r="2" spans="1:48" ht="39" customHeight="1">
      <c r="A2" s="257"/>
      <c r="B2" s="257"/>
      <c r="C2" s="258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58" t="s">
        <v>83</v>
      </c>
      <c r="B3" s="25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58"/>
      <c r="B4" s="25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58"/>
      <c r="B5" s="25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58"/>
      <c r="B6" s="25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58"/>
      <c r="B7" s="258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58"/>
      <c r="B8" s="25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58"/>
      <c r="B9" s="258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59" t="s">
        <v>58</v>
      </c>
      <c r="B1" s="259"/>
      <c r="C1" s="259"/>
      <c r="D1" s="259"/>
      <c r="E1" s="259"/>
    </row>
    <row r="2" spans="1:5">
      <c r="A2" s="12"/>
      <c r="B2" s="12"/>
      <c r="C2" s="12"/>
      <c r="D2" s="12"/>
      <c r="E2" s="12"/>
    </row>
    <row r="3" spans="1:5">
      <c r="A3" s="260" t="s">
        <v>130</v>
      </c>
      <c r="B3" s="260"/>
      <c r="C3" s="260"/>
      <c r="D3" s="260"/>
      <c r="E3" s="260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261" t="s">
        <v>79</v>
      </c>
      <c r="B26" s="261"/>
      <c r="C26" s="261"/>
      <c r="D26" s="261"/>
      <c r="E26" s="261"/>
    </row>
    <row r="27" spans="1:5">
      <c r="A27" s="28"/>
      <c r="B27" s="28"/>
      <c r="C27" s="28"/>
      <c r="D27" s="28"/>
      <c r="E27" s="28"/>
    </row>
    <row r="28" spans="1:5">
      <c r="A28" s="261" t="s">
        <v>80</v>
      </c>
      <c r="B28" s="261"/>
      <c r="C28" s="261"/>
      <c r="D28" s="261"/>
      <c r="E28" s="261"/>
    </row>
    <row r="29" spans="1:5">
      <c r="A29" s="261"/>
      <c r="B29" s="261"/>
      <c r="C29" s="261"/>
      <c r="D29" s="261"/>
      <c r="E29" s="26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6" customWidth="1"/>
    <col min="2" max="2" width="42.5546875" style="46" customWidth="1"/>
    <col min="3" max="3" width="6.88671875" style="46" customWidth="1"/>
    <col min="4" max="15" width="9.5546875" style="46" customWidth="1"/>
    <col min="16" max="17" width="10.5546875" style="46" customWidth="1"/>
    <col min="18" max="29" width="0" style="47" hidden="1" customWidth="1"/>
    <col min="30" max="16384" width="9.10937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284" t="s">
        <v>46</v>
      </c>
      <c r="C3" s="284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272" t="s">
        <v>1</v>
      </c>
      <c r="B5" s="267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272"/>
      <c r="B6" s="267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272"/>
      <c r="B7" s="267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272" t="s">
        <v>3</v>
      </c>
      <c r="B8" s="267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285" t="s">
        <v>205</v>
      </c>
      <c r="N8" s="286"/>
      <c r="O8" s="287"/>
      <c r="P8" s="58"/>
      <c r="Q8" s="58"/>
    </row>
    <row r="9" spans="1:256" ht="33.75" customHeight="1">
      <c r="A9" s="272"/>
      <c r="B9" s="267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272" t="s">
        <v>4</v>
      </c>
      <c r="B10" s="267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272"/>
      <c r="B11" s="267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272" t="s">
        <v>5</v>
      </c>
      <c r="B12" s="267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272"/>
      <c r="B13" s="267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272" t="s">
        <v>9</v>
      </c>
      <c r="B14" s="267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272"/>
      <c r="B15" s="267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268"/>
      <c r="AJ16" s="268"/>
      <c r="AK16" s="268"/>
      <c r="AZ16" s="268"/>
      <c r="BA16" s="268"/>
      <c r="BB16" s="268"/>
      <c r="BQ16" s="268"/>
      <c r="BR16" s="268"/>
      <c r="BS16" s="268"/>
      <c r="CH16" s="268"/>
      <c r="CI16" s="268"/>
      <c r="CJ16" s="268"/>
      <c r="CY16" s="268"/>
      <c r="CZ16" s="268"/>
      <c r="DA16" s="268"/>
      <c r="DP16" s="268"/>
      <c r="DQ16" s="268"/>
      <c r="DR16" s="268"/>
      <c r="EG16" s="268"/>
      <c r="EH16" s="268"/>
      <c r="EI16" s="268"/>
      <c r="EX16" s="268"/>
      <c r="EY16" s="268"/>
      <c r="EZ16" s="268"/>
      <c r="FO16" s="268"/>
      <c r="FP16" s="268"/>
      <c r="FQ16" s="268"/>
      <c r="GF16" s="268"/>
      <c r="GG16" s="268"/>
      <c r="GH16" s="268"/>
      <c r="GW16" s="268"/>
      <c r="GX16" s="268"/>
      <c r="GY16" s="268"/>
      <c r="HN16" s="268"/>
      <c r="HO16" s="268"/>
      <c r="HP16" s="268"/>
      <c r="IE16" s="268"/>
      <c r="IF16" s="268"/>
      <c r="IG16" s="268"/>
      <c r="IV16" s="268"/>
    </row>
    <row r="17" spans="1:17" ht="320.25" customHeight="1">
      <c r="A17" s="272" t="s">
        <v>6</v>
      </c>
      <c r="B17" s="267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" customHeight="1">
      <c r="A18" s="272"/>
      <c r="B18" s="267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272" t="s">
        <v>7</v>
      </c>
      <c r="B19" s="267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" customHeight="1">
      <c r="A20" s="272"/>
      <c r="B20" s="267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272" t="s">
        <v>8</v>
      </c>
      <c r="B21" s="267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272"/>
      <c r="B22" s="267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277" t="s">
        <v>14</v>
      </c>
      <c r="B23" s="273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" customHeight="1">
      <c r="A24" s="278"/>
      <c r="B24" s="273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276" t="s">
        <v>15</v>
      </c>
      <c r="B25" s="273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" customHeight="1">
      <c r="A26" s="276"/>
      <c r="B26" s="273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272" t="s">
        <v>94</v>
      </c>
      <c r="B31" s="267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272"/>
      <c r="B32" s="267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272" t="s">
        <v>96</v>
      </c>
      <c r="B34" s="267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272"/>
      <c r="B35" s="267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" customHeight="1">
      <c r="A36" s="281" t="s">
        <v>98</v>
      </c>
      <c r="B36" s="274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" customHeight="1">
      <c r="A37" s="282"/>
      <c r="B37" s="275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272" t="s">
        <v>100</v>
      </c>
      <c r="B39" s="267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269" t="s">
        <v>247</v>
      </c>
      <c r="I39" s="270"/>
      <c r="J39" s="270"/>
      <c r="K39" s="270"/>
      <c r="L39" s="270"/>
      <c r="M39" s="270"/>
      <c r="N39" s="270"/>
      <c r="O39" s="271"/>
      <c r="P39" s="57" t="s">
        <v>189</v>
      </c>
      <c r="Q39" s="58"/>
    </row>
    <row r="40" spans="1:17" ht="39.9" customHeight="1">
      <c r="A40" s="272" t="s">
        <v>10</v>
      </c>
      <c r="B40" s="267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272" t="s">
        <v>101</v>
      </c>
      <c r="B41" s="267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" customHeight="1">
      <c r="A42" s="272"/>
      <c r="B42" s="267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272" t="s">
        <v>103</v>
      </c>
      <c r="B43" s="267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264" t="s">
        <v>192</v>
      </c>
      <c r="H43" s="265"/>
      <c r="I43" s="265"/>
      <c r="J43" s="265"/>
      <c r="K43" s="265"/>
      <c r="L43" s="265"/>
      <c r="M43" s="265"/>
      <c r="N43" s="265"/>
      <c r="O43" s="266"/>
      <c r="P43" s="58"/>
      <c r="Q43" s="58"/>
    </row>
    <row r="44" spans="1:17" ht="39.9" customHeight="1">
      <c r="A44" s="272"/>
      <c r="B44" s="267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272" t="s">
        <v>105</v>
      </c>
      <c r="B45" s="267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" customHeight="1">
      <c r="A46" s="272" t="s">
        <v>12</v>
      </c>
      <c r="B46" s="267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" customHeight="1">
      <c r="A47" s="279" t="s">
        <v>108</v>
      </c>
      <c r="B47" s="274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" customHeight="1">
      <c r="A48" s="280"/>
      <c r="B48" s="275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279" t="s">
        <v>109</v>
      </c>
      <c r="B49" s="274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" customHeight="1">
      <c r="A50" s="280"/>
      <c r="B50" s="275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272" t="s">
        <v>111</v>
      </c>
      <c r="B51" s="267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" customHeight="1">
      <c r="A52" s="272"/>
      <c r="B52" s="267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272" t="s">
        <v>114</v>
      </c>
      <c r="B53" s="267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272"/>
      <c r="B54" s="267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272" t="s">
        <v>115</v>
      </c>
      <c r="B55" s="267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272"/>
      <c r="B56" s="267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272" t="s">
        <v>117</v>
      </c>
      <c r="B57" s="267" t="s">
        <v>118</v>
      </c>
      <c r="C57" s="55" t="s">
        <v>20</v>
      </c>
      <c r="D57" s="95" t="s">
        <v>235</v>
      </c>
      <c r="E57" s="94"/>
      <c r="F57" s="94" t="s">
        <v>236</v>
      </c>
      <c r="G57" s="288" t="s">
        <v>233</v>
      </c>
      <c r="H57" s="288"/>
      <c r="I57" s="94" t="s">
        <v>237</v>
      </c>
      <c r="J57" s="94" t="s">
        <v>238</v>
      </c>
      <c r="K57" s="285" t="s">
        <v>239</v>
      </c>
      <c r="L57" s="286"/>
      <c r="M57" s="286"/>
      <c r="N57" s="286"/>
      <c r="O57" s="287"/>
      <c r="P57" s="90" t="s">
        <v>199</v>
      </c>
      <c r="Q57" s="58"/>
    </row>
    <row r="58" spans="1:17" ht="39.9" customHeight="1">
      <c r="A58" s="272"/>
      <c r="B58" s="267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277" t="s">
        <v>120</v>
      </c>
      <c r="B59" s="277" t="s">
        <v>119</v>
      </c>
      <c r="C59" s="277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283"/>
      <c r="B60" s="283"/>
      <c r="C60" s="283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283"/>
      <c r="B61" s="283"/>
      <c r="C61" s="278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" customHeight="1">
      <c r="A62" s="278"/>
      <c r="B62" s="278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" customHeight="1">
      <c r="A63" s="272" t="s">
        <v>121</v>
      </c>
      <c r="B63" s="267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" customHeight="1">
      <c r="A64" s="272"/>
      <c r="B64" s="267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276" t="s">
        <v>123</v>
      </c>
      <c r="B65" s="273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" customHeight="1">
      <c r="A66" s="276"/>
      <c r="B66" s="273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" customHeight="1">
      <c r="A67" s="272" t="s">
        <v>125</v>
      </c>
      <c r="B67" s="267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" customHeight="1">
      <c r="A68" s="272"/>
      <c r="B68" s="267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279" t="s">
        <v>127</v>
      </c>
      <c r="B69" s="274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" customHeight="1">
      <c r="A70" s="280"/>
      <c r="B70" s="275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262" t="s">
        <v>255</v>
      </c>
      <c r="C73" s="262"/>
      <c r="D73" s="262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</row>
    <row r="74" spans="1:20" ht="13.8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3.8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3.8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3.8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3.8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263" t="s">
        <v>216</v>
      </c>
      <c r="C79" s="263"/>
      <c r="D79" s="263"/>
      <c r="E79" s="263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637"/>
  <sheetViews>
    <sheetView tabSelected="1" view="pageBreakPreview" zoomScale="60" zoomScaleNormal="68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D12" sqref="D12"/>
    </sheetView>
  </sheetViews>
  <sheetFormatPr defaultColWidth="9.109375" defaultRowHeight="13.2"/>
  <cols>
    <col min="1" max="1" width="6.33203125" style="109" customWidth="1"/>
    <col min="2" max="2" width="16.88671875" style="109" customWidth="1"/>
    <col min="3" max="3" width="13.33203125" style="109" customWidth="1"/>
    <col min="4" max="4" width="20.6640625" style="113" customWidth="1"/>
    <col min="5" max="5" width="18.109375" style="114" customWidth="1"/>
    <col min="6" max="6" width="15.33203125" style="114" customWidth="1"/>
    <col min="7" max="7" width="9.5546875" style="114" customWidth="1"/>
    <col min="8" max="8" width="14.109375" style="109" customWidth="1"/>
    <col min="9" max="9" width="13.109375" style="109" customWidth="1"/>
    <col min="10" max="10" width="8.44140625" style="109" customWidth="1"/>
    <col min="11" max="11" width="14.109375" style="109" customWidth="1"/>
    <col min="12" max="12" width="13.33203125" style="109" customWidth="1"/>
    <col min="13" max="13" width="10.5546875" style="109" customWidth="1"/>
    <col min="14" max="14" width="13.33203125" style="109" customWidth="1"/>
    <col min="15" max="15" width="16.109375" style="109" customWidth="1"/>
    <col min="16" max="16" width="9.88671875" style="109" customWidth="1"/>
    <col min="17" max="17" width="15.109375" style="109" customWidth="1"/>
    <col min="18" max="18" width="14.44140625" style="109" customWidth="1"/>
    <col min="19" max="19" width="9.109375" style="109" customWidth="1"/>
    <col min="20" max="20" width="14.44140625" style="109" customWidth="1"/>
    <col min="21" max="21" width="8.109375" style="109" customWidth="1"/>
    <col min="22" max="22" width="6.88671875" style="109" customWidth="1"/>
    <col min="23" max="23" width="13.44140625" style="109" customWidth="1"/>
    <col min="24" max="25" width="7.6640625" style="109" customWidth="1"/>
    <col min="26" max="26" width="13" style="109" customWidth="1"/>
    <col min="27" max="27" width="5.88671875" style="109" hidden="1" customWidth="1"/>
    <col min="28" max="28" width="6.88671875" style="109" hidden="1" customWidth="1"/>
    <col min="29" max="30" width="6.88671875" style="109" customWidth="1"/>
    <col min="31" max="31" width="13" style="109" customWidth="1"/>
    <col min="32" max="32" width="5.5546875" style="109" hidden="1" customWidth="1"/>
    <col min="33" max="33" width="7.5546875" style="109" hidden="1" customWidth="1"/>
    <col min="34" max="35" width="7.5546875" style="109" customWidth="1"/>
    <col min="36" max="36" width="11.88671875" style="109" customWidth="1"/>
    <col min="37" max="37" width="6" style="109" hidden="1" customWidth="1"/>
    <col min="38" max="38" width="7.88671875" style="109" hidden="1" customWidth="1"/>
    <col min="39" max="40" width="7.88671875" style="109" customWidth="1"/>
    <col min="41" max="41" width="13.109375" style="109" customWidth="1"/>
    <col min="42" max="42" width="6.44140625" style="109" hidden="1" customWidth="1"/>
    <col min="43" max="43" width="0.6640625" style="109" hidden="1" customWidth="1"/>
    <col min="44" max="44" width="6" style="109" customWidth="1"/>
    <col min="45" max="45" width="8" style="109" customWidth="1"/>
    <col min="46" max="46" width="12.5546875" style="109" customWidth="1"/>
    <col min="47" max="47" width="5" style="109" hidden="1" customWidth="1"/>
    <col min="48" max="48" width="7.109375" style="109" hidden="1" customWidth="1"/>
    <col min="49" max="50" width="7.109375" style="109" customWidth="1"/>
    <col min="51" max="51" width="13.6640625" style="109" customWidth="1"/>
    <col min="52" max="52" width="7.6640625" style="109" customWidth="1"/>
    <col min="53" max="53" width="7" style="109" customWidth="1"/>
    <col min="54" max="54" width="14.88671875" style="101" customWidth="1"/>
    <col min="55" max="16384" width="9.109375" style="101"/>
  </cols>
  <sheetData>
    <row r="1" spans="1:54" ht="18">
      <c r="BB1" s="170" t="s">
        <v>264</v>
      </c>
    </row>
    <row r="2" spans="1:54" s="116" customFormat="1" ht="24" customHeight="1">
      <c r="A2" s="355" t="s">
        <v>286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5"/>
      <c r="AV2" s="355"/>
      <c r="AW2" s="355"/>
      <c r="AX2" s="355"/>
      <c r="AY2" s="355"/>
      <c r="AZ2" s="355"/>
      <c r="BA2" s="355"/>
      <c r="BB2" s="355"/>
    </row>
    <row r="3" spans="1:54" s="102" customFormat="1" ht="32.25" customHeight="1">
      <c r="A3" s="356" t="s">
        <v>482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</row>
    <row r="4" spans="1:54" s="103" customFormat="1" ht="24" customHeight="1">
      <c r="A4" s="357" t="s">
        <v>274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</row>
    <row r="5" spans="1:54" ht="13.8" thickBot="1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119"/>
      <c r="AQ5" s="119"/>
      <c r="AR5" s="119"/>
      <c r="AS5" s="119"/>
      <c r="AT5" s="101"/>
      <c r="AU5" s="101"/>
      <c r="AV5" s="101"/>
      <c r="AW5" s="101"/>
      <c r="AX5" s="101"/>
      <c r="AY5" s="104"/>
      <c r="AZ5" s="104"/>
      <c r="BA5" s="104"/>
      <c r="BB5" s="105" t="s">
        <v>260</v>
      </c>
    </row>
    <row r="6" spans="1:54" ht="15" customHeight="1">
      <c r="A6" s="359" t="s">
        <v>0</v>
      </c>
      <c r="B6" s="362" t="s">
        <v>271</v>
      </c>
      <c r="C6" s="362" t="s">
        <v>262</v>
      </c>
      <c r="D6" s="362" t="s">
        <v>40</v>
      </c>
      <c r="E6" s="365" t="s">
        <v>259</v>
      </c>
      <c r="F6" s="366"/>
      <c r="G6" s="367"/>
      <c r="H6" s="368" t="s">
        <v>256</v>
      </c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70"/>
      <c r="BB6" s="371" t="s">
        <v>276</v>
      </c>
    </row>
    <row r="7" spans="1:54" ht="28.5" customHeight="1">
      <c r="A7" s="360"/>
      <c r="B7" s="363"/>
      <c r="C7" s="363"/>
      <c r="D7" s="363"/>
      <c r="E7" s="374" t="s">
        <v>369</v>
      </c>
      <c r="F7" s="374" t="s">
        <v>263</v>
      </c>
      <c r="G7" s="375" t="s">
        <v>19</v>
      </c>
      <c r="H7" s="330" t="s">
        <v>17</v>
      </c>
      <c r="I7" s="331"/>
      <c r="J7" s="332"/>
      <c r="K7" s="330" t="s">
        <v>18</v>
      </c>
      <c r="L7" s="331"/>
      <c r="M7" s="332"/>
      <c r="N7" s="333" t="s">
        <v>22</v>
      </c>
      <c r="O7" s="334"/>
      <c r="P7" s="335"/>
      <c r="Q7" s="333" t="s">
        <v>24</v>
      </c>
      <c r="R7" s="334"/>
      <c r="S7" s="335"/>
      <c r="T7" s="333" t="s">
        <v>25</v>
      </c>
      <c r="U7" s="334"/>
      <c r="V7" s="335"/>
      <c r="W7" s="333" t="s">
        <v>26</v>
      </c>
      <c r="X7" s="334"/>
      <c r="Y7" s="335"/>
      <c r="Z7" s="333" t="s">
        <v>28</v>
      </c>
      <c r="AA7" s="334"/>
      <c r="AB7" s="334"/>
      <c r="AC7" s="353"/>
      <c r="AD7" s="354"/>
      <c r="AE7" s="333" t="s">
        <v>29</v>
      </c>
      <c r="AF7" s="334"/>
      <c r="AG7" s="334"/>
      <c r="AH7" s="353"/>
      <c r="AI7" s="354"/>
      <c r="AJ7" s="333" t="s">
        <v>30</v>
      </c>
      <c r="AK7" s="334"/>
      <c r="AL7" s="334"/>
      <c r="AM7" s="353"/>
      <c r="AN7" s="354"/>
      <c r="AO7" s="333" t="s">
        <v>32</v>
      </c>
      <c r="AP7" s="334"/>
      <c r="AQ7" s="334"/>
      <c r="AR7" s="353"/>
      <c r="AS7" s="354"/>
      <c r="AT7" s="333" t="s">
        <v>33</v>
      </c>
      <c r="AU7" s="334"/>
      <c r="AV7" s="334"/>
      <c r="AW7" s="353"/>
      <c r="AX7" s="354"/>
      <c r="AY7" s="333" t="s">
        <v>34</v>
      </c>
      <c r="AZ7" s="334"/>
      <c r="BA7" s="335"/>
      <c r="BB7" s="372"/>
    </row>
    <row r="8" spans="1:54" ht="41.25" customHeight="1">
      <c r="A8" s="361"/>
      <c r="B8" s="364"/>
      <c r="C8" s="364"/>
      <c r="D8" s="364"/>
      <c r="E8" s="364"/>
      <c r="F8" s="364"/>
      <c r="G8" s="376"/>
      <c r="H8" s="138" t="s">
        <v>20</v>
      </c>
      <c r="I8" s="139" t="s">
        <v>21</v>
      </c>
      <c r="J8" s="140" t="s">
        <v>19</v>
      </c>
      <c r="K8" s="139" t="s">
        <v>20</v>
      </c>
      <c r="L8" s="139" t="s">
        <v>21</v>
      </c>
      <c r="M8" s="140" t="s">
        <v>19</v>
      </c>
      <c r="N8" s="141" t="s">
        <v>20</v>
      </c>
      <c r="O8" s="139" t="s">
        <v>21</v>
      </c>
      <c r="P8" s="142" t="s">
        <v>19</v>
      </c>
      <c r="Q8" s="143" t="s">
        <v>20</v>
      </c>
      <c r="R8" s="139" t="s">
        <v>21</v>
      </c>
      <c r="S8" s="142" t="s">
        <v>19</v>
      </c>
      <c r="T8" s="143" t="s">
        <v>20</v>
      </c>
      <c r="U8" s="139" t="s">
        <v>21</v>
      </c>
      <c r="V8" s="142" t="s">
        <v>19</v>
      </c>
      <c r="W8" s="143" t="s">
        <v>20</v>
      </c>
      <c r="X8" s="139" t="s">
        <v>21</v>
      </c>
      <c r="Y8" s="142" t="s">
        <v>19</v>
      </c>
      <c r="Z8" s="143" t="s">
        <v>20</v>
      </c>
      <c r="AA8" s="139" t="s">
        <v>21</v>
      </c>
      <c r="AB8" s="142" t="s">
        <v>19</v>
      </c>
      <c r="AC8" s="139" t="s">
        <v>21</v>
      </c>
      <c r="AD8" s="142" t="s">
        <v>19</v>
      </c>
      <c r="AE8" s="143" t="s">
        <v>20</v>
      </c>
      <c r="AF8" s="144" t="s">
        <v>21</v>
      </c>
      <c r="AG8" s="142" t="s">
        <v>19</v>
      </c>
      <c r="AH8" s="139" t="s">
        <v>21</v>
      </c>
      <c r="AI8" s="142" t="s">
        <v>19</v>
      </c>
      <c r="AJ8" s="143" t="s">
        <v>20</v>
      </c>
      <c r="AK8" s="144" t="s">
        <v>21</v>
      </c>
      <c r="AL8" s="142" t="s">
        <v>19</v>
      </c>
      <c r="AM8" s="139" t="s">
        <v>21</v>
      </c>
      <c r="AN8" s="142" t="s">
        <v>19</v>
      </c>
      <c r="AO8" s="143" t="s">
        <v>20</v>
      </c>
      <c r="AP8" s="144" t="s">
        <v>21</v>
      </c>
      <c r="AQ8" s="142" t="s">
        <v>19</v>
      </c>
      <c r="AR8" s="139" t="s">
        <v>21</v>
      </c>
      <c r="AS8" s="142" t="s">
        <v>19</v>
      </c>
      <c r="AT8" s="143" t="s">
        <v>20</v>
      </c>
      <c r="AU8" s="144" t="s">
        <v>21</v>
      </c>
      <c r="AV8" s="142" t="s">
        <v>19</v>
      </c>
      <c r="AW8" s="139" t="s">
        <v>21</v>
      </c>
      <c r="AX8" s="142" t="s">
        <v>19</v>
      </c>
      <c r="AY8" s="143" t="s">
        <v>20</v>
      </c>
      <c r="AZ8" s="139" t="s">
        <v>21</v>
      </c>
      <c r="BA8" s="142" t="s">
        <v>19</v>
      </c>
      <c r="BB8" s="373"/>
    </row>
    <row r="9" spans="1:54" s="106" customFormat="1" ht="16.2" thickBot="1">
      <c r="A9" s="145">
        <v>1</v>
      </c>
      <c r="B9" s="146">
        <v>2</v>
      </c>
      <c r="C9" s="146">
        <v>3</v>
      </c>
      <c r="D9" s="146">
        <v>4</v>
      </c>
      <c r="E9" s="147">
        <v>5</v>
      </c>
      <c r="F9" s="148">
        <v>6</v>
      </c>
      <c r="G9" s="149">
        <v>7</v>
      </c>
      <c r="H9" s="148">
        <v>8</v>
      </c>
      <c r="I9" s="150">
        <v>9</v>
      </c>
      <c r="J9" s="151">
        <v>10</v>
      </c>
      <c r="K9" s="150">
        <v>11</v>
      </c>
      <c r="L9" s="148">
        <v>12</v>
      </c>
      <c r="M9" s="151">
        <v>13</v>
      </c>
      <c r="N9" s="150">
        <v>14</v>
      </c>
      <c r="O9" s="148">
        <v>15</v>
      </c>
      <c r="P9" s="151">
        <v>16</v>
      </c>
      <c r="Q9" s="150">
        <v>17</v>
      </c>
      <c r="R9" s="148">
        <v>18</v>
      </c>
      <c r="S9" s="152">
        <v>19</v>
      </c>
      <c r="T9" s="150">
        <v>20</v>
      </c>
      <c r="U9" s="148">
        <v>21</v>
      </c>
      <c r="V9" s="152">
        <v>22</v>
      </c>
      <c r="W9" s="150">
        <v>23</v>
      </c>
      <c r="X9" s="148">
        <v>24</v>
      </c>
      <c r="Y9" s="152">
        <v>25</v>
      </c>
      <c r="Z9" s="150">
        <v>26</v>
      </c>
      <c r="AA9" s="148">
        <v>24</v>
      </c>
      <c r="AB9" s="152">
        <v>25</v>
      </c>
      <c r="AC9" s="148">
        <v>27</v>
      </c>
      <c r="AD9" s="151">
        <v>28</v>
      </c>
      <c r="AE9" s="153">
        <v>29</v>
      </c>
      <c r="AF9" s="154">
        <v>30</v>
      </c>
      <c r="AG9" s="152">
        <v>31</v>
      </c>
      <c r="AH9" s="148">
        <v>30</v>
      </c>
      <c r="AI9" s="151">
        <v>31</v>
      </c>
      <c r="AJ9" s="153">
        <v>32</v>
      </c>
      <c r="AK9" s="154">
        <v>33</v>
      </c>
      <c r="AL9" s="152">
        <v>34</v>
      </c>
      <c r="AM9" s="148">
        <v>33</v>
      </c>
      <c r="AN9" s="151">
        <v>34</v>
      </c>
      <c r="AO9" s="153">
        <v>35</v>
      </c>
      <c r="AP9" s="154">
        <v>36</v>
      </c>
      <c r="AQ9" s="152">
        <v>37</v>
      </c>
      <c r="AR9" s="148">
        <v>36</v>
      </c>
      <c r="AS9" s="151">
        <v>37</v>
      </c>
      <c r="AT9" s="153">
        <v>38</v>
      </c>
      <c r="AU9" s="154">
        <v>39</v>
      </c>
      <c r="AV9" s="152">
        <v>40</v>
      </c>
      <c r="AW9" s="148">
        <v>39</v>
      </c>
      <c r="AX9" s="151">
        <v>40</v>
      </c>
      <c r="AY9" s="148">
        <v>41</v>
      </c>
      <c r="AZ9" s="155">
        <v>42</v>
      </c>
      <c r="BA9" s="152">
        <v>43</v>
      </c>
      <c r="BB9" s="168">
        <v>44</v>
      </c>
    </row>
    <row r="10" spans="1:54" ht="22.5" customHeight="1">
      <c r="A10" s="339" t="s">
        <v>332</v>
      </c>
      <c r="B10" s="340"/>
      <c r="C10" s="341"/>
      <c r="D10" s="167" t="s">
        <v>41</v>
      </c>
      <c r="E10" s="196">
        <f>H10+K10+N10+Q10+T10+W10+Z10+AE10+AJ10+AO10+AT10+AY10</f>
        <v>264010.69044999999</v>
      </c>
      <c r="F10" s="196">
        <f>I10+L10+O10+R10+U10+X10+AC10+AH10+AM10+AR10+AW10+AZ10</f>
        <v>107139.73991999999</v>
      </c>
      <c r="G10" s="196">
        <f>F10/E10*100</f>
        <v>40.581591501989116</v>
      </c>
      <c r="H10" s="196">
        <f>H11+H12+H13+H15+H16</f>
        <v>28795.76368</v>
      </c>
      <c r="I10" s="196">
        <f t="shared" ref="I10" si="0">I11+I12+I13+I15+I16</f>
        <v>28795.76368</v>
      </c>
      <c r="J10" s="196">
        <f>I10/H10*100</f>
        <v>100</v>
      </c>
      <c r="K10" s="196">
        <f t="shared" ref="K10:L10" si="1">K11+K12+K13+K15+K16</f>
        <v>43067.267</v>
      </c>
      <c r="L10" s="196">
        <f t="shared" si="1"/>
        <v>43067.267</v>
      </c>
      <c r="M10" s="196">
        <f>L10/K10*100</f>
        <v>100</v>
      </c>
      <c r="N10" s="196">
        <f t="shared" ref="N10:O10" si="2">N11+N12+N13+N15+N16</f>
        <v>12987.258319999999</v>
      </c>
      <c r="O10" s="196">
        <f t="shared" si="2"/>
        <v>12987.258320000001</v>
      </c>
      <c r="P10" s="196">
        <f>O10*100/N10</f>
        <v>100.00000000000001</v>
      </c>
      <c r="Q10" s="196">
        <f t="shared" ref="Q10:R10" si="3">Q11+Q12+Q13+Q15+Q16</f>
        <v>22289.450919999999</v>
      </c>
      <c r="R10" s="196">
        <f t="shared" si="3"/>
        <v>22289.450919999999</v>
      </c>
      <c r="S10" s="196">
        <f>R10*100/Q10</f>
        <v>99.999999999999986</v>
      </c>
      <c r="T10" s="196">
        <f t="shared" ref="T10:U10" si="4">T11+T12+T13+T15+T16</f>
        <v>26049.643730000003</v>
      </c>
      <c r="U10" s="196">
        <f t="shared" si="4"/>
        <v>0</v>
      </c>
      <c r="V10" s="196"/>
      <c r="W10" s="196">
        <f t="shared" ref="W10:X10" si="5">W11+W12+W13+W15+W16</f>
        <v>13787.96803</v>
      </c>
      <c r="X10" s="196">
        <f t="shared" si="5"/>
        <v>0</v>
      </c>
      <c r="Y10" s="196"/>
      <c r="Z10" s="196">
        <f t="shared" ref="Z10:AC10" si="6">Z11+Z12+Z13+Z15+Z16</f>
        <v>16126.41836</v>
      </c>
      <c r="AA10" s="196">
        <f t="shared" si="6"/>
        <v>0</v>
      </c>
      <c r="AB10" s="196">
        <f t="shared" si="6"/>
        <v>0</v>
      </c>
      <c r="AC10" s="196">
        <f t="shared" si="6"/>
        <v>0</v>
      </c>
      <c r="AD10" s="196"/>
      <c r="AE10" s="196">
        <f t="shared" ref="AE10:AH10" si="7">AE11+AE12+AE13+AE15+AE16</f>
        <v>8829.7721199999996</v>
      </c>
      <c r="AF10" s="196">
        <f t="shared" si="7"/>
        <v>0</v>
      </c>
      <c r="AG10" s="196">
        <f t="shared" si="7"/>
        <v>0</v>
      </c>
      <c r="AH10" s="196">
        <f t="shared" si="7"/>
        <v>0</v>
      </c>
      <c r="AI10" s="196"/>
      <c r="AJ10" s="196">
        <f t="shared" ref="AJ10:AM10" si="8">AJ11+AJ12+AJ13+AJ15+AJ16</f>
        <v>25885.864860000001</v>
      </c>
      <c r="AK10" s="196">
        <f t="shared" si="8"/>
        <v>0</v>
      </c>
      <c r="AL10" s="196">
        <f t="shared" si="8"/>
        <v>0</v>
      </c>
      <c r="AM10" s="196">
        <f t="shared" si="8"/>
        <v>0</v>
      </c>
      <c r="AN10" s="196"/>
      <c r="AO10" s="196">
        <f t="shared" ref="AO10:AR10" si="9">AO11+AO12+AO13+AO15+AO16</f>
        <v>4189</v>
      </c>
      <c r="AP10" s="196">
        <f t="shared" si="9"/>
        <v>0</v>
      </c>
      <c r="AQ10" s="196">
        <f t="shared" si="9"/>
        <v>0</v>
      </c>
      <c r="AR10" s="196">
        <f t="shared" si="9"/>
        <v>0</v>
      </c>
      <c r="AS10" s="196"/>
      <c r="AT10" s="196">
        <f t="shared" ref="AT10:AW10" si="10">AT11+AT12+AT13+AT15+AT16</f>
        <v>6340.5</v>
      </c>
      <c r="AU10" s="196">
        <f t="shared" si="10"/>
        <v>5.47</v>
      </c>
      <c r="AV10" s="196">
        <f t="shared" si="10"/>
        <v>0</v>
      </c>
      <c r="AW10" s="196">
        <f t="shared" si="10"/>
        <v>0</v>
      </c>
      <c r="AX10" s="196"/>
      <c r="AY10" s="196">
        <f t="shared" ref="AY10:AZ10" si="11">AY11+AY12+AY13+AY15+AY16</f>
        <v>55661.783430000003</v>
      </c>
      <c r="AZ10" s="196">
        <f t="shared" si="11"/>
        <v>0</v>
      </c>
      <c r="BA10" s="196"/>
      <c r="BB10" s="187"/>
    </row>
    <row r="11" spans="1:54" ht="32.25" customHeight="1">
      <c r="A11" s="342"/>
      <c r="B11" s="343"/>
      <c r="C11" s="344"/>
      <c r="D11" s="165" t="s">
        <v>37</v>
      </c>
      <c r="E11" s="196">
        <f t="shared" ref="E11:E12" si="12">H11+K11+N11+Q11+T11+W11+Z11+AE11+AJ11+AO11+AT11+AY11</f>
        <v>0</v>
      </c>
      <c r="F11" s="190">
        <f t="shared" ref="F11:F16" si="13">I11+L11+O11+R11+U11+X11+AC11+AH11+AM11+AR11+AW11+AZ11</f>
        <v>0</v>
      </c>
      <c r="G11" s="190"/>
      <c r="H11" s="196">
        <f t="shared" ref="H11:BA11" si="14">H494+H524+H582</f>
        <v>0</v>
      </c>
      <c r="I11" s="196">
        <f t="shared" si="14"/>
        <v>0</v>
      </c>
      <c r="J11" s="196">
        <f t="shared" si="14"/>
        <v>0</v>
      </c>
      <c r="K11" s="196">
        <f t="shared" si="14"/>
        <v>0</v>
      </c>
      <c r="L11" s="196">
        <f t="shared" si="14"/>
        <v>0</v>
      </c>
      <c r="M11" s="196">
        <f t="shared" si="14"/>
        <v>0</v>
      </c>
      <c r="N11" s="196">
        <f t="shared" si="14"/>
        <v>0</v>
      </c>
      <c r="O11" s="196">
        <f t="shared" si="14"/>
        <v>0</v>
      </c>
      <c r="P11" s="196">
        <f t="shared" si="14"/>
        <v>0</v>
      </c>
      <c r="Q11" s="196">
        <f t="shared" si="14"/>
        <v>0</v>
      </c>
      <c r="R11" s="196">
        <f t="shared" si="14"/>
        <v>0</v>
      </c>
      <c r="S11" s="196">
        <f t="shared" si="14"/>
        <v>0</v>
      </c>
      <c r="T11" s="196">
        <f t="shared" si="14"/>
        <v>0</v>
      </c>
      <c r="U11" s="196">
        <f t="shared" si="14"/>
        <v>0</v>
      </c>
      <c r="V11" s="196">
        <f t="shared" si="14"/>
        <v>0</v>
      </c>
      <c r="W11" s="196">
        <f t="shared" si="14"/>
        <v>0</v>
      </c>
      <c r="X11" s="196">
        <f t="shared" si="14"/>
        <v>0</v>
      </c>
      <c r="Y11" s="196">
        <f t="shared" si="14"/>
        <v>0</v>
      </c>
      <c r="Z11" s="196">
        <f t="shared" si="14"/>
        <v>0</v>
      </c>
      <c r="AA11" s="196">
        <f t="shared" si="14"/>
        <v>0</v>
      </c>
      <c r="AB11" s="196">
        <f t="shared" si="14"/>
        <v>0</v>
      </c>
      <c r="AC11" s="196">
        <f t="shared" si="14"/>
        <v>0</v>
      </c>
      <c r="AD11" s="196">
        <f t="shared" si="14"/>
        <v>0</v>
      </c>
      <c r="AE11" s="196">
        <f t="shared" si="14"/>
        <v>0</v>
      </c>
      <c r="AF11" s="196">
        <f t="shared" si="14"/>
        <v>0</v>
      </c>
      <c r="AG11" s="196">
        <f t="shared" si="14"/>
        <v>0</v>
      </c>
      <c r="AH11" s="196">
        <f t="shared" si="14"/>
        <v>0</v>
      </c>
      <c r="AI11" s="196">
        <f t="shared" si="14"/>
        <v>0</v>
      </c>
      <c r="AJ11" s="196">
        <f t="shared" si="14"/>
        <v>0</v>
      </c>
      <c r="AK11" s="196">
        <f t="shared" si="14"/>
        <v>0</v>
      </c>
      <c r="AL11" s="196">
        <f t="shared" si="14"/>
        <v>0</v>
      </c>
      <c r="AM11" s="196">
        <f t="shared" si="14"/>
        <v>0</v>
      </c>
      <c r="AN11" s="196">
        <f t="shared" si="14"/>
        <v>0</v>
      </c>
      <c r="AO11" s="196">
        <f t="shared" si="14"/>
        <v>0</v>
      </c>
      <c r="AP11" s="196">
        <f t="shared" si="14"/>
        <v>0</v>
      </c>
      <c r="AQ11" s="196">
        <f t="shared" si="14"/>
        <v>0</v>
      </c>
      <c r="AR11" s="196">
        <f t="shared" si="14"/>
        <v>0</v>
      </c>
      <c r="AS11" s="196">
        <f t="shared" si="14"/>
        <v>0</v>
      </c>
      <c r="AT11" s="196">
        <f t="shared" si="14"/>
        <v>0</v>
      </c>
      <c r="AU11" s="196">
        <f t="shared" si="14"/>
        <v>0</v>
      </c>
      <c r="AV11" s="196">
        <f t="shared" si="14"/>
        <v>0</v>
      </c>
      <c r="AW11" s="196">
        <f t="shared" si="14"/>
        <v>0</v>
      </c>
      <c r="AX11" s="196">
        <f t="shared" si="14"/>
        <v>0</v>
      </c>
      <c r="AY11" s="196">
        <f t="shared" si="14"/>
        <v>0</v>
      </c>
      <c r="AZ11" s="196">
        <f t="shared" si="14"/>
        <v>0</v>
      </c>
      <c r="BA11" s="196">
        <f t="shared" si="14"/>
        <v>0</v>
      </c>
      <c r="BB11" s="187"/>
    </row>
    <row r="12" spans="1:54" ht="50.25" customHeight="1">
      <c r="A12" s="342"/>
      <c r="B12" s="343"/>
      <c r="C12" s="344"/>
      <c r="D12" s="166" t="s">
        <v>2</v>
      </c>
      <c r="E12" s="196">
        <f t="shared" si="12"/>
        <v>42185.918359999996</v>
      </c>
      <c r="F12" s="190">
        <f t="shared" si="13"/>
        <v>13170.107100000001</v>
      </c>
      <c r="G12" s="190"/>
      <c r="H12" s="196">
        <f t="shared" ref="H12:BA12" si="15">H495+H525+H583</f>
        <v>0</v>
      </c>
      <c r="I12" s="196">
        <f t="shared" si="15"/>
        <v>0</v>
      </c>
      <c r="J12" s="196">
        <f t="shared" si="15"/>
        <v>0</v>
      </c>
      <c r="K12" s="196">
        <f t="shared" si="15"/>
        <v>3110.7795099999998</v>
      </c>
      <c r="L12" s="196">
        <f t="shared" si="15"/>
        <v>3110.7795099999998</v>
      </c>
      <c r="M12" s="196">
        <f t="shared" si="15"/>
        <v>200</v>
      </c>
      <c r="N12" s="196">
        <f t="shared" si="15"/>
        <v>5920.8666299999995</v>
      </c>
      <c r="O12" s="196">
        <f t="shared" si="15"/>
        <v>5920.8666300000004</v>
      </c>
      <c r="P12" s="196">
        <f t="shared" si="15"/>
        <v>200</v>
      </c>
      <c r="Q12" s="196">
        <f t="shared" si="15"/>
        <v>4138.4609600000003</v>
      </c>
      <c r="R12" s="196">
        <f t="shared" si="15"/>
        <v>4138.4609600000003</v>
      </c>
      <c r="S12" s="196">
        <f t="shared" si="15"/>
        <v>200</v>
      </c>
      <c r="T12" s="196">
        <f t="shared" si="15"/>
        <v>2035.6694399999999</v>
      </c>
      <c r="U12" s="196">
        <f t="shared" si="15"/>
        <v>0</v>
      </c>
      <c r="V12" s="196">
        <f t="shared" si="15"/>
        <v>0</v>
      </c>
      <c r="W12" s="196">
        <f t="shared" si="15"/>
        <v>4936.7</v>
      </c>
      <c r="X12" s="196">
        <f t="shared" si="15"/>
        <v>0</v>
      </c>
      <c r="Y12" s="196">
        <f t="shared" si="15"/>
        <v>0</v>
      </c>
      <c r="Z12" s="196">
        <f t="shared" si="15"/>
        <v>6503.4183599999997</v>
      </c>
      <c r="AA12" s="196">
        <f t="shared" si="15"/>
        <v>0</v>
      </c>
      <c r="AB12" s="196">
        <f t="shared" si="15"/>
        <v>0</v>
      </c>
      <c r="AC12" s="196">
        <f t="shared" si="15"/>
        <v>0</v>
      </c>
      <c r="AD12" s="196">
        <f t="shared" si="15"/>
        <v>0</v>
      </c>
      <c r="AE12" s="196">
        <f t="shared" si="15"/>
        <v>1702.6999999999998</v>
      </c>
      <c r="AF12" s="196">
        <f t="shared" si="15"/>
        <v>0</v>
      </c>
      <c r="AG12" s="196">
        <f t="shared" si="15"/>
        <v>0</v>
      </c>
      <c r="AH12" s="196">
        <f t="shared" si="15"/>
        <v>0</v>
      </c>
      <c r="AI12" s="196">
        <f t="shared" si="15"/>
        <v>0</v>
      </c>
      <c r="AJ12" s="196">
        <f t="shared" si="15"/>
        <v>2700.7999999999997</v>
      </c>
      <c r="AK12" s="196">
        <f t="shared" si="15"/>
        <v>0</v>
      </c>
      <c r="AL12" s="196">
        <f t="shared" si="15"/>
        <v>0</v>
      </c>
      <c r="AM12" s="196">
        <f t="shared" si="15"/>
        <v>0</v>
      </c>
      <c r="AN12" s="196">
        <f t="shared" si="15"/>
        <v>0</v>
      </c>
      <c r="AO12" s="196">
        <f t="shared" si="15"/>
        <v>3366.2</v>
      </c>
      <c r="AP12" s="196">
        <f t="shared" si="15"/>
        <v>0</v>
      </c>
      <c r="AQ12" s="196">
        <f t="shared" si="15"/>
        <v>0</v>
      </c>
      <c r="AR12" s="196">
        <f t="shared" si="15"/>
        <v>0</v>
      </c>
      <c r="AS12" s="196">
        <f t="shared" si="15"/>
        <v>0</v>
      </c>
      <c r="AT12" s="196">
        <f t="shared" si="15"/>
        <v>3365.9999999999995</v>
      </c>
      <c r="AU12" s="196">
        <f t="shared" si="15"/>
        <v>0</v>
      </c>
      <c r="AV12" s="196">
        <f t="shared" si="15"/>
        <v>0</v>
      </c>
      <c r="AW12" s="196">
        <f t="shared" si="15"/>
        <v>0</v>
      </c>
      <c r="AX12" s="196">
        <f t="shared" si="15"/>
        <v>0</v>
      </c>
      <c r="AY12" s="196">
        <f t="shared" si="15"/>
        <v>4404.3234599999996</v>
      </c>
      <c r="AZ12" s="196">
        <f t="shared" si="15"/>
        <v>0</v>
      </c>
      <c r="BA12" s="196">
        <f t="shared" si="15"/>
        <v>0</v>
      </c>
      <c r="BB12" s="187"/>
    </row>
    <row r="13" spans="1:54" ht="22.5" customHeight="1">
      <c r="A13" s="342"/>
      <c r="B13" s="343"/>
      <c r="C13" s="344"/>
      <c r="D13" s="182" t="s">
        <v>277</v>
      </c>
      <c r="E13" s="196">
        <f>H13+K13+N13+Q13+T13+W13+Z13+AE13+AJ13+AO13+AT13+AY13</f>
        <v>221824.77208999998</v>
      </c>
      <c r="F13" s="196">
        <f t="shared" si="13"/>
        <v>93969.632819999999</v>
      </c>
      <c r="G13" s="190"/>
      <c r="H13" s="196">
        <f t="shared" ref="H13:BA13" si="16">H496+H526+H584</f>
        <v>28795.76368</v>
      </c>
      <c r="I13" s="196">
        <f t="shared" si="16"/>
        <v>28795.76368</v>
      </c>
      <c r="J13" s="196">
        <f t="shared" si="16"/>
        <v>100</v>
      </c>
      <c r="K13" s="196">
        <f t="shared" si="16"/>
        <v>39956.48749</v>
      </c>
      <c r="L13" s="196">
        <f t="shared" si="16"/>
        <v>39956.48749</v>
      </c>
      <c r="M13" s="196">
        <f t="shared" si="16"/>
        <v>100</v>
      </c>
      <c r="N13" s="196">
        <f t="shared" si="16"/>
        <v>7066.3916899999995</v>
      </c>
      <c r="O13" s="196">
        <f t="shared" si="16"/>
        <v>7066.3916899999995</v>
      </c>
      <c r="P13" s="196">
        <f t="shared" si="16"/>
        <v>200</v>
      </c>
      <c r="Q13" s="196">
        <f t="shared" si="16"/>
        <v>18150.989959999999</v>
      </c>
      <c r="R13" s="196">
        <f t="shared" si="16"/>
        <v>18150.989959999999</v>
      </c>
      <c r="S13" s="196">
        <f t="shared" si="16"/>
        <v>200</v>
      </c>
      <c r="T13" s="196">
        <f t="shared" si="16"/>
        <v>24013.974290000002</v>
      </c>
      <c r="U13" s="196">
        <f t="shared" si="16"/>
        <v>0</v>
      </c>
      <c r="V13" s="196">
        <f t="shared" si="16"/>
        <v>0</v>
      </c>
      <c r="W13" s="196">
        <f t="shared" si="16"/>
        <v>8851.2680299999993</v>
      </c>
      <c r="X13" s="196">
        <f t="shared" si="16"/>
        <v>0</v>
      </c>
      <c r="Y13" s="196">
        <f t="shared" si="16"/>
        <v>0</v>
      </c>
      <c r="Z13" s="196">
        <f t="shared" si="16"/>
        <v>9623</v>
      </c>
      <c r="AA13" s="196">
        <f t="shared" si="16"/>
        <v>0</v>
      </c>
      <c r="AB13" s="196">
        <f t="shared" si="16"/>
        <v>0</v>
      </c>
      <c r="AC13" s="196">
        <f t="shared" si="16"/>
        <v>0</v>
      </c>
      <c r="AD13" s="196">
        <f t="shared" si="16"/>
        <v>0</v>
      </c>
      <c r="AE13" s="196">
        <f t="shared" si="16"/>
        <v>7127.0721199999998</v>
      </c>
      <c r="AF13" s="196">
        <f t="shared" si="16"/>
        <v>0</v>
      </c>
      <c r="AG13" s="196">
        <f t="shared" si="16"/>
        <v>0</v>
      </c>
      <c r="AH13" s="196">
        <f t="shared" si="16"/>
        <v>0</v>
      </c>
      <c r="AI13" s="196">
        <f t="shared" si="16"/>
        <v>0</v>
      </c>
      <c r="AJ13" s="196">
        <f t="shared" si="16"/>
        <v>23185.064860000002</v>
      </c>
      <c r="AK13" s="196">
        <f t="shared" si="16"/>
        <v>0</v>
      </c>
      <c r="AL13" s="196">
        <f t="shared" si="16"/>
        <v>0</v>
      </c>
      <c r="AM13" s="196">
        <f t="shared" si="16"/>
        <v>0</v>
      </c>
      <c r="AN13" s="196">
        <f t="shared" si="16"/>
        <v>0</v>
      </c>
      <c r="AO13" s="196">
        <f t="shared" si="16"/>
        <v>822.8</v>
      </c>
      <c r="AP13" s="196">
        <f t="shared" si="16"/>
        <v>0</v>
      </c>
      <c r="AQ13" s="196">
        <f t="shared" si="16"/>
        <v>0</v>
      </c>
      <c r="AR13" s="196">
        <f t="shared" si="16"/>
        <v>0</v>
      </c>
      <c r="AS13" s="196">
        <f t="shared" si="16"/>
        <v>0</v>
      </c>
      <c r="AT13" s="196">
        <f t="shared" si="16"/>
        <v>2974.5</v>
      </c>
      <c r="AU13" s="196">
        <f t="shared" si="16"/>
        <v>5.47</v>
      </c>
      <c r="AV13" s="196">
        <f t="shared" si="16"/>
        <v>0</v>
      </c>
      <c r="AW13" s="196">
        <f t="shared" si="16"/>
        <v>0</v>
      </c>
      <c r="AX13" s="196">
        <f t="shared" si="16"/>
        <v>0</v>
      </c>
      <c r="AY13" s="196">
        <f t="shared" si="16"/>
        <v>51257.459970000004</v>
      </c>
      <c r="AZ13" s="196">
        <f t="shared" si="16"/>
        <v>0</v>
      </c>
      <c r="BA13" s="196">
        <f t="shared" si="16"/>
        <v>0</v>
      </c>
      <c r="BB13" s="187"/>
    </row>
    <row r="14" spans="1:54" ht="82.5" customHeight="1">
      <c r="A14" s="342"/>
      <c r="B14" s="343"/>
      <c r="C14" s="344"/>
      <c r="D14" s="182" t="s">
        <v>283</v>
      </c>
      <c r="E14" s="196">
        <f t="shared" ref="E14:E16" si="17">H14+K14+N14+Q14+T14+W14+Z14+AE14+AJ14+AO14+AT14+AY14</f>
        <v>55121.516169999995</v>
      </c>
      <c r="F14" s="190">
        <f t="shared" si="13"/>
        <v>2642.1168899999998</v>
      </c>
      <c r="G14" s="190"/>
      <c r="H14" s="156">
        <f t="shared" ref="H14:BA14" si="18">H497+H527+H585</f>
        <v>0</v>
      </c>
      <c r="I14" s="156">
        <f t="shared" si="18"/>
        <v>0</v>
      </c>
      <c r="J14" s="156">
        <f t="shared" si="18"/>
        <v>0</v>
      </c>
      <c r="K14" s="156">
        <f t="shared" si="18"/>
        <v>0</v>
      </c>
      <c r="L14" s="156">
        <f t="shared" si="18"/>
        <v>0</v>
      </c>
      <c r="M14" s="156">
        <f t="shared" si="18"/>
        <v>0</v>
      </c>
      <c r="N14" s="156">
        <f t="shared" si="18"/>
        <v>2642.1168899999998</v>
      </c>
      <c r="O14" s="156">
        <f t="shared" si="18"/>
        <v>2642.1168899999998</v>
      </c>
      <c r="P14" s="156">
        <f t="shared" si="18"/>
        <v>99.999999999999986</v>
      </c>
      <c r="Q14" s="156">
        <f t="shared" si="18"/>
        <v>0</v>
      </c>
      <c r="R14" s="156">
        <f t="shared" si="18"/>
        <v>0</v>
      </c>
      <c r="S14" s="156">
        <f t="shared" si="18"/>
        <v>0</v>
      </c>
      <c r="T14" s="156">
        <f t="shared" si="18"/>
        <v>0</v>
      </c>
      <c r="U14" s="156">
        <f t="shared" si="18"/>
        <v>0</v>
      </c>
      <c r="V14" s="156">
        <f t="shared" si="18"/>
        <v>0</v>
      </c>
      <c r="W14" s="156">
        <f t="shared" si="18"/>
        <v>0</v>
      </c>
      <c r="X14" s="156">
        <f t="shared" si="18"/>
        <v>0</v>
      </c>
      <c r="Y14" s="156">
        <f t="shared" si="18"/>
        <v>0</v>
      </c>
      <c r="Z14" s="156">
        <f t="shared" si="18"/>
        <v>0</v>
      </c>
      <c r="AA14" s="156">
        <f t="shared" si="18"/>
        <v>0</v>
      </c>
      <c r="AB14" s="156">
        <f t="shared" si="18"/>
        <v>0</v>
      </c>
      <c r="AC14" s="156">
        <f t="shared" si="18"/>
        <v>0</v>
      </c>
      <c r="AD14" s="156">
        <f t="shared" si="18"/>
        <v>0</v>
      </c>
      <c r="AE14" s="156">
        <f t="shared" si="18"/>
        <v>2000</v>
      </c>
      <c r="AF14" s="156">
        <f t="shared" si="18"/>
        <v>0</v>
      </c>
      <c r="AG14" s="156">
        <f t="shared" si="18"/>
        <v>0</v>
      </c>
      <c r="AH14" s="156">
        <f t="shared" si="18"/>
        <v>0</v>
      </c>
      <c r="AI14" s="156">
        <f t="shared" si="18"/>
        <v>0</v>
      </c>
      <c r="AJ14" s="156">
        <f t="shared" si="18"/>
        <v>0</v>
      </c>
      <c r="AK14" s="156">
        <f t="shared" si="18"/>
        <v>0</v>
      </c>
      <c r="AL14" s="156">
        <f t="shared" si="18"/>
        <v>0</v>
      </c>
      <c r="AM14" s="156">
        <f t="shared" si="18"/>
        <v>0</v>
      </c>
      <c r="AN14" s="156">
        <f t="shared" si="18"/>
        <v>0</v>
      </c>
      <c r="AO14" s="156">
        <f t="shared" si="18"/>
        <v>0</v>
      </c>
      <c r="AP14" s="156">
        <f t="shared" si="18"/>
        <v>0</v>
      </c>
      <c r="AQ14" s="156">
        <f t="shared" si="18"/>
        <v>0</v>
      </c>
      <c r="AR14" s="156">
        <f t="shared" si="18"/>
        <v>0</v>
      </c>
      <c r="AS14" s="156">
        <f t="shared" si="18"/>
        <v>0</v>
      </c>
      <c r="AT14" s="156">
        <f t="shared" si="18"/>
        <v>0</v>
      </c>
      <c r="AU14" s="156">
        <f t="shared" si="18"/>
        <v>0</v>
      </c>
      <c r="AV14" s="156">
        <f t="shared" si="18"/>
        <v>0</v>
      </c>
      <c r="AW14" s="156">
        <f t="shared" si="18"/>
        <v>0</v>
      </c>
      <c r="AX14" s="156">
        <f t="shared" si="18"/>
        <v>0</v>
      </c>
      <c r="AY14" s="156">
        <f t="shared" si="18"/>
        <v>50479.399279999998</v>
      </c>
      <c r="AZ14" s="156">
        <f t="shared" si="18"/>
        <v>0</v>
      </c>
      <c r="BA14" s="156">
        <f t="shared" si="18"/>
        <v>0</v>
      </c>
      <c r="BB14" s="183"/>
    </row>
    <row r="15" spans="1:54" ht="22.5" customHeight="1">
      <c r="A15" s="342"/>
      <c r="B15" s="343"/>
      <c r="C15" s="344"/>
      <c r="D15" s="182" t="s">
        <v>278</v>
      </c>
      <c r="E15" s="190">
        <f t="shared" si="17"/>
        <v>0</v>
      </c>
      <c r="F15" s="190">
        <f t="shared" si="13"/>
        <v>0</v>
      </c>
      <c r="G15" s="190"/>
      <c r="H15" s="156">
        <f t="shared" ref="H15:BA15" si="19">H498+H528+H586</f>
        <v>0</v>
      </c>
      <c r="I15" s="156">
        <f t="shared" si="19"/>
        <v>0</v>
      </c>
      <c r="J15" s="156">
        <f t="shared" si="19"/>
        <v>0</v>
      </c>
      <c r="K15" s="156">
        <f t="shared" si="19"/>
        <v>0</v>
      </c>
      <c r="L15" s="156">
        <f t="shared" si="19"/>
        <v>0</v>
      </c>
      <c r="M15" s="156">
        <f t="shared" si="19"/>
        <v>0</v>
      </c>
      <c r="N15" s="156">
        <f t="shared" si="19"/>
        <v>0</v>
      </c>
      <c r="O15" s="156">
        <f t="shared" si="19"/>
        <v>0</v>
      </c>
      <c r="P15" s="156">
        <f t="shared" si="19"/>
        <v>0</v>
      </c>
      <c r="Q15" s="156">
        <f t="shared" si="19"/>
        <v>0</v>
      </c>
      <c r="R15" s="156">
        <f t="shared" si="19"/>
        <v>0</v>
      </c>
      <c r="S15" s="156">
        <f t="shared" si="19"/>
        <v>0</v>
      </c>
      <c r="T15" s="156">
        <f t="shared" si="19"/>
        <v>0</v>
      </c>
      <c r="U15" s="156">
        <f t="shared" si="19"/>
        <v>0</v>
      </c>
      <c r="V15" s="156">
        <f t="shared" si="19"/>
        <v>0</v>
      </c>
      <c r="W15" s="156">
        <f t="shared" si="19"/>
        <v>0</v>
      </c>
      <c r="X15" s="156">
        <f t="shared" si="19"/>
        <v>0</v>
      </c>
      <c r="Y15" s="156">
        <f t="shared" si="19"/>
        <v>0</v>
      </c>
      <c r="Z15" s="156">
        <f t="shared" si="19"/>
        <v>0</v>
      </c>
      <c r="AA15" s="156">
        <f t="shared" si="19"/>
        <v>0</v>
      </c>
      <c r="AB15" s="156">
        <f t="shared" si="19"/>
        <v>0</v>
      </c>
      <c r="AC15" s="156">
        <f t="shared" si="19"/>
        <v>0</v>
      </c>
      <c r="AD15" s="156">
        <f t="shared" si="19"/>
        <v>0</v>
      </c>
      <c r="AE15" s="156">
        <f t="shared" si="19"/>
        <v>0</v>
      </c>
      <c r="AF15" s="156">
        <f t="shared" si="19"/>
        <v>0</v>
      </c>
      <c r="AG15" s="156">
        <f t="shared" si="19"/>
        <v>0</v>
      </c>
      <c r="AH15" s="156">
        <f t="shared" si="19"/>
        <v>0</v>
      </c>
      <c r="AI15" s="156">
        <f t="shared" si="19"/>
        <v>0</v>
      </c>
      <c r="AJ15" s="156">
        <f t="shared" si="19"/>
        <v>0</v>
      </c>
      <c r="AK15" s="156">
        <f t="shared" si="19"/>
        <v>0</v>
      </c>
      <c r="AL15" s="156">
        <f t="shared" si="19"/>
        <v>0</v>
      </c>
      <c r="AM15" s="156">
        <f t="shared" si="19"/>
        <v>0</v>
      </c>
      <c r="AN15" s="156">
        <f t="shared" si="19"/>
        <v>0</v>
      </c>
      <c r="AO15" s="156">
        <f t="shared" si="19"/>
        <v>0</v>
      </c>
      <c r="AP15" s="156">
        <f t="shared" si="19"/>
        <v>0</v>
      </c>
      <c r="AQ15" s="156">
        <f t="shared" si="19"/>
        <v>0</v>
      </c>
      <c r="AR15" s="156">
        <f t="shared" si="19"/>
        <v>0</v>
      </c>
      <c r="AS15" s="156">
        <f t="shared" si="19"/>
        <v>0</v>
      </c>
      <c r="AT15" s="156">
        <f t="shared" si="19"/>
        <v>0</v>
      </c>
      <c r="AU15" s="156">
        <f t="shared" si="19"/>
        <v>0</v>
      </c>
      <c r="AV15" s="156">
        <f t="shared" si="19"/>
        <v>0</v>
      </c>
      <c r="AW15" s="156">
        <f t="shared" si="19"/>
        <v>0</v>
      </c>
      <c r="AX15" s="156">
        <f t="shared" si="19"/>
        <v>0</v>
      </c>
      <c r="AY15" s="156">
        <f t="shared" si="19"/>
        <v>0</v>
      </c>
      <c r="AZ15" s="156">
        <f t="shared" si="19"/>
        <v>0</v>
      </c>
      <c r="BA15" s="156">
        <f t="shared" si="19"/>
        <v>0</v>
      </c>
      <c r="BB15" s="183"/>
    </row>
    <row r="16" spans="1:54" ht="31.2">
      <c r="A16" s="345"/>
      <c r="B16" s="346"/>
      <c r="C16" s="347"/>
      <c r="D16" s="161" t="s">
        <v>43</v>
      </c>
      <c r="E16" s="190">
        <f t="shared" si="17"/>
        <v>0</v>
      </c>
      <c r="F16" s="190">
        <f t="shared" si="13"/>
        <v>0</v>
      </c>
      <c r="G16" s="190"/>
      <c r="H16" s="156">
        <f t="shared" ref="H16:BA16" si="20">H499+H529+H587</f>
        <v>0</v>
      </c>
      <c r="I16" s="156">
        <f t="shared" si="20"/>
        <v>0</v>
      </c>
      <c r="J16" s="156">
        <f t="shared" si="20"/>
        <v>0</v>
      </c>
      <c r="K16" s="156">
        <f t="shared" si="20"/>
        <v>0</v>
      </c>
      <c r="L16" s="156">
        <f t="shared" si="20"/>
        <v>0</v>
      </c>
      <c r="M16" s="156">
        <f t="shared" si="20"/>
        <v>0</v>
      </c>
      <c r="N16" s="156">
        <f t="shared" si="20"/>
        <v>0</v>
      </c>
      <c r="O16" s="156">
        <f t="shared" si="20"/>
        <v>0</v>
      </c>
      <c r="P16" s="156">
        <f t="shared" si="20"/>
        <v>0</v>
      </c>
      <c r="Q16" s="156">
        <f t="shared" si="20"/>
        <v>0</v>
      </c>
      <c r="R16" s="156">
        <f t="shared" si="20"/>
        <v>0</v>
      </c>
      <c r="S16" s="156">
        <f t="shared" si="20"/>
        <v>0</v>
      </c>
      <c r="T16" s="156">
        <f t="shared" si="20"/>
        <v>0</v>
      </c>
      <c r="U16" s="156">
        <f t="shared" si="20"/>
        <v>0</v>
      </c>
      <c r="V16" s="156">
        <f t="shared" si="20"/>
        <v>0</v>
      </c>
      <c r="W16" s="156">
        <f t="shared" si="20"/>
        <v>0</v>
      </c>
      <c r="X16" s="156">
        <f t="shared" si="20"/>
        <v>0</v>
      </c>
      <c r="Y16" s="156">
        <f t="shared" si="20"/>
        <v>0</v>
      </c>
      <c r="Z16" s="156">
        <f t="shared" si="20"/>
        <v>0</v>
      </c>
      <c r="AA16" s="156">
        <f t="shared" si="20"/>
        <v>0</v>
      </c>
      <c r="AB16" s="156">
        <f t="shared" si="20"/>
        <v>0</v>
      </c>
      <c r="AC16" s="156">
        <f t="shared" si="20"/>
        <v>0</v>
      </c>
      <c r="AD16" s="156">
        <f t="shared" si="20"/>
        <v>0</v>
      </c>
      <c r="AE16" s="156">
        <f t="shared" si="20"/>
        <v>0</v>
      </c>
      <c r="AF16" s="156">
        <f t="shared" si="20"/>
        <v>0</v>
      </c>
      <c r="AG16" s="156">
        <f t="shared" si="20"/>
        <v>0</v>
      </c>
      <c r="AH16" s="156">
        <f t="shared" si="20"/>
        <v>0</v>
      </c>
      <c r="AI16" s="156">
        <f t="shared" si="20"/>
        <v>0</v>
      </c>
      <c r="AJ16" s="156">
        <f t="shared" si="20"/>
        <v>0</v>
      </c>
      <c r="AK16" s="156">
        <f t="shared" si="20"/>
        <v>0</v>
      </c>
      <c r="AL16" s="156">
        <f t="shared" si="20"/>
        <v>0</v>
      </c>
      <c r="AM16" s="156">
        <f t="shared" si="20"/>
        <v>0</v>
      </c>
      <c r="AN16" s="156">
        <f t="shared" si="20"/>
        <v>0</v>
      </c>
      <c r="AO16" s="156">
        <f t="shared" si="20"/>
        <v>0</v>
      </c>
      <c r="AP16" s="156">
        <f t="shared" si="20"/>
        <v>0</v>
      </c>
      <c r="AQ16" s="156">
        <f t="shared" si="20"/>
        <v>0</v>
      </c>
      <c r="AR16" s="156">
        <f t="shared" si="20"/>
        <v>0</v>
      </c>
      <c r="AS16" s="156">
        <f t="shared" si="20"/>
        <v>0</v>
      </c>
      <c r="AT16" s="156">
        <f t="shared" si="20"/>
        <v>0</v>
      </c>
      <c r="AU16" s="156">
        <f t="shared" si="20"/>
        <v>0</v>
      </c>
      <c r="AV16" s="156">
        <f t="shared" si="20"/>
        <v>0</v>
      </c>
      <c r="AW16" s="156">
        <f t="shared" si="20"/>
        <v>0</v>
      </c>
      <c r="AX16" s="156">
        <f t="shared" si="20"/>
        <v>0</v>
      </c>
      <c r="AY16" s="156">
        <f t="shared" si="20"/>
        <v>0</v>
      </c>
      <c r="AZ16" s="156">
        <f t="shared" si="20"/>
        <v>0</v>
      </c>
      <c r="BA16" s="156">
        <f t="shared" si="20"/>
        <v>0</v>
      </c>
      <c r="BB16" s="184"/>
    </row>
    <row r="17" spans="1:54" ht="15.6">
      <c r="A17" s="348" t="s">
        <v>36</v>
      </c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49"/>
      <c r="BB17" s="350"/>
    </row>
    <row r="18" spans="1:54" ht="18.75" customHeight="1">
      <c r="A18" s="321" t="s">
        <v>281</v>
      </c>
      <c r="B18" s="322"/>
      <c r="C18" s="323"/>
      <c r="D18" s="158" t="s">
        <v>41</v>
      </c>
      <c r="E18" s="159">
        <f>E19+E20+E21</f>
        <v>65295.837569999989</v>
      </c>
      <c r="F18" s="159">
        <f t="shared" ref="F18:AZ18" si="21">F19+F20+F21</f>
        <v>3492.1168899999998</v>
      </c>
      <c r="G18" s="159">
        <f>F18/E18*100</f>
        <v>5.3481462524411274</v>
      </c>
      <c r="H18" s="159">
        <f t="shared" si="21"/>
        <v>0</v>
      </c>
      <c r="I18" s="159">
        <f t="shared" si="21"/>
        <v>0</v>
      </c>
      <c r="J18" s="159"/>
      <c r="K18" s="159">
        <f t="shared" si="21"/>
        <v>100</v>
      </c>
      <c r="L18" s="159">
        <f t="shared" si="21"/>
        <v>100</v>
      </c>
      <c r="M18" s="159">
        <f>L18/K18*100</f>
        <v>100</v>
      </c>
      <c r="N18" s="159">
        <f t="shared" si="21"/>
        <v>2642.1168899999998</v>
      </c>
      <c r="O18" s="159">
        <f t="shared" si="21"/>
        <v>2642.1168899999998</v>
      </c>
      <c r="P18" s="159"/>
      <c r="Q18" s="159">
        <f t="shared" si="21"/>
        <v>750</v>
      </c>
      <c r="R18" s="159">
        <f t="shared" si="21"/>
        <v>750</v>
      </c>
      <c r="S18" s="159"/>
      <c r="T18" s="159">
        <f t="shared" si="21"/>
        <v>0</v>
      </c>
      <c r="U18" s="159">
        <f t="shared" si="21"/>
        <v>0</v>
      </c>
      <c r="V18" s="159"/>
      <c r="W18" s="159">
        <f t="shared" si="21"/>
        <v>1098.40418</v>
      </c>
      <c r="X18" s="159">
        <f t="shared" si="21"/>
        <v>0</v>
      </c>
      <c r="Y18" s="159"/>
      <c r="Z18" s="159">
        <f t="shared" si="21"/>
        <v>5250.7183599999998</v>
      </c>
      <c r="AA18" s="159">
        <f t="shared" si="21"/>
        <v>0</v>
      </c>
      <c r="AB18" s="159">
        <f t="shared" si="21"/>
        <v>0</v>
      </c>
      <c r="AC18" s="159">
        <f t="shared" si="21"/>
        <v>0</v>
      </c>
      <c r="AD18" s="159"/>
      <c r="AE18" s="159">
        <f t="shared" si="21"/>
        <v>2775</v>
      </c>
      <c r="AF18" s="159">
        <f t="shared" si="21"/>
        <v>0</v>
      </c>
      <c r="AG18" s="159">
        <f t="shared" si="21"/>
        <v>0</v>
      </c>
      <c r="AH18" s="159">
        <f t="shared" si="21"/>
        <v>0</v>
      </c>
      <c r="AI18" s="159"/>
      <c r="AJ18" s="159">
        <f t="shared" si="21"/>
        <v>1200.19886</v>
      </c>
      <c r="AK18" s="159">
        <f t="shared" si="21"/>
        <v>0</v>
      </c>
      <c r="AL18" s="159">
        <f t="shared" si="21"/>
        <v>0</v>
      </c>
      <c r="AM18" s="159">
        <f t="shared" si="21"/>
        <v>0</v>
      </c>
      <c r="AN18" s="159"/>
      <c r="AO18" s="159">
        <f t="shared" si="21"/>
        <v>0</v>
      </c>
      <c r="AP18" s="159">
        <f t="shared" si="21"/>
        <v>0</v>
      </c>
      <c r="AQ18" s="159">
        <f t="shared" si="21"/>
        <v>0</v>
      </c>
      <c r="AR18" s="159">
        <f t="shared" si="21"/>
        <v>0</v>
      </c>
      <c r="AS18" s="159"/>
      <c r="AT18" s="159">
        <f t="shared" si="21"/>
        <v>1000</v>
      </c>
      <c r="AU18" s="159">
        <f t="shared" si="21"/>
        <v>0</v>
      </c>
      <c r="AV18" s="159">
        <f t="shared" si="21"/>
        <v>0</v>
      </c>
      <c r="AW18" s="159">
        <f t="shared" si="21"/>
        <v>0</v>
      </c>
      <c r="AX18" s="159"/>
      <c r="AY18" s="159">
        <f t="shared" si="21"/>
        <v>50479.399279999998</v>
      </c>
      <c r="AZ18" s="159">
        <f t="shared" si="21"/>
        <v>0</v>
      </c>
      <c r="BA18" s="159"/>
      <c r="BB18" s="308"/>
    </row>
    <row r="19" spans="1:54" ht="31.2">
      <c r="A19" s="324"/>
      <c r="B19" s="325"/>
      <c r="C19" s="326"/>
      <c r="D19" s="161" t="s">
        <v>37</v>
      </c>
      <c r="E19" s="162">
        <f>E57+E64+E71+E78+E85+E92+E99+E106+E113+E127</f>
        <v>0</v>
      </c>
      <c r="F19" s="162">
        <f t="shared" ref="F19:AZ19" si="22">F57+F64+F71+F78+F85+F92+F99+F106+F113+F127</f>
        <v>0</v>
      </c>
      <c r="G19" s="162"/>
      <c r="H19" s="162">
        <f t="shared" si="22"/>
        <v>0</v>
      </c>
      <c r="I19" s="162">
        <f t="shared" si="22"/>
        <v>0</v>
      </c>
      <c r="J19" s="162"/>
      <c r="K19" s="162">
        <f t="shared" si="22"/>
        <v>0</v>
      </c>
      <c r="L19" s="162">
        <f t="shared" si="22"/>
        <v>0</v>
      </c>
      <c r="M19" s="162"/>
      <c r="N19" s="162">
        <f t="shared" si="22"/>
        <v>0</v>
      </c>
      <c r="O19" s="162">
        <f t="shared" si="22"/>
        <v>0</v>
      </c>
      <c r="P19" s="162"/>
      <c r="Q19" s="162">
        <f t="shared" si="22"/>
        <v>0</v>
      </c>
      <c r="R19" s="162">
        <f t="shared" si="22"/>
        <v>0</v>
      </c>
      <c r="S19" s="162"/>
      <c r="T19" s="162">
        <f t="shared" si="22"/>
        <v>0</v>
      </c>
      <c r="U19" s="162">
        <f t="shared" si="22"/>
        <v>0</v>
      </c>
      <c r="V19" s="162"/>
      <c r="W19" s="162">
        <f t="shared" si="22"/>
        <v>0</v>
      </c>
      <c r="X19" s="162">
        <f t="shared" si="22"/>
        <v>0</v>
      </c>
      <c r="Y19" s="162"/>
      <c r="Z19" s="162">
        <f t="shared" si="22"/>
        <v>0</v>
      </c>
      <c r="AA19" s="162">
        <f t="shared" si="22"/>
        <v>0</v>
      </c>
      <c r="AB19" s="162">
        <f t="shared" si="22"/>
        <v>0</v>
      </c>
      <c r="AC19" s="162">
        <f t="shared" si="22"/>
        <v>0</v>
      </c>
      <c r="AD19" s="162"/>
      <c r="AE19" s="162">
        <f t="shared" si="22"/>
        <v>0</v>
      </c>
      <c r="AF19" s="162">
        <f t="shared" si="22"/>
        <v>0</v>
      </c>
      <c r="AG19" s="162">
        <f t="shared" si="22"/>
        <v>0</v>
      </c>
      <c r="AH19" s="162">
        <f t="shared" si="22"/>
        <v>0</v>
      </c>
      <c r="AI19" s="162"/>
      <c r="AJ19" s="162">
        <f t="shared" si="22"/>
        <v>0</v>
      </c>
      <c r="AK19" s="162">
        <f t="shared" si="22"/>
        <v>0</v>
      </c>
      <c r="AL19" s="162">
        <f t="shared" si="22"/>
        <v>0</v>
      </c>
      <c r="AM19" s="162">
        <f t="shared" si="22"/>
        <v>0</v>
      </c>
      <c r="AN19" s="162"/>
      <c r="AO19" s="162">
        <f t="shared" si="22"/>
        <v>0</v>
      </c>
      <c r="AP19" s="162">
        <f t="shared" si="22"/>
        <v>0</v>
      </c>
      <c r="AQ19" s="162">
        <f t="shared" si="22"/>
        <v>0</v>
      </c>
      <c r="AR19" s="162">
        <f t="shared" si="22"/>
        <v>0</v>
      </c>
      <c r="AS19" s="162"/>
      <c r="AT19" s="162">
        <f t="shared" si="22"/>
        <v>0</v>
      </c>
      <c r="AU19" s="162">
        <f t="shared" si="22"/>
        <v>0</v>
      </c>
      <c r="AV19" s="162">
        <f t="shared" si="22"/>
        <v>0</v>
      </c>
      <c r="AW19" s="162">
        <f t="shared" si="22"/>
        <v>0</v>
      </c>
      <c r="AX19" s="162"/>
      <c r="AY19" s="162">
        <f t="shared" si="22"/>
        <v>0</v>
      </c>
      <c r="AZ19" s="162">
        <f t="shared" si="22"/>
        <v>0</v>
      </c>
      <c r="BA19" s="162"/>
      <c r="BB19" s="309"/>
    </row>
    <row r="20" spans="1:54" ht="52.5" customHeight="1">
      <c r="A20" s="324"/>
      <c r="B20" s="325"/>
      <c r="C20" s="326"/>
      <c r="D20" s="185" t="s">
        <v>2</v>
      </c>
      <c r="E20" s="162">
        <f t="shared" ref="E20:AZ20" si="23">E58+E65+E72+E79+E86+E93+E100+E107+E114+E128</f>
        <v>4800.7183599999998</v>
      </c>
      <c r="F20" s="162">
        <f t="shared" si="23"/>
        <v>0</v>
      </c>
      <c r="G20" s="162"/>
      <c r="H20" s="162">
        <f t="shared" si="23"/>
        <v>0</v>
      </c>
      <c r="I20" s="162">
        <f t="shared" si="23"/>
        <v>0</v>
      </c>
      <c r="J20" s="162"/>
      <c r="K20" s="162">
        <f t="shared" si="23"/>
        <v>0</v>
      </c>
      <c r="L20" s="162">
        <f t="shared" si="23"/>
        <v>0</v>
      </c>
      <c r="M20" s="162"/>
      <c r="N20" s="162">
        <f t="shared" si="23"/>
        <v>0</v>
      </c>
      <c r="O20" s="162">
        <f t="shared" si="23"/>
        <v>0</v>
      </c>
      <c r="P20" s="162"/>
      <c r="Q20" s="162">
        <f t="shared" si="23"/>
        <v>0</v>
      </c>
      <c r="R20" s="162">
        <f t="shared" si="23"/>
        <v>0</v>
      </c>
      <c r="S20" s="162"/>
      <c r="T20" s="162">
        <f t="shared" si="23"/>
        <v>0</v>
      </c>
      <c r="U20" s="162">
        <f t="shared" si="23"/>
        <v>0</v>
      </c>
      <c r="V20" s="162"/>
      <c r="W20" s="162">
        <f t="shared" si="23"/>
        <v>0</v>
      </c>
      <c r="X20" s="162">
        <f t="shared" si="23"/>
        <v>0</v>
      </c>
      <c r="Y20" s="162"/>
      <c r="Z20" s="162">
        <f t="shared" si="23"/>
        <v>4800.7183599999998</v>
      </c>
      <c r="AA20" s="162">
        <f t="shared" si="23"/>
        <v>0</v>
      </c>
      <c r="AB20" s="162">
        <f t="shared" si="23"/>
        <v>0</v>
      </c>
      <c r="AC20" s="162">
        <f t="shared" si="23"/>
        <v>0</v>
      </c>
      <c r="AD20" s="162"/>
      <c r="AE20" s="162">
        <f t="shared" si="23"/>
        <v>0</v>
      </c>
      <c r="AF20" s="162">
        <f t="shared" si="23"/>
        <v>0</v>
      </c>
      <c r="AG20" s="162">
        <f t="shared" si="23"/>
        <v>0</v>
      </c>
      <c r="AH20" s="162">
        <f t="shared" si="23"/>
        <v>0</v>
      </c>
      <c r="AI20" s="162"/>
      <c r="AJ20" s="162">
        <f t="shared" si="23"/>
        <v>0</v>
      </c>
      <c r="AK20" s="162">
        <f t="shared" si="23"/>
        <v>0</v>
      </c>
      <c r="AL20" s="162">
        <f t="shared" si="23"/>
        <v>0</v>
      </c>
      <c r="AM20" s="162">
        <f t="shared" si="23"/>
        <v>0</v>
      </c>
      <c r="AN20" s="162"/>
      <c r="AO20" s="162">
        <f t="shared" si="23"/>
        <v>0</v>
      </c>
      <c r="AP20" s="162">
        <f t="shared" si="23"/>
        <v>0</v>
      </c>
      <c r="AQ20" s="162">
        <f t="shared" si="23"/>
        <v>0</v>
      </c>
      <c r="AR20" s="162">
        <f t="shared" si="23"/>
        <v>0</v>
      </c>
      <c r="AS20" s="162"/>
      <c r="AT20" s="162">
        <f t="shared" si="23"/>
        <v>0</v>
      </c>
      <c r="AU20" s="162">
        <f t="shared" si="23"/>
        <v>0</v>
      </c>
      <c r="AV20" s="162">
        <f t="shared" si="23"/>
        <v>0</v>
      </c>
      <c r="AW20" s="162">
        <f t="shared" si="23"/>
        <v>0</v>
      </c>
      <c r="AX20" s="162"/>
      <c r="AY20" s="162">
        <f t="shared" si="23"/>
        <v>0</v>
      </c>
      <c r="AZ20" s="162">
        <f t="shared" si="23"/>
        <v>0</v>
      </c>
      <c r="BA20" s="162"/>
      <c r="BB20" s="309"/>
    </row>
    <row r="21" spans="1:54" ht="15.6">
      <c r="A21" s="324"/>
      <c r="B21" s="325"/>
      <c r="C21" s="326"/>
      <c r="D21" s="182" t="s">
        <v>277</v>
      </c>
      <c r="E21" s="162">
        <f t="shared" ref="E21:AZ21" si="24">E59+E66+E73+E80+E87+E94+E101+E108+E115+E129</f>
        <v>60495.11920999999</v>
      </c>
      <c r="F21" s="162">
        <f t="shared" si="24"/>
        <v>3492.1168899999998</v>
      </c>
      <c r="G21" s="162"/>
      <c r="H21" s="162">
        <f t="shared" si="24"/>
        <v>0</v>
      </c>
      <c r="I21" s="162">
        <f t="shared" si="24"/>
        <v>0</v>
      </c>
      <c r="J21" s="162"/>
      <c r="K21" s="162">
        <f t="shared" si="24"/>
        <v>100</v>
      </c>
      <c r="L21" s="162">
        <f t="shared" si="24"/>
        <v>100</v>
      </c>
      <c r="M21" s="162"/>
      <c r="N21" s="162">
        <f t="shared" si="24"/>
        <v>2642.1168899999998</v>
      </c>
      <c r="O21" s="162">
        <f t="shared" si="24"/>
        <v>2642.1168899999998</v>
      </c>
      <c r="P21" s="162"/>
      <c r="Q21" s="162">
        <f t="shared" si="24"/>
        <v>750</v>
      </c>
      <c r="R21" s="162">
        <f t="shared" si="24"/>
        <v>750</v>
      </c>
      <c r="S21" s="162"/>
      <c r="T21" s="162">
        <f t="shared" si="24"/>
        <v>0</v>
      </c>
      <c r="U21" s="162">
        <f t="shared" si="24"/>
        <v>0</v>
      </c>
      <c r="V21" s="162"/>
      <c r="W21" s="162">
        <f t="shared" si="24"/>
        <v>1098.40418</v>
      </c>
      <c r="X21" s="162">
        <f t="shared" si="24"/>
        <v>0</v>
      </c>
      <c r="Y21" s="162"/>
      <c r="Z21" s="162">
        <f t="shared" si="24"/>
        <v>450</v>
      </c>
      <c r="AA21" s="162">
        <f t="shared" si="24"/>
        <v>0</v>
      </c>
      <c r="AB21" s="162">
        <f t="shared" si="24"/>
        <v>0</v>
      </c>
      <c r="AC21" s="162">
        <f t="shared" si="24"/>
        <v>0</v>
      </c>
      <c r="AD21" s="162"/>
      <c r="AE21" s="162">
        <f t="shared" si="24"/>
        <v>2775</v>
      </c>
      <c r="AF21" s="162">
        <f t="shared" si="24"/>
        <v>0</v>
      </c>
      <c r="AG21" s="162">
        <f t="shared" si="24"/>
        <v>0</v>
      </c>
      <c r="AH21" s="162">
        <f t="shared" si="24"/>
        <v>0</v>
      </c>
      <c r="AI21" s="162"/>
      <c r="AJ21" s="162">
        <f t="shared" si="24"/>
        <v>1200.19886</v>
      </c>
      <c r="AK21" s="162">
        <f t="shared" si="24"/>
        <v>0</v>
      </c>
      <c r="AL21" s="162">
        <f t="shared" si="24"/>
        <v>0</v>
      </c>
      <c r="AM21" s="162">
        <f t="shared" si="24"/>
        <v>0</v>
      </c>
      <c r="AN21" s="162"/>
      <c r="AO21" s="162">
        <f t="shared" si="24"/>
        <v>0</v>
      </c>
      <c r="AP21" s="162">
        <f t="shared" si="24"/>
        <v>0</v>
      </c>
      <c r="AQ21" s="162">
        <f t="shared" si="24"/>
        <v>0</v>
      </c>
      <c r="AR21" s="162">
        <f t="shared" si="24"/>
        <v>0</v>
      </c>
      <c r="AS21" s="162"/>
      <c r="AT21" s="162">
        <f t="shared" si="24"/>
        <v>1000</v>
      </c>
      <c r="AU21" s="162">
        <f t="shared" si="24"/>
        <v>0</v>
      </c>
      <c r="AV21" s="162">
        <f t="shared" si="24"/>
        <v>0</v>
      </c>
      <c r="AW21" s="162">
        <f t="shared" si="24"/>
        <v>0</v>
      </c>
      <c r="AX21" s="162"/>
      <c r="AY21" s="162">
        <f t="shared" si="24"/>
        <v>50479.399279999998</v>
      </c>
      <c r="AZ21" s="162">
        <f t="shared" si="24"/>
        <v>0</v>
      </c>
      <c r="BA21" s="162"/>
      <c r="BB21" s="309"/>
    </row>
    <row r="22" spans="1:54" ht="84" customHeight="1">
      <c r="A22" s="324"/>
      <c r="B22" s="325"/>
      <c r="C22" s="326"/>
      <c r="D22" s="182" t="s">
        <v>283</v>
      </c>
      <c r="E22" s="162">
        <f t="shared" ref="E22:AZ22" si="25">E60+E67+E74+E81+E88+E95+E102+E109+E116+E130</f>
        <v>55121.516169999995</v>
      </c>
      <c r="F22" s="162">
        <f t="shared" si="25"/>
        <v>2642.1168899999998</v>
      </c>
      <c r="G22" s="162"/>
      <c r="H22" s="162">
        <f t="shared" si="25"/>
        <v>0</v>
      </c>
      <c r="I22" s="162">
        <f t="shared" si="25"/>
        <v>0</v>
      </c>
      <c r="J22" s="162"/>
      <c r="K22" s="162">
        <f t="shared" si="25"/>
        <v>0</v>
      </c>
      <c r="L22" s="162">
        <f t="shared" si="25"/>
        <v>0</v>
      </c>
      <c r="M22" s="162"/>
      <c r="N22" s="162">
        <f t="shared" si="25"/>
        <v>2642.1168899999998</v>
      </c>
      <c r="O22" s="162">
        <f t="shared" si="25"/>
        <v>2642.1168899999998</v>
      </c>
      <c r="P22" s="162"/>
      <c r="Q22" s="162">
        <f t="shared" si="25"/>
        <v>0</v>
      </c>
      <c r="R22" s="162">
        <f t="shared" si="25"/>
        <v>0</v>
      </c>
      <c r="S22" s="162"/>
      <c r="T22" s="162">
        <f t="shared" si="25"/>
        <v>0</v>
      </c>
      <c r="U22" s="162">
        <f t="shared" si="25"/>
        <v>0</v>
      </c>
      <c r="V22" s="162"/>
      <c r="W22" s="162">
        <f t="shared" si="25"/>
        <v>0</v>
      </c>
      <c r="X22" s="162">
        <f t="shared" si="25"/>
        <v>0</v>
      </c>
      <c r="Y22" s="162"/>
      <c r="Z22" s="162">
        <f t="shared" si="25"/>
        <v>0</v>
      </c>
      <c r="AA22" s="162">
        <f t="shared" si="25"/>
        <v>0</v>
      </c>
      <c r="AB22" s="162">
        <f t="shared" si="25"/>
        <v>0</v>
      </c>
      <c r="AC22" s="162">
        <f t="shared" si="25"/>
        <v>0</v>
      </c>
      <c r="AD22" s="162"/>
      <c r="AE22" s="162">
        <f t="shared" si="25"/>
        <v>2000</v>
      </c>
      <c r="AF22" s="162">
        <f t="shared" si="25"/>
        <v>0</v>
      </c>
      <c r="AG22" s="162">
        <f t="shared" si="25"/>
        <v>0</v>
      </c>
      <c r="AH22" s="162">
        <f t="shared" si="25"/>
        <v>0</v>
      </c>
      <c r="AI22" s="162"/>
      <c r="AJ22" s="162">
        <f t="shared" si="25"/>
        <v>0</v>
      </c>
      <c r="AK22" s="162">
        <f t="shared" si="25"/>
        <v>0</v>
      </c>
      <c r="AL22" s="162">
        <f t="shared" si="25"/>
        <v>0</v>
      </c>
      <c r="AM22" s="162">
        <f t="shared" si="25"/>
        <v>0</v>
      </c>
      <c r="AN22" s="162"/>
      <c r="AO22" s="162">
        <f t="shared" si="25"/>
        <v>0</v>
      </c>
      <c r="AP22" s="162">
        <f t="shared" si="25"/>
        <v>0</v>
      </c>
      <c r="AQ22" s="162">
        <f t="shared" si="25"/>
        <v>0</v>
      </c>
      <c r="AR22" s="162">
        <f t="shared" si="25"/>
        <v>0</v>
      </c>
      <c r="AS22" s="162"/>
      <c r="AT22" s="162">
        <f t="shared" si="25"/>
        <v>0</v>
      </c>
      <c r="AU22" s="162">
        <f t="shared" si="25"/>
        <v>0</v>
      </c>
      <c r="AV22" s="162">
        <f t="shared" si="25"/>
        <v>0</v>
      </c>
      <c r="AW22" s="162">
        <f t="shared" si="25"/>
        <v>0</v>
      </c>
      <c r="AX22" s="162"/>
      <c r="AY22" s="162">
        <f t="shared" si="25"/>
        <v>50479.399279999998</v>
      </c>
      <c r="AZ22" s="162">
        <f t="shared" si="25"/>
        <v>0</v>
      </c>
      <c r="BA22" s="162"/>
      <c r="BB22" s="309"/>
    </row>
    <row r="23" spans="1:54" ht="15.6">
      <c r="A23" s="324"/>
      <c r="B23" s="325"/>
      <c r="C23" s="326"/>
      <c r="D23" s="182" t="s">
        <v>278</v>
      </c>
      <c r="E23" s="162">
        <f t="shared" ref="E23:AZ23" si="26">E61+E68+E75+E82+E89+E96+E103+E110+E117+E131</f>
        <v>0</v>
      </c>
      <c r="F23" s="162">
        <f t="shared" si="26"/>
        <v>0</v>
      </c>
      <c r="G23" s="162"/>
      <c r="H23" s="162">
        <f t="shared" si="26"/>
        <v>0</v>
      </c>
      <c r="I23" s="162">
        <f t="shared" si="26"/>
        <v>0</v>
      </c>
      <c r="J23" s="162"/>
      <c r="K23" s="162">
        <f t="shared" si="26"/>
        <v>0</v>
      </c>
      <c r="L23" s="162">
        <f t="shared" si="26"/>
        <v>0</v>
      </c>
      <c r="M23" s="162"/>
      <c r="N23" s="162">
        <f t="shared" si="26"/>
        <v>0</v>
      </c>
      <c r="O23" s="162">
        <f t="shared" si="26"/>
        <v>0</v>
      </c>
      <c r="P23" s="162"/>
      <c r="Q23" s="162">
        <f t="shared" si="26"/>
        <v>0</v>
      </c>
      <c r="R23" s="162">
        <f t="shared" si="26"/>
        <v>0</v>
      </c>
      <c r="S23" s="162"/>
      <c r="T23" s="162">
        <f t="shared" si="26"/>
        <v>0</v>
      </c>
      <c r="U23" s="162">
        <f t="shared" si="26"/>
        <v>0</v>
      </c>
      <c r="V23" s="162"/>
      <c r="W23" s="162">
        <f t="shared" si="26"/>
        <v>0</v>
      </c>
      <c r="X23" s="162">
        <f t="shared" si="26"/>
        <v>0</v>
      </c>
      <c r="Y23" s="162"/>
      <c r="Z23" s="162">
        <f t="shared" si="26"/>
        <v>0</v>
      </c>
      <c r="AA23" s="162">
        <f t="shared" si="26"/>
        <v>0</v>
      </c>
      <c r="AB23" s="162">
        <f t="shared" si="26"/>
        <v>0</v>
      </c>
      <c r="AC23" s="162">
        <f t="shared" si="26"/>
        <v>0</v>
      </c>
      <c r="AD23" s="162"/>
      <c r="AE23" s="162">
        <f t="shared" si="26"/>
        <v>0</v>
      </c>
      <c r="AF23" s="162">
        <f t="shared" si="26"/>
        <v>0</v>
      </c>
      <c r="AG23" s="162">
        <f t="shared" si="26"/>
        <v>0</v>
      </c>
      <c r="AH23" s="162">
        <f t="shared" si="26"/>
        <v>0</v>
      </c>
      <c r="AI23" s="162"/>
      <c r="AJ23" s="162">
        <f t="shared" si="26"/>
        <v>0</v>
      </c>
      <c r="AK23" s="162">
        <f t="shared" si="26"/>
        <v>0</v>
      </c>
      <c r="AL23" s="162">
        <f t="shared" si="26"/>
        <v>0</v>
      </c>
      <c r="AM23" s="162">
        <f t="shared" si="26"/>
        <v>0</v>
      </c>
      <c r="AN23" s="162"/>
      <c r="AO23" s="162">
        <f t="shared" si="26"/>
        <v>0</v>
      </c>
      <c r="AP23" s="162">
        <f t="shared" si="26"/>
        <v>0</v>
      </c>
      <c r="AQ23" s="162">
        <f t="shared" si="26"/>
        <v>0</v>
      </c>
      <c r="AR23" s="162">
        <f t="shared" si="26"/>
        <v>0</v>
      </c>
      <c r="AS23" s="162"/>
      <c r="AT23" s="162">
        <f t="shared" si="26"/>
        <v>0</v>
      </c>
      <c r="AU23" s="162">
        <f t="shared" si="26"/>
        <v>0</v>
      </c>
      <c r="AV23" s="162">
        <f t="shared" si="26"/>
        <v>0</v>
      </c>
      <c r="AW23" s="162">
        <f t="shared" si="26"/>
        <v>0</v>
      </c>
      <c r="AX23" s="162"/>
      <c r="AY23" s="162">
        <f t="shared" si="26"/>
        <v>0</v>
      </c>
      <c r="AZ23" s="162">
        <f t="shared" si="26"/>
        <v>0</v>
      </c>
      <c r="BA23" s="162"/>
      <c r="BB23" s="309"/>
    </row>
    <row r="24" spans="1:54" ht="31.2">
      <c r="A24" s="327"/>
      <c r="B24" s="328"/>
      <c r="C24" s="329"/>
      <c r="D24" s="161" t="s">
        <v>43</v>
      </c>
      <c r="E24" s="162">
        <f t="shared" ref="E24:AZ24" si="27">E62+E69+E76+E83+E90+E97+E104+E111+E118+E132</f>
        <v>0</v>
      </c>
      <c r="F24" s="162">
        <f t="shared" si="27"/>
        <v>0</v>
      </c>
      <c r="G24" s="162"/>
      <c r="H24" s="162">
        <f t="shared" si="27"/>
        <v>0</v>
      </c>
      <c r="I24" s="162">
        <f t="shared" si="27"/>
        <v>0</v>
      </c>
      <c r="J24" s="162"/>
      <c r="K24" s="162">
        <f t="shared" si="27"/>
        <v>0</v>
      </c>
      <c r="L24" s="162">
        <f t="shared" si="27"/>
        <v>0</v>
      </c>
      <c r="M24" s="162"/>
      <c r="N24" s="162">
        <f t="shared" si="27"/>
        <v>0</v>
      </c>
      <c r="O24" s="162">
        <f t="shared" si="27"/>
        <v>0</v>
      </c>
      <c r="P24" s="162"/>
      <c r="Q24" s="162">
        <f t="shared" si="27"/>
        <v>0</v>
      </c>
      <c r="R24" s="162">
        <f t="shared" si="27"/>
        <v>0</v>
      </c>
      <c r="S24" s="162"/>
      <c r="T24" s="162">
        <f t="shared" si="27"/>
        <v>0</v>
      </c>
      <c r="U24" s="162">
        <f t="shared" si="27"/>
        <v>0</v>
      </c>
      <c r="V24" s="162"/>
      <c r="W24" s="162">
        <f t="shared" si="27"/>
        <v>0</v>
      </c>
      <c r="X24" s="162">
        <f t="shared" si="27"/>
        <v>0</v>
      </c>
      <c r="Y24" s="162"/>
      <c r="Z24" s="162">
        <f t="shared" si="27"/>
        <v>0</v>
      </c>
      <c r="AA24" s="162">
        <f t="shared" si="27"/>
        <v>0</v>
      </c>
      <c r="AB24" s="162">
        <f t="shared" si="27"/>
        <v>0</v>
      </c>
      <c r="AC24" s="162">
        <f t="shared" si="27"/>
        <v>0</v>
      </c>
      <c r="AD24" s="162"/>
      <c r="AE24" s="162">
        <f t="shared" si="27"/>
        <v>0</v>
      </c>
      <c r="AF24" s="162">
        <f t="shared" si="27"/>
        <v>0</v>
      </c>
      <c r="AG24" s="162">
        <f t="shared" si="27"/>
        <v>0</v>
      </c>
      <c r="AH24" s="162">
        <f t="shared" si="27"/>
        <v>0</v>
      </c>
      <c r="AI24" s="162"/>
      <c r="AJ24" s="162">
        <f t="shared" si="27"/>
        <v>0</v>
      </c>
      <c r="AK24" s="162">
        <f t="shared" si="27"/>
        <v>0</v>
      </c>
      <c r="AL24" s="162">
        <f t="shared" si="27"/>
        <v>0</v>
      </c>
      <c r="AM24" s="162">
        <f t="shared" si="27"/>
        <v>0</v>
      </c>
      <c r="AN24" s="162"/>
      <c r="AO24" s="162">
        <f t="shared" si="27"/>
        <v>0</v>
      </c>
      <c r="AP24" s="162">
        <f t="shared" si="27"/>
        <v>0</v>
      </c>
      <c r="AQ24" s="162">
        <f t="shared" si="27"/>
        <v>0</v>
      </c>
      <c r="AR24" s="162">
        <f t="shared" si="27"/>
        <v>0</v>
      </c>
      <c r="AS24" s="162"/>
      <c r="AT24" s="162">
        <f t="shared" si="27"/>
        <v>0</v>
      </c>
      <c r="AU24" s="162">
        <f t="shared" si="27"/>
        <v>0</v>
      </c>
      <c r="AV24" s="162">
        <f t="shared" si="27"/>
        <v>0</v>
      </c>
      <c r="AW24" s="162">
        <f t="shared" si="27"/>
        <v>0</v>
      </c>
      <c r="AX24" s="162"/>
      <c r="AY24" s="162">
        <f t="shared" si="27"/>
        <v>0</v>
      </c>
      <c r="AZ24" s="162">
        <f t="shared" si="27"/>
        <v>0</v>
      </c>
      <c r="BA24" s="162"/>
      <c r="BB24" s="309"/>
    </row>
    <row r="25" spans="1:54" ht="17.25" customHeight="1">
      <c r="A25" s="321" t="s">
        <v>282</v>
      </c>
      <c r="B25" s="322"/>
      <c r="C25" s="323"/>
      <c r="D25" s="158" t="s">
        <v>41</v>
      </c>
      <c r="E25" s="203">
        <f>E10-E18</f>
        <v>198714.85288000002</v>
      </c>
      <c r="F25" s="203">
        <f t="shared" ref="F25:AZ25" si="28">F10-F18</f>
        <v>103647.62302999999</v>
      </c>
      <c r="G25" s="203">
        <f t="shared" si="28"/>
        <v>35.233445249547991</v>
      </c>
      <c r="H25" s="203">
        <f t="shared" si="28"/>
        <v>28795.76368</v>
      </c>
      <c r="I25" s="203">
        <f t="shared" si="28"/>
        <v>28795.76368</v>
      </c>
      <c r="J25" s="203">
        <f t="shared" si="28"/>
        <v>100</v>
      </c>
      <c r="K25" s="203">
        <f t="shared" si="28"/>
        <v>42967.267</v>
      </c>
      <c r="L25" s="203">
        <f t="shared" si="28"/>
        <v>42967.267</v>
      </c>
      <c r="M25" s="203">
        <f>L25/K25*100</f>
        <v>100</v>
      </c>
      <c r="N25" s="203">
        <f t="shared" si="28"/>
        <v>10345.14143</v>
      </c>
      <c r="O25" s="203">
        <f t="shared" si="28"/>
        <v>10345.141430000001</v>
      </c>
      <c r="P25" s="203"/>
      <c r="Q25" s="203">
        <f t="shared" si="28"/>
        <v>21539.450919999999</v>
      </c>
      <c r="R25" s="203">
        <f t="shared" si="28"/>
        <v>21539.450919999999</v>
      </c>
      <c r="S25" s="203"/>
      <c r="T25" s="203">
        <f t="shared" si="28"/>
        <v>26049.643730000003</v>
      </c>
      <c r="U25" s="203">
        <f t="shared" si="28"/>
        <v>0</v>
      </c>
      <c r="V25" s="203"/>
      <c r="W25" s="203">
        <f t="shared" si="28"/>
        <v>12689.56385</v>
      </c>
      <c r="X25" s="203">
        <f t="shared" si="28"/>
        <v>0</v>
      </c>
      <c r="Y25" s="203"/>
      <c r="Z25" s="203">
        <f t="shared" si="28"/>
        <v>10875.7</v>
      </c>
      <c r="AA25" s="203">
        <f t="shared" si="28"/>
        <v>0</v>
      </c>
      <c r="AB25" s="203">
        <f t="shared" si="28"/>
        <v>0</v>
      </c>
      <c r="AC25" s="203">
        <f t="shared" si="28"/>
        <v>0</v>
      </c>
      <c r="AD25" s="203"/>
      <c r="AE25" s="203">
        <f t="shared" si="28"/>
        <v>6054.7721199999996</v>
      </c>
      <c r="AF25" s="203">
        <f t="shared" si="28"/>
        <v>0</v>
      </c>
      <c r="AG25" s="203">
        <f t="shared" si="28"/>
        <v>0</v>
      </c>
      <c r="AH25" s="203">
        <f t="shared" si="28"/>
        <v>0</v>
      </c>
      <c r="AI25" s="203"/>
      <c r="AJ25" s="203">
        <f t="shared" si="28"/>
        <v>24685.666000000001</v>
      </c>
      <c r="AK25" s="203">
        <f t="shared" si="28"/>
        <v>0</v>
      </c>
      <c r="AL25" s="203">
        <f t="shared" si="28"/>
        <v>0</v>
      </c>
      <c r="AM25" s="203">
        <f t="shared" si="28"/>
        <v>0</v>
      </c>
      <c r="AN25" s="203"/>
      <c r="AO25" s="203">
        <f t="shared" si="28"/>
        <v>4189</v>
      </c>
      <c r="AP25" s="203">
        <f t="shared" si="28"/>
        <v>0</v>
      </c>
      <c r="AQ25" s="203">
        <f t="shared" si="28"/>
        <v>0</v>
      </c>
      <c r="AR25" s="203">
        <f t="shared" si="28"/>
        <v>0</v>
      </c>
      <c r="AS25" s="203"/>
      <c r="AT25" s="203">
        <f t="shared" si="28"/>
        <v>5340.5</v>
      </c>
      <c r="AU25" s="203">
        <f t="shared" si="28"/>
        <v>5.47</v>
      </c>
      <c r="AV25" s="203">
        <f t="shared" si="28"/>
        <v>0</v>
      </c>
      <c r="AW25" s="203">
        <f t="shared" si="28"/>
        <v>0</v>
      </c>
      <c r="AX25" s="203"/>
      <c r="AY25" s="203">
        <f t="shared" si="28"/>
        <v>5182.3841500000053</v>
      </c>
      <c r="AZ25" s="203">
        <f t="shared" si="28"/>
        <v>0</v>
      </c>
      <c r="BA25" s="203"/>
      <c r="BB25" s="351"/>
    </row>
    <row r="26" spans="1:54" ht="31.2">
      <c r="A26" s="324"/>
      <c r="B26" s="325"/>
      <c r="C26" s="326"/>
      <c r="D26" s="161" t="s">
        <v>37</v>
      </c>
      <c r="E26" s="203">
        <f t="shared" ref="E26:AZ26" si="29">E11-E19</f>
        <v>0</v>
      </c>
      <c r="F26" s="203">
        <f t="shared" si="29"/>
        <v>0</v>
      </c>
      <c r="G26" s="203"/>
      <c r="H26" s="203">
        <f t="shared" si="29"/>
        <v>0</v>
      </c>
      <c r="I26" s="203">
        <f t="shared" si="29"/>
        <v>0</v>
      </c>
      <c r="J26" s="203"/>
      <c r="K26" s="203">
        <f t="shared" si="29"/>
        <v>0</v>
      </c>
      <c r="L26" s="203">
        <f t="shared" si="29"/>
        <v>0</v>
      </c>
      <c r="M26" s="203"/>
      <c r="N26" s="203">
        <f t="shared" si="29"/>
        <v>0</v>
      </c>
      <c r="O26" s="203">
        <f t="shared" si="29"/>
        <v>0</v>
      </c>
      <c r="P26" s="203"/>
      <c r="Q26" s="203">
        <f t="shared" si="29"/>
        <v>0</v>
      </c>
      <c r="R26" s="203">
        <f t="shared" si="29"/>
        <v>0</v>
      </c>
      <c r="S26" s="203"/>
      <c r="T26" s="203">
        <f t="shared" si="29"/>
        <v>0</v>
      </c>
      <c r="U26" s="203">
        <f t="shared" si="29"/>
        <v>0</v>
      </c>
      <c r="V26" s="203"/>
      <c r="W26" s="203">
        <f t="shared" si="29"/>
        <v>0</v>
      </c>
      <c r="X26" s="203">
        <f t="shared" si="29"/>
        <v>0</v>
      </c>
      <c r="Y26" s="203"/>
      <c r="Z26" s="203">
        <f t="shared" si="29"/>
        <v>0</v>
      </c>
      <c r="AA26" s="203">
        <f t="shared" si="29"/>
        <v>0</v>
      </c>
      <c r="AB26" s="203">
        <f t="shared" si="29"/>
        <v>0</v>
      </c>
      <c r="AC26" s="203">
        <f t="shared" si="29"/>
        <v>0</v>
      </c>
      <c r="AD26" s="203"/>
      <c r="AE26" s="203">
        <f t="shared" si="29"/>
        <v>0</v>
      </c>
      <c r="AF26" s="203">
        <f t="shared" si="29"/>
        <v>0</v>
      </c>
      <c r="AG26" s="203">
        <f t="shared" si="29"/>
        <v>0</v>
      </c>
      <c r="AH26" s="203">
        <f t="shared" si="29"/>
        <v>0</v>
      </c>
      <c r="AI26" s="203"/>
      <c r="AJ26" s="203">
        <f t="shared" si="29"/>
        <v>0</v>
      </c>
      <c r="AK26" s="203">
        <f t="shared" si="29"/>
        <v>0</v>
      </c>
      <c r="AL26" s="203">
        <f t="shared" si="29"/>
        <v>0</v>
      </c>
      <c r="AM26" s="203">
        <f t="shared" si="29"/>
        <v>0</v>
      </c>
      <c r="AN26" s="203"/>
      <c r="AO26" s="203">
        <f t="shared" si="29"/>
        <v>0</v>
      </c>
      <c r="AP26" s="203">
        <f t="shared" si="29"/>
        <v>0</v>
      </c>
      <c r="AQ26" s="203">
        <f t="shared" si="29"/>
        <v>0</v>
      </c>
      <c r="AR26" s="203">
        <f t="shared" si="29"/>
        <v>0</v>
      </c>
      <c r="AS26" s="203"/>
      <c r="AT26" s="203">
        <f t="shared" si="29"/>
        <v>0</v>
      </c>
      <c r="AU26" s="203">
        <f t="shared" si="29"/>
        <v>0</v>
      </c>
      <c r="AV26" s="203">
        <f t="shared" si="29"/>
        <v>0</v>
      </c>
      <c r="AW26" s="203">
        <f t="shared" si="29"/>
        <v>0</v>
      </c>
      <c r="AX26" s="203"/>
      <c r="AY26" s="203">
        <f t="shared" si="29"/>
        <v>0</v>
      </c>
      <c r="AZ26" s="203">
        <f t="shared" si="29"/>
        <v>0</v>
      </c>
      <c r="BA26" s="203"/>
      <c r="BB26" s="351"/>
    </row>
    <row r="27" spans="1:54" ht="57.75" customHeight="1">
      <c r="A27" s="324"/>
      <c r="B27" s="325"/>
      <c r="C27" s="326"/>
      <c r="D27" s="185" t="s">
        <v>2</v>
      </c>
      <c r="E27" s="203">
        <f t="shared" ref="E27:AZ27" si="30">E12-E20</f>
        <v>37385.199999999997</v>
      </c>
      <c r="F27" s="203">
        <f t="shared" si="30"/>
        <v>13170.107100000001</v>
      </c>
      <c r="G27" s="203"/>
      <c r="H27" s="203">
        <f t="shared" si="30"/>
        <v>0</v>
      </c>
      <c r="I27" s="203">
        <f t="shared" si="30"/>
        <v>0</v>
      </c>
      <c r="J27" s="203"/>
      <c r="K27" s="203">
        <f t="shared" si="30"/>
        <v>3110.7795099999998</v>
      </c>
      <c r="L27" s="203">
        <f t="shared" si="30"/>
        <v>3110.7795099999998</v>
      </c>
      <c r="M27" s="203"/>
      <c r="N27" s="203">
        <f t="shared" si="30"/>
        <v>5920.8666299999995</v>
      </c>
      <c r="O27" s="203">
        <f t="shared" si="30"/>
        <v>5920.8666300000004</v>
      </c>
      <c r="P27" s="203"/>
      <c r="Q27" s="203">
        <f t="shared" si="30"/>
        <v>4138.4609600000003</v>
      </c>
      <c r="R27" s="203">
        <f t="shared" si="30"/>
        <v>4138.4609600000003</v>
      </c>
      <c r="S27" s="203"/>
      <c r="T27" s="203">
        <f t="shared" si="30"/>
        <v>2035.6694399999999</v>
      </c>
      <c r="U27" s="203">
        <f t="shared" si="30"/>
        <v>0</v>
      </c>
      <c r="V27" s="203"/>
      <c r="W27" s="203">
        <f t="shared" si="30"/>
        <v>4936.7</v>
      </c>
      <c r="X27" s="203">
        <f t="shared" si="30"/>
        <v>0</v>
      </c>
      <c r="Y27" s="203"/>
      <c r="Z27" s="203">
        <f t="shared" si="30"/>
        <v>1702.6999999999998</v>
      </c>
      <c r="AA27" s="203">
        <f t="shared" si="30"/>
        <v>0</v>
      </c>
      <c r="AB27" s="203">
        <f t="shared" si="30"/>
        <v>0</v>
      </c>
      <c r="AC27" s="203">
        <f t="shared" si="30"/>
        <v>0</v>
      </c>
      <c r="AD27" s="203"/>
      <c r="AE27" s="203">
        <f t="shared" si="30"/>
        <v>1702.6999999999998</v>
      </c>
      <c r="AF27" s="203">
        <f t="shared" si="30"/>
        <v>0</v>
      </c>
      <c r="AG27" s="203">
        <f t="shared" si="30"/>
        <v>0</v>
      </c>
      <c r="AH27" s="203">
        <f t="shared" si="30"/>
        <v>0</v>
      </c>
      <c r="AI27" s="203"/>
      <c r="AJ27" s="203">
        <f t="shared" si="30"/>
        <v>2700.7999999999997</v>
      </c>
      <c r="AK27" s="203">
        <f t="shared" si="30"/>
        <v>0</v>
      </c>
      <c r="AL27" s="203">
        <f t="shared" si="30"/>
        <v>0</v>
      </c>
      <c r="AM27" s="203">
        <f t="shared" si="30"/>
        <v>0</v>
      </c>
      <c r="AN27" s="203"/>
      <c r="AO27" s="203">
        <f t="shared" si="30"/>
        <v>3366.2</v>
      </c>
      <c r="AP27" s="203">
        <f t="shared" si="30"/>
        <v>0</v>
      </c>
      <c r="AQ27" s="203">
        <f t="shared" si="30"/>
        <v>0</v>
      </c>
      <c r="AR27" s="203">
        <f t="shared" si="30"/>
        <v>0</v>
      </c>
      <c r="AS27" s="203"/>
      <c r="AT27" s="203">
        <f t="shared" si="30"/>
        <v>3365.9999999999995</v>
      </c>
      <c r="AU27" s="203">
        <f t="shared" si="30"/>
        <v>0</v>
      </c>
      <c r="AV27" s="203">
        <f t="shared" si="30"/>
        <v>0</v>
      </c>
      <c r="AW27" s="203">
        <f t="shared" si="30"/>
        <v>0</v>
      </c>
      <c r="AX27" s="203"/>
      <c r="AY27" s="203">
        <f t="shared" si="30"/>
        <v>4404.3234599999996</v>
      </c>
      <c r="AZ27" s="203">
        <f t="shared" si="30"/>
        <v>0</v>
      </c>
      <c r="BA27" s="203"/>
      <c r="BB27" s="351"/>
    </row>
    <row r="28" spans="1:54" ht="15.6">
      <c r="A28" s="324"/>
      <c r="B28" s="325"/>
      <c r="C28" s="326"/>
      <c r="D28" s="182" t="s">
        <v>277</v>
      </c>
      <c r="E28" s="203">
        <f t="shared" ref="E28:AZ28" si="31">E13-E21</f>
        <v>161329.65288000001</v>
      </c>
      <c r="F28" s="203">
        <f t="shared" si="31"/>
        <v>90477.515929999994</v>
      </c>
      <c r="G28" s="203"/>
      <c r="H28" s="203">
        <f t="shared" si="31"/>
        <v>28795.76368</v>
      </c>
      <c r="I28" s="203">
        <f t="shared" si="31"/>
        <v>28795.76368</v>
      </c>
      <c r="J28" s="203"/>
      <c r="K28" s="203">
        <f t="shared" si="31"/>
        <v>39856.48749</v>
      </c>
      <c r="L28" s="203">
        <f t="shared" si="31"/>
        <v>39856.48749</v>
      </c>
      <c r="M28" s="203"/>
      <c r="N28" s="203">
        <f t="shared" si="31"/>
        <v>4424.2747999999992</v>
      </c>
      <c r="O28" s="203">
        <f t="shared" si="31"/>
        <v>4424.2747999999992</v>
      </c>
      <c r="P28" s="203"/>
      <c r="Q28" s="203">
        <f t="shared" si="31"/>
        <v>17400.989959999999</v>
      </c>
      <c r="R28" s="203">
        <f t="shared" si="31"/>
        <v>17400.989959999999</v>
      </c>
      <c r="S28" s="203"/>
      <c r="T28" s="203">
        <f t="shared" si="31"/>
        <v>24013.974290000002</v>
      </c>
      <c r="U28" s="203">
        <f t="shared" si="31"/>
        <v>0</v>
      </c>
      <c r="V28" s="203"/>
      <c r="W28" s="203">
        <f t="shared" si="31"/>
        <v>7752.8638499999997</v>
      </c>
      <c r="X28" s="203">
        <f t="shared" si="31"/>
        <v>0</v>
      </c>
      <c r="Y28" s="203"/>
      <c r="Z28" s="203">
        <f t="shared" si="31"/>
        <v>9173</v>
      </c>
      <c r="AA28" s="203">
        <f t="shared" si="31"/>
        <v>0</v>
      </c>
      <c r="AB28" s="203">
        <f t="shared" si="31"/>
        <v>0</v>
      </c>
      <c r="AC28" s="203">
        <f t="shared" si="31"/>
        <v>0</v>
      </c>
      <c r="AD28" s="203"/>
      <c r="AE28" s="203">
        <f t="shared" si="31"/>
        <v>4352.0721199999998</v>
      </c>
      <c r="AF28" s="203">
        <f t="shared" si="31"/>
        <v>0</v>
      </c>
      <c r="AG28" s="203">
        <f t="shared" si="31"/>
        <v>0</v>
      </c>
      <c r="AH28" s="203">
        <f t="shared" si="31"/>
        <v>0</v>
      </c>
      <c r="AI28" s="203"/>
      <c r="AJ28" s="203">
        <f t="shared" si="31"/>
        <v>21984.866000000002</v>
      </c>
      <c r="AK28" s="203">
        <f t="shared" si="31"/>
        <v>0</v>
      </c>
      <c r="AL28" s="203">
        <f t="shared" si="31"/>
        <v>0</v>
      </c>
      <c r="AM28" s="203">
        <f t="shared" si="31"/>
        <v>0</v>
      </c>
      <c r="AN28" s="203"/>
      <c r="AO28" s="203">
        <f t="shared" si="31"/>
        <v>822.8</v>
      </c>
      <c r="AP28" s="203">
        <f t="shared" si="31"/>
        <v>0</v>
      </c>
      <c r="AQ28" s="203">
        <f t="shared" si="31"/>
        <v>0</v>
      </c>
      <c r="AR28" s="203">
        <f t="shared" si="31"/>
        <v>0</v>
      </c>
      <c r="AS28" s="203"/>
      <c r="AT28" s="203">
        <f t="shared" si="31"/>
        <v>1974.5</v>
      </c>
      <c r="AU28" s="203">
        <f t="shared" si="31"/>
        <v>5.47</v>
      </c>
      <c r="AV28" s="203">
        <f t="shared" si="31"/>
        <v>0</v>
      </c>
      <c r="AW28" s="203">
        <f t="shared" si="31"/>
        <v>0</v>
      </c>
      <c r="AX28" s="203"/>
      <c r="AY28" s="203">
        <f t="shared" si="31"/>
        <v>778.06069000000571</v>
      </c>
      <c r="AZ28" s="203">
        <f t="shared" si="31"/>
        <v>0</v>
      </c>
      <c r="BA28" s="203"/>
      <c r="BB28" s="351"/>
    </row>
    <row r="29" spans="1:54" ht="84" customHeight="1">
      <c r="A29" s="324"/>
      <c r="B29" s="325"/>
      <c r="C29" s="326"/>
      <c r="D29" s="182" t="s">
        <v>283</v>
      </c>
      <c r="E29" s="203">
        <f t="shared" ref="E29:AZ29" si="32">E14-E22</f>
        <v>0</v>
      </c>
      <c r="F29" s="203">
        <f t="shared" si="32"/>
        <v>0</v>
      </c>
      <c r="G29" s="203"/>
      <c r="H29" s="203">
        <f t="shared" si="32"/>
        <v>0</v>
      </c>
      <c r="I29" s="203">
        <f t="shared" si="32"/>
        <v>0</v>
      </c>
      <c r="J29" s="203"/>
      <c r="K29" s="203">
        <f t="shared" si="32"/>
        <v>0</v>
      </c>
      <c r="L29" s="203">
        <f t="shared" si="32"/>
        <v>0</v>
      </c>
      <c r="M29" s="203"/>
      <c r="N29" s="203">
        <f t="shared" si="32"/>
        <v>0</v>
      </c>
      <c r="O29" s="203">
        <f t="shared" si="32"/>
        <v>0</v>
      </c>
      <c r="P29" s="203"/>
      <c r="Q29" s="203">
        <f t="shared" si="32"/>
        <v>0</v>
      </c>
      <c r="R29" s="203">
        <f t="shared" si="32"/>
        <v>0</v>
      </c>
      <c r="S29" s="203"/>
      <c r="T29" s="203">
        <f t="shared" si="32"/>
        <v>0</v>
      </c>
      <c r="U29" s="203">
        <f t="shared" si="32"/>
        <v>0</v>
      </c>
      <c r="V29" s="203"/>
      <c r="W29" s="203">
        <f t="shared" si="32"/>
        <v>0</v>
      </c>
      <c r="X29" s="203">
        <f t="shared" si="32"/>
        <v>0</v>
      </c>
      <c r="Y29" s="203"/>
      <c r="Z29" s="203">
        <f t="shared" si="32"/>
        <v>0</v>
      </c>
      <c r="AA29" s="203">
        <f t="shared" si="32"/>
        <v>0</v>
      </c>
      <c r="AB29" s="203">
        <f t="shared" si="32"/>
        <v>0</v>
      </c>
      <c r="AC29" s="203">
        <f t="shared" si="32"/>
        <v>0</v>
      </c>
      <c r="AD29" s="203"/>
      <c r="AE29" s="203">
        <f t="shared" si="32"/>
        <v>0</v>
      </c>
      <c r="AF29" s="203">
        <f t="shared" si="32"/>
        <v>0</v>
      </c>
      <c r="AG29" s="203">
        <f t="shared" si="32"/>
        <v>0</v>
      </c>
      <c r="AH29" s="203">
        <f t="shared" si="32"/>
        <v>0</v>
      </c>
      <c r="AI29" s="203"/>
      <c r="AJ29" s="203">
        <f t="shared" si="32"/>
        <v>0</v>
      </c>
      <c r="AK29" s="203">
        <f t="shared" si="32"/>
        <v>0</v>
      </c>
      <c r="AL29" s="203">
        <f t="shared" si="32"/>
        <v>0</v>
      </c>
      <c r="AM29" s="203">
        <f t="shared" si="32"/>
        <v>0</v>
      </c>
      <c r="AN29" s="203"/>
      <c r="AO29" s="203">
        <f t="shared" si="32"/>
        <v>0</v>
      </c>
      <c r="AP29" s="203">
        <f t="shared" si="32"/>
        <v>0</v>
      </c>
      <c r="AQ29" s="203">
        <f t="shared" si="32"/>
        <v>0</v>
      </c>
      <c r="AR29" s="203">
        <f t="shared" si="32"/>
        <v>0</v>
      </c>
      <c r="AS29" s="203"/>
      <c r="AT29" s="203">
        <f t="shared" si="32"/>
        <v>0</v>
      </c>
      <c r="AU29" s="203">
        <f t="shared" si="32"/>
        <v>0</v>
      </c>
      <c r="AV29" s="203">
        <f t="shared" si="32"/>
        <v>0</v>
      </c>
      <c r="AW29" s="203">
        <f t="shared" si="32"/>
        <v>0</v>
      </c>
      <c r="AX29" s="203"/>
      <c r="AY29" s="203">
        <f t="shared" si="32"/>
        <v>0</v>
      </c>
      <c r="AZ29" s="203">
        <f t="shared" si="32"/>
        <v>0</v>
      </c>
      <c r="BA29" s="203"/>
      <c r="BB29" s="351"/>
    </row>
    <row r="30" spans="1:54" ht="15.6">
      <c r="A30" s="324"/>
      <c r="B30" s="325"/>
      <c r="C30" s="326"/>
      <c r="D30" s="182" t="s">
        <v>278</v>
      </c>
      <c r="E30" s="203">
        <f t="shared" ref="E30:AZ30" si="33">E15-E23</f>
        <v>0</v>
      </c>
      <c r="F30" s="203">
        <f t="shared" si="33"/>
        <v>0</v>
      </c>
      <c r="G30" s="203"/>
      <c r="H30" s="203">
        <f t="shared" si="33"/>
        <v>0</v>
      </c>
      <c r="I30" s="203">
        <f t="shared" si="33"/>
        <v>0</v>
      </c>
      <c r="J30" s="203"/>
      <c r="K30" s="203">
        <f t="shared" si="33"/>
        <v>0</v>
      </c>
      <c r="L30" s="203">
        <f t="shared" si="33"/>
        <v>0</v>
      </c>
      <c r="M30" s="203"/>
      <c r="N30" s="203">
        <f t="shared" si="33"/>
        <v>0</v>
      </c>
      <c r="O30" s="203">
        <f t="shared" si="33"/>
        <v>0</v>
      </c>
      <c r="P30" s="203"/>
      <c r="Q30" s="203">
        <f t="shared" si="33"/>
        <v>0</v>
      </c>
      <c r="R30" s="203">
        <f t="shared" si="33"/>
        <v>0</v>
      </c>
      <c r="S30" s="203"/>
      <c r="T30" s="203">
        <f t="shared" si="33"/>
        <v>0</v>
      </c>
      <c r="U30" s="203">
        <f t="shared" si="33"/>
        <v>0</v>
      </c>
      <c r="V30" s="203"/>
      <c r="W30" s="203">
        <f t="shared" si="33"/>
        <v>0</v>
      </c>
      <c r="X30" s="203">
        <f t="shared" si="33"/>
        <v>0</v>
      </c>
      <c r="Y30" s="203"/>
      <c r="Z30" s="203">
        <f t="shared" si="33"/>
        <v>0</v>
      </c>
      <c r="AA30" s="203">
        <f t="shared" si="33"/>
        <v>0</v>
      </c>
      <c r="AB30" s="203">
        <f t="shared" si="33"/>
        <v>0</v>
      </c>
      <c r="AC30" s="203">
        <f t="shared" si="33"/>
        <v>0</v>
      </c>
      <c r="AD30" s="203"/>
      <c r="AE30" s="203">
        <f t="shared" si="33"/>
        <v>0</v>
      </c>
      <c r="AF30" s="203">
        <f t="shared" si="33"/>
        <v>0</v>
      </c>
      <c r="AG30" s="203">
        <f t="shared" si="33"/>
        <v>0</v>
      </c>
      <c r="AH30" s="203">
        <f t="shared" si="33"/>
        <v>0</v>
      </c>
      <c r="AI30" s="203"/>
      <c r="AJ30" s="203">
        <f t="shared" si="33"/>
        <v>0</v>
      </c>
      <c r="AK30" s="203">
        <f t="shared" si="33"/>
        <v>0</v>
      </c>
      <c r="AL30" s="203">
        <f t="shared" si="33"/>
        <v>0</v>
      </c>
      <c r="AM30" s="203">
        <f t="shared" si="33"/>
        <v>0</v>
      </c>
      <c r="AN30" s="203"/>
      <c r="AO30" s="203">
        <f t="shared" si="33"/>
        <v>0</v>
      </c>
      <c r="AP30" s="203">
        <f t="shared" si="33"/>
        <v>0</v>
      </c>
      <c r="AQ30" s="203">
        <f t="shared" si="33"/>
        <v>0</v>
      </c>
      <c r="AR30" s="203">
        <f t="shared" si="33"/>
        <v>0</v>
      </c>
      <c r="AS30" s="203"/>
      <c r="AT30" s="203">
        <f t="shared" si="33"/>
        <v>0</v>
      </c>
      <c r="AU30" s="203">
        <f t="shared" si="33"/>
        <v>0</v>
      </c>
      <c r="AV30" s="203">
        <f t="shared" si="33"/>
        <v>0</v>
      </c>
      <c r="AW30" s="203">
        <f t="shared" si="33"/>
        <v>0</v>
      </c>
      <c r="AX30" s="203"/>
      <c r="AY30" s="203">
        <f t="shared" si="33"/>
        <v>0</v>
      </c>
      <c r="AZ30" s="203">
        <f t="shared" si="33"/>
        <v>0</v>
      </c>
      <c r="BA30" s="203"/>
      <c r="BB30" s="351"/>
    </row>
    <row r="31" spans="1:54" ht="31.2">
      <c r="A31" s="327"/>
      <c r="B31" s="328"/>
      <c r="C31" s="329"/>
      <c r="D31" s="161" t="s">
        <v>43</v>
      </c>
      <c r="E31" s="203">
        <f t="shared" ref="E31:AZ31" si="34">E16-E24</f>
        <v>0</v>
      </c>
      <c r="F31" s="203">
        <f t="shared" si="34"/>
        <v>0</v>
      </c>
      <c r="G31" s="203"/>
      <c r="H31" s="203">
        <f t="shared" si="34"/>
        <v>0</v>
      </c>
      <c r="I31" s="203">
        <f t="shared" si="34"/>
        <v>0</v>
      </c>
      <c r="J31" s="203"/>
      <c r="K31" s="203">
        <f t="shared" si="34"/>
        <v>0</v>
      </c>
      <c r="L31" s="203">
        <f t="shared" si="34"/>
        <v>0</v>
      </c>
      <c r="M31" s="203"/>
      <c r="N31" s="203">
        <f t="shared" si="34"/>
        <v>0</v>
      </c>
      <c r="O31" s="203">
        <f t="shared" si="34"/>
        <v>0</v>
      </c>
      <c r="P31" s="203"/>
      <c r="Q31" s="203">
        <f t="shared" si="34"/>
        <v>0</v>
      </c>
      <c r="R31" s="203">
        <f t="shared" si="34"/>
        <v>0</v>
      </c>
      <c r="S31" s="203"/>
      <c r="T31" s="203">
        <f t="shared" si="34"/>
        <v>0</v>
      </c>
      <c r="U31" s="203">
        <f t="shared" si="34"/>
        <v>0</v>
      </c>
      <c r="V31" s="203"/>
      <c r="W31" s="203">
        <f t="shared" si="34"/>
        <v>0</v>
      </c>
      <c r="X31" s="203">
        <f t="shared" si="34"/>
        <v>0</v>
      </c>
      <c r="Y31" s="203"/>
      <c r="Z31" s="203">
        <f t="shared" si="34"/>
        <v>0</v>
      </c>
      <c r="AA31" s="203">
        <f t="shared" si="34"/>
        <v>0</v>
      </c>
      <c r="AB31" s="203">
        <f t="shared" si="34"/>
        <v>0</v>
      </c>
      <c r="AC31" s="203">
        <f t="shared" si="34"/>
        <v>0</v>
      </c>
      <c r="AD31" s="203"/>
      <c r="AE31" s="203">
        <f t="shared" si="34"/>
        <v>0</v>
      </c>
      <c r="AF31" s="203">
        <f t="shared" si="34"/>
        <v>0</v>
      </c>
      <c r="AG31" s="203">
        <f t="shared" si="34"/>
        <v>0</v>
      </c>
      <c r="AH31" s="203">
        <f t="shared" si="34"/>
        <v>0</v>
      </c>
      <c r="AI31" s="203"/>
      <c r="AJ31" s="203">
        <f t="shared" si="34"/>
        <v>0</v>
      </c>
      <c r="AK31" s="203">
        <f t="shared" si="34"/>
        <v>0</v>
      </c>
      <c r="AL31" s="203">
        <f t="shared" si="34"/>
        <v>0</v>
      </c>
      <c r="AM31" s="203">
        <f t="shared" si="34"/>
        <v>0</v>
      </c>
      <c r="AN31" s="203"/>
      <c r="AO31" s="203">
        <f t="shared" si="34"/>
        <v>0</v>
      </c>
      <c r="AP31" s="203">
        <f t="shared" si="34"/>
        <v>0</v>
      </c>
      <c r="AQ31" s="203">
        <f t="shared" si="34"/>
        <v>0</v>
      </c>
      <c r="AR31" s="203">
        <f t="shared" si="34"/>
        <v>0</v>
      </c>
      <c r="AS31" s="203"/>
      <c r="AT31" s="203">
        <f t="shared" si="34"/>
        <v>0</v>
      </c>
      <c r="AU31" s="203">
        <f t="shared" si="34"/>
        <v>0</v>
      </c>
      <c r="AV31" s="203">
        <f t="shared" si="34"/>
        <v>0</v>
      </c>
      <c r="AW31" s="203">
        <f t="shared" si="34"/>
        <v>0</v>
      </c>
      <c r="AX31" s="203"/>
      <c r="AY31" s="203">
        <f t="shared" si="34"/>
        <v>0</v>
      </c>
      <c r="AZ31" s="203">
        <f t="shared" si="34"/>
        <v>0</v>
      </c>
      <c r="BA31" s="203"/>
      <c r="BB31" s="352"/>
    </row>
    <row r="32" spans="1:54" s="120" customFormat="1" ht="20.25" customHeight="1">
      <c r="A32" s="336" t="s">
        <v>287</v>
      </c>
      <c r="B32" s="337"/>
      <c r="C32" s="337"/>
      <c r="D32" s="337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6"/>
      <c r="AV32" s="316"/>
      <c r="AW32" s="316"/>
      <c r="AX32" s="316"/>
      <c r="AY32" s="316"/>
      <c r="AZ32" s="316"/>
      <c r="BA32" s="316"/>
      <c r="BB32" s="338"/>
    </row>
    <row r="33" spans="1:54" s="120" customFormat="1" ht="20.25" customHeight="1">
      <c r="A33" s="315" t="s">
        <v>288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316"/>
      <c r="AZ33" s="316"/>
      <c r="BA33" s="316"/>
      <c r="BB33" s="317"/>
    </row>
    <row r="34" spans="1:54" s="120" customFormat="1" ht="15.6">
      <c r="A34" s="318" t="s">
        <v>289</v>
      </c>
      <c r="B34" s="319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  <c r="AN34" s="319"/>
      <c r="AO34" s="319"/>
      <c r="AP34" s="319"/>
      <c r="AQ34" s="319"/>
      <c r="AR34" s="319"/>
      <c r="AS34" s="319"/>
      <c r="AT34" s="319"/>
      <c r="AU34" s="319"/>
      <c r="AV34" s="319"/>
      <c r="AW34" s="319"/>
      <c r="AX34" s="319"/>
      <c r="AY34" s="319"/>
      <c r="AZ34" s="319"/>
      <c r="BA34" s="319"/>
      <c r="BB34" s="320"/>
    </row>
    <row r="35" spans="1:54" ht="22.5" customHeight="1">
      <c r="A35" s="289" t="s">
        <v>261</v>
      </c>
      <c r="B35" s="291" t="s">
        <v>378</v>
      </c>
      <c r="C35" s="291" t="s">
        <v>331</v>
      </c>
      <c r="D35" s="167" t="s">
        <v>41</v>
      </c>
      <c r="E35" s="196">
        <f>H35+K35+N35+Q35+T35+W35+Z35+AE35+AJ35+AO35+AT35+AY35</f>
        <v>2313.9603699999998</v>
      </c>
      <c r="F35" s="196">
        <f>I35+L35+O35+R35+U35+X35+AA35+AF35+AK35+AP35+AU35+AZ35</f>
        <v>716.76723000000004</v>
      </c>
      <c r="G35" s="197">
        <f>F35/E35*100</f>
        <v>30.97577812017585</v>
      </c>
      <c r="H35" s="197">
        <f>-H36+H37+H38</f>
        <v>0</v>
      </c>
      <c r="I35" s="197">
        <f t="shared" ref="I35" si="35">-I36+I37+I38</f>
        <v>0</v>
      </c>
      <c r="J35" s="197" t="e">
        <f>I35/H35*100</f>
        <v>#DIV/0!</v>
      </c>
      <c r="K35" s="197">
        <f>-K36+K37+K38</f>
        <v>716.76723000000004</v>
      </c>
      <c r="L35" s="197">
        <f t="shared" ref="L35" si="36">-L36+L37+L38</f>
        <v>716.76723000000004</v>
      </c>
      <c r="M35" s="190">
        <f>L35/K35*100</f>
        <v>100</v>
      </c>
      <c r="N35" s="190">
        <f t="shared" ref="N35" si="37">-N36+N37+N38</f>
        <v>0</v>
      </c>
      <c r="O35" s="190">
        <f t="shared" ref="O35" si="38">-O36+O37+O38</f>
        <v>0</v>
      </c>
      <c r="P35" s="190" t="e">
        <f>O35/N35*100</f>
        <v>#DIV/0!</v>
      </c>
      <c r="Q35" s="190"/>
      <c r="R35" s="190">
        <f t="shared" ref="R35" si="39">-R36+R37+R38</f>
        <v>0</v>
      </c>
      <c r="S35" s="190" t="e">
        <f>R35/Q35*100</f>
        <v>#DIV/0!</v>
      </c>
      <c r="T35" s="190">
        <f t="shared" ref="T35" si="40">-T36+T37+T38</f>
        <v>0</v>
      </c>
      <c r="U35" s="190">
        <f t="shared" ref="U35" si="41">-U36+U37+U38</f>
        <v>0</v>
      </c>
      <c r="V35" s="190" t="e">
        <f>U35/T35*100</f>
        <v>#DIV/0!</v>
      </c>
      <c r="W35" s="190">
        <f t="shared" ref="W35" si="42">-W36+W37+W38</f>
        <v>1597.1931399999999</v>
      </c>
      <c r="X35" s="190">
        <f t="shared" ref="X35" si="43">-X36+X37+X38</f>
        <v>0</v>
      </c>
      <c r="Y35" s="190">
        <f>X35/W35*100</f>
        <v>0</v>
      </c>
      <c r="Z35" s="190">
        <f t="shared" ref="Z35" si="44">-Z36+Z37+Z38</f>
        <v>0</v>
      </c>
      <c r="AA35" s="190">
        <f t="shared" ref="AA35" si="45">-AA36+AA37+AA38</f>
        <v>0</v>
      </c>
      <c r="AB35" s="190">
        <f t="shared" ref="AB35" si="46">-AB36+AB37+AB38</f>
        <v>0</v>
      </c>
      <c r="AC35" s="190">
        <f t="shared" ref="AC35" si="47">-AC36+AC37+AC38</f>
        <v>0</v>
      </c>
      <c r="AD35" s="190" t="e">
        <f>AC35/Z35*100</f>
        <v>#DIV/0!</v>
      </c>
      <c r="AE35" s="190">
        <f t="shared" ref="AE35" si="48">-AE36+AE37+AE38</f>
        <v>0</v>
      </c>
      <c r="AF35" s="190">
        <f t="shared" ref="AF35" si="49">-AF36+AF37+AF38</f>
        <v>0</v>
      </c>
      <c r="AG35" s="190">
        <f t="shared" ref="AG35" si="50">-AG36+AG37+AG38</f>
        <v>0</v>
      </c>
      <c r="AH35" s="190">
        <f t="shared" ref="AH35" si="51">-AH36+AH37+AH38</f>
        <v>0</v>
      </c>
      <c r="AI35" s="190" t="e">
        <f>AH35/AE35*100</f>
        <v>#DIV/0!</v>
      </c>
      <c r="AJ35" s="190">
        <f t="shared" ref="AJ35" si="52">-AJ36+AJ37+AJ38</f>
        <v>0</v>
      </c>
      <c r="AK35" s="190">
        <f t="shared" ref="AK35" si="53">-AK36+AK37+AK38</f>
        <v>0</v>
      </c>
      <c r="AL35" s="190">
        <f t="shared" ref="AL35" si="54">-AL36+AL37+AL38</f>
        <v>0</v>
      </c>
      <c r="AM35" s="190">
        <f t="shared" ref="AM35" si="55">-AM36+AM37+AM38</f>
        <v>0</v>
      </c>
      <c r="AN35" s="190" t="e">
        <f>AM35/AJ35*100</f>
        <v>#DIV/0!</v>
      </c>
      <c r="AO35" s="190">
        <f t="shared" ref="AO35" si="56">-AO36+AO37+AO38</f>
        <v>0</v>
      </c>
      <c r="AP35" s="190">
        <f t="shared" ref="AP35" si="57">-AP36+AP37+AP38</f>
        <v>0</v>
      </c>
      <c r="AQ35" s="190">
        <f t="shared" ref="AQ35" si="58">-AQ36+AQ37+AQ38</f>
        <v>0</v>
      </c>
      <c r="AR35" s="190">
        <f t="shared" ref="AR35" si="59">-AR36+AR37+AR38</f>
        <v>0</v>
      </c>
      <c r="AS35" s="190" t="e">
        <f>AR35/AO35*100</f>
        <v>#DIV/0!</v>
      </c>
      <c r="AT35" s="190">
        <f t="shared" ref="AT35" si="60">-AT36+AT37+AT38</f>
        <v>0</v>
      </c>
      <c r="AU35" s="190">
        <f t="shared" ref="AU35" si="61">-AU36+AU37+AU38</f>
        <v>0</v>
      </c>
      <c r="AV35" s="190">
        <f t="shared" ref="AV35" si="62">-AV36+AV37+AV38</f>
        <v>0</v>
      </c>
      <c r="AW35" s="190">
        <f t="shared" ref="AW35" si="63">-AW36+AW37+AW38</f>
        <v>0</v>
      </c>
      <c r="AX35" s="190" t="e">
        <f>AW35/AT35*100</f>
        <v>#DIV/0!</v>
      </c>
      <c r="AY35" s="190">
        <f t="shared" ref="AY35" si="64">-AY36+AY37+AY38</f>
        <v>0</v>
      </c>
      <c r="AZ35" s="190">
        <f t="shared" ref="AZ35" si="65">-AZ36+AZ37+AZ38</f>
        <v>0</v>
      </c>
      <c r="BA35" s="190" t="e">
        <f>AZ35/AY35*100</f>
        <v>#DIV/0!</v>
      </c>
      <c r="BB35" s="205"/>
    </row>
    <row r="36" spans="1:54" ht="31.5" customHeight="1">
      <c r="A36" s="290"/>
      <c r="B36" s="292"/>
      <c r="C36" s="292"/>
      <c r="D36" s="165" t="s">
        <v>37</v>
      </c>
      <c r="E36" s="196">
        <f t="shared" ref="E36:E99" si="66">H36+K36+N36+Q36+T36+W36+Z36+AE36+AJ36+AO36+AT36+AY36</f>
        <v>0</v>
      </c>
      <c r="F36" s="196">
        <f t="shared" ref="F36:F99" si="67">I36+L36+O36+R36+U36+X36+AA36+AF36+AK36+AP36+AU36+AZ36</f>
        <v>0</v>
      </c>
      <c r="G36" s="197"/>
      <c r="H36" s="197"/>
      <c r="I36" s="197"/>
      <c r="J36" s="197"/>
      <c r="K36" s="197"/>
      <c r="L36" s="197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205"/>
    </row>
    <row r="37" spans="1:54" ht="50.25" customHeight="1">
      <c r="A37" s="290"/>
      <c r="B37" s="292"/>
      <c r="C37" s="292"/>
      <c r="D37" s="166" t="s">
        <v>2</v>
      </c>
      <c r="E37" s="196">
        <f t="shared" si="66"/>
        <v>0</v>
      </c>
      <c r="F37" s="196">
        <f t="shared" si="67"/>
        <v>0</v>
      </c>
      <c r="G37" s="197"/>
      <c r="H37" s="197"/>
      <c r="I37" s="197"/>
      <c r="J37" s="197"/>
      <c r="K37" s="197"/>
      <c r="L37" s="197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205"/>
    </row>
    <row r="38" spans="1:54" ht="22.5" customHeight="1">
      <c r="A38" s="290"/>
      <c r="B38" s="292"/>
      <c r="C38" s="292"/>
      <c r="D38" s="204" t="s">
        <v>277</v>
      </c>
      <c r="E38" s="196">
        <f t="shared" si="66"/>
        <v>2313.9603699999998</v>
      </c>
      <c r="F38" s="196">
        <f t="shared" si="67"/>
        <v>716.76723000000004</v>
      </c>
      <c r="G38" s="197"/>
      <c r="H38" s="197"/>
      <c r="I38" s="197"/>
      <c r="J38" s="197"/>
      <c r="K38" s="197">
        <v>716.76723000000004</v>
      </c>
      <c r="L38" s="197">
        <v>716.76723000000004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6">
        <f>2313.96037-716.76723</f>
        <v>1597.1931399999999</v>
      </c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205"/>
    </row>
    <row r="39" spans="1:54" ht="82.5" customHeight="1">
      <c r="A39" s="290"/>
      <c r="B39" s="292"/>
      <c r="C39" s="292"/>
      <c r="D39" s="204" t="s">
        <v>283</v>
      </c>
      <c r="E39" s="196">
        <f t="shared" si="66"/>
        <v>0</v>
      </c>
      <c r="F39" s="196">
        <f t="shared" si="67"/>
        <v>0</v>
      </c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205"/>
    </row>
    <row r="40" spans="1:54" ht="22.5" customHeight="1">
      <c r="A40" s="290"/>
      <c r="B40" s="292"/>
      <c r="C40" s="292"/>
      <c r="D40" s="204" t="s">
        <v>278</v>
      </c>
      <c r="E40" s="196">
        <f t="shared" si="66"/>
        <v>0</v>
      </c>
      <c r="F40" s="196">
        <f t="shared" si="67"/>
        <v>0</v>
      </c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205"/>
    </row>
    <row r="41" spans="1:54" ht="37.5" customHeight="1">
      <c r="A41" s="290"/>
      <c r="B41" s="292"/>
      <c r="C41" s="292"/>
      <c r="D41" s="161" t="s">
        <v>43</v>
      </c>
      <c r="E41" s="196">
        <f t="shared" si="66"/>
        <v>0</v>
      </c>
      <c r="F41" s="196">
        <f t="shared" si="67"/>
        <v>0</v>
      </c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205"/>
    </row>
    <row r="42" spans="1:54" ht="22.5" customHeight="1">
      <c r="A42" s="289" t="s">
        <v>290</v>
      </c>
      <c r="B42" s="291" t="s">
        <v>380</v>
      </c>
      <c r="C42" s="291" t="s">
        <v>331</v>
      </c>
      <c r="D42" s="167" t="s">
        <v>41</v>
      </c>
      <c r="E42" s="196">
        <f t="shared" si="66"/>
        <v>2050</v>
      </c>
      <c r="F42" s="196">
        <f t="shared" si="67"/>
        <v>0</v>
      </c>
      <c r="G42" s="190">
        <f>F42/E42*100</f>
        <v>0</v>
      </c>
      <c r="H42" s="190">
        <f>-H43+H44+H45</f>
        <v>0</v>
      </c>
      <c r="I42" s="190">
        <f t="shared" ref="I42" si="68">-I43+I44+I45</f>
        <v>0</v>
      </c>
      <c r="J42" s="190" t="e">
        <f>I42/H42*100</f>
        <v>#DIV/0!</v>
      </c>
      <c r="K42" s="190">
        <f t="shared" ref="K42" si="69">-K43+K44+K45</f>
        <v>0</v>
      </c>
      <c r="L42" s="190">
        <f t="shared" ref="L42" si="70">-L43+L44+L45</f>
        <v>0</v>
      </c>
      <c r="M42" s="190" t="e">
        <f>L42/K42*100</f>
        <v>#DIV/0!</v>
      </c>
      <c r="N42" s="190">
        <f t="shared" ref="N42" si="71">-N43+N44+N45</f>
        <v>0</v>
      </c>
      <c r="O42" s="190">
        <f t="shared" ref="O42" si="72">-O43+O44+O45</f>
        <v>0</v>
      </c>
      <c r="P42" s="190" t="e">
        <f>O42/N42*100</f>
        <v>#DIV/0!</v>
      </c>
      <c r="Q42" s="190">
        <f t="shared" ref="Q42" si="73">-Q43+Q44+Q45</f>
        <v>0</v>
      </c>
      <c r="R42" s="190">
        <f t="shared" ref="R42" si="74">-R43+R44+R45</f>
        <v>0</v>
      </c>
      <c r="S42" s="190" t="e">
        <f>R42/Q42*100</f>
        <v>#DIV/0!</v>
      </c>
      <c r="T42" s="190"/>
      <c r="U42" s="190">
        <f t="shared" ref="U42" si="75">-U43+U44+U45</f>
        <v>0</v>
      </c>
      <c r="V42" s="190" t="e">
        <f>U42/T42*100</f>
        <v>#DIV/0!</v>
      </c>
      <c r="W42" s="190">
        <f t="shared" ref="W42" si="76">-W43+W44+W45</f>
        <v>0</v>
      </c>
      <c r="X42" s="190">
        <f t="shared" ref="X42" si="77">-X43+X44+X45</f>
        <v>0</v>
      </c>
      <c r="Y42" s="190" t="e">
        <f>X42/W42*100</f>
        <v>#DIV/0!</v>
      </c>
      <c r="Z42" s="190">
        <f t="shared" ref="Z42" si="78">-Z43+Z44+Z45</f>
        <v>2050</v>
      </c>
      <c r="AA42" s="190">
        <f t="shared" ref="AA42" si="79">-AA43+AA44+AA45</f>
        <v>0</v>
      </c>
      <c r="AB42" s="190">
        <f t="shared" ref="AB42" si="80">-AB43+AB44+AB45</f>
        <v>0</v>
      </c>
      <c r="AC42" s="190">
        <f t="shared" ref="AC42" si="81">-AC43+AC44+AC45</f>
        <v>0</v>
      </c>
      <c r="AD42" s="190">
        <f>AC42/Z42*100</f>
        <v>0</v>
      </c>
      <c r="AE42" s="190">
        <f t="shared" ref="AE42" si="82">-AE43+AE44+AE45</f>
        <v>0</v>
      </c>
      <c r="AF42" s="190">
        <f t="shared" ref="AF42" si="83">-AF43+AF44+AF45</f>
        <v>0</v>
      </c>
      <c r="AG42" s="190">
        <f t="shared" ref="AG42" si="84">-AG43+AG44+AG45</f>
        <v>0</v>
      </c>
      <c r="AH42" s="190">
        <f t="shared" ref="AH42" si="85">-AH43+AH44+AH45</f>
        <v>0</v>
      </c>
      <c r="AI42" s="190" t="e">
        <f>AH42/AE42*100</f>
        <v>#DIV/0!</v>
      </c>
      <c r="AJ42" s="190">
        <f t="shared" ref="AJ42" si="86">-AJ43+AJ44+AJ45</f>
        <v>0</v>
      </c>
      <c r="AK42" s="190">
        <f t="shared" ref="AK42" si="87">-AK43+AK44+AK45</f>
        <v>0</v>
      </c>
      <c r="AL42" s="190">
        <f t="shared" ref="AL42" si="88">-AL43+AL44+AL45</f>
        <v>0</v>
      </c>
      <c r="AM42" s="190">
        <f t="shared" ref="AM42" si="89">-AM43+AM44+AM45</f>
        <v>0</v>
      </c>
      <c r="AN42" s="190" t="e">
        <f>AM42/AJ42*100</f>
        <v>#DIV/0!</v>
      </c>
      <c r="AO42" s="190">
        <f t="shared" ref="AO42" si="90">-AO43+AO44+AO45</f>
        <v>0</v>
      </c>
      <c r="AP42" s="190">
        <f t="shared" ref="AP42" si="91">-AP43+AP44+AP45</f>
        <v>0</v>
      </c>
      <c r="AQ42" s="190">
        <f t="shared" ref="AQ42" si="92">-AQ43+AQ44+AQ45</f>
        <v>0</v>
      </c>
      <c r="AR42" s="190">
        <f t="shared" ref="AR42" si="93">-AR43+AR44+AR45</f>
        <v>0</v>
      </c>
      <c r="AS42" s="190" t="e">
        <f>AR42/AO42*100</f>
        <v>#DIV/0!</v>
      </c>
      <c r="AT42" s="190">
        <f t="shared" ref="AT42" si="94">-AT43+AT44+AT45</f>
        <v>0</v>
      </c>
      <c r="AU42" s="190">
        <f t="shared" ref="AU42" si="95">-AU43+AU44+AU45</f>
        <v>0</v>
      </c>
      <c r="AV42" s="190">
        <f t="shared" ref="AV42" si="96">-AV43+AV44+AV45</f>
        <v>0</v>
      </c>
      <c r="AW42" s="190">
        <f t="shared" ref="AW42" si="97">-AW43+AW44+AW45</f>
        <v>0</v>
      </c>
      <c r="AX42" s="190" t="e">
        <f>AW42/AT42*100</f>
        <v>#DIV/0!</v>
      </c>
      <c r="AY42" s="190">
        <f t="shared" ref="AY42" si="98">-AY43+AY44+AY45</f>
        <v>0</v>
      </c>
      <c r="AZ42" s="190">
        <f t="shared" ref="AZ42" si="99">-AZ43+AZ44+AZ45</f>
        <v>0</v>
      </c>
      <c r="BA42" s="190" t="e">
        <f>AZ42/AY42*100</f>
        <v>#DIV/0!</v>
      </c>
      <c r="BB42" s="205"/>
    </row>
    <row r="43" spans="1:54" ht="31.5" customHeight="1">
      <c r="A43" s="290"/>
      <c r="B43" s="292"/>
      <c r="C43" s="292"/>
      <c r="D43" s="165" t="s">
        <v>37</v>
      </c>
      <c r="E43" s="196">
        <f t="shared" si="66"/>
        <v>0</v>
      </c>
      <c r="F43" s="196">
        <f t="shared" si="67"/>
        <v>0</v>
      </c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205"/>
    </row>
    <row r="44" spans="1:54" ht="50.25" customHeight="1">
      <c r="A44" s="290"/>
      <c r="B44" s="292"/>
      <c r="C44" s="292"/>
      <c r="D44" s="166" t="s">
        <v>2</v>
      </c>
      <c r="E44" s="196">
        <f t="shared" si="66"/>
        <v>0</v>
      </c>
      <c r="F44" s="196">
        <f t="shared" si="67"/>
        <v>0</v>
      </c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205"/>
    </row>
    <row r="45" spans="1:54" ht="22.5" customHeight="1">
      <c r="A45" s="290"/>
      <c r="B45" s="292"/>
      <c r="C45" s="292"/>
      <c r="D45" s="204" t="s">
        <v>277</v>
      </c>
      <c r="E45" s="196">
        <f t="shared" si="66"/>
        <v>2050</v>
      </c>
      <c r="F45" s="196">
        <f t="shared" si="67"/>
        <v>0</v>
      </c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>
        <v>2050</v>
      </c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205"/>
    </row>
    <row r="46" spans="1:54" ht="82.5" customHeight="1">
      <c r="A46" s="290"/>
      <c r="B46" s="292"/>
      <c r="C46" s="292"/>
      <c r="D46" s="204" t="s">
        <v>283</v>
      </c>
      <c r="E46" s="196">
        <f t="shared" si="66"/>
        <v>0</v>
      </c>
      <c r="F46" s="196">
        <f t="shared" si="67"/>
        <v>0</v>
      </c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205"/>
    </row>
    <row r="47" spans="1:54" ht="22.5" customHeight="1">
      <c r="A47" s="290"/>
      <c r="B47" s="292"/>
      <c r="C47" s="292"/>
      <c r="D47" s="204" t="s">
        <v>278</v>
      </c>
      <c r="E47" s="196">
        <f t="shared" si="66"/>
        <v>0</v>
      </c>
      <c r="F47" s="196">
        <f t="shared" si="67"/>
        <v>0</v>
      </c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205"/>
    </row>
    <row r="48" spans="1:54" ht="82.5" customHeight="1">
      <c r="A48" s="290"/>
      <c r="B48" s="292"/>
      <c r="C48" s="292"/>
      <c r="D48" s="161" t="s">
        <v>43</v>
      </c>
      <c r="E48" s="196">
        <f t="shared" si="66"/>
        <v>0</v>
      </c>
      <c r="F48" s="196">
        <f t="shared" si="67"/>
        <v>0</v>
      </c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205"/>
    </row>
    <row r="49" spans="1:54" ht="22.5" customHeight="1">
      <c r="A49" s="289" t="s">
        <v>291</v>
      </c>
      <c r="B49" s="291" t="s">
        <v>381</v>
      </c>
      <c r="C49" s="291" t="s">
        <v>331</v>
      </c>
      <c r="D49" s="167" t="s">
        <v>41</v>
      </c>
      <c r="E49" s="196">
        <f t="shared" si="66"/>
        <v>1168</v>
      </c>
      <c r="F49" s="196">
        <f t="shared" si="67"/>
        <v>0</v>
      </c>
      <c r="G49" s="190">
        <f>F49/E49*100</f>
        <v>0</v>
      </c>
      <c r="H49" s="190">
        <f>-H50+H51+H52</f>
        <v>0</v>
      </c>
      <c r="I49" s="190">
        <f t="shared" ref="I49" si="100">-I50+I51+I52</f>
        <v>0</v>
      </c>
      <c r="J49" s="190" t="e">
        <f>I49/H49*100</f>
        <v>#DIV/0!</v>
      </c>
      <c r="K49" s="190">
        <f t="shared" ref="K49" si="101">-K50+K51+K52</f>
        <v>0</v>
      </c>
      <c r="L49" s="190">
        <f t="shared" ref="L49" si="102">-L50+L51+L52</f>
        <v>0</v>
      </c>
      <c r="M49" s="190" t="e">
        <f>L49/K49*100</f>
        <v>#DIV/0!</v>
      </c>
      <c r="N49" s="190">
        <f t="shared" ref="N49" si="103">-N50+N51+N52</f>
        <v>0</v>
      </c>
      <c r="O49" s="190">
        <f t="shared" ref="O49" si="104">-O50+O51+O52</f>
        <v>0</v>
      </c>
      <c r="P49" s="190" t="e">
        <f>O49/N49*100</f>
        <v>#DIV/0!</v>
      </c>
      <c r="Q49" s="190">
        <f t="shared" ref="Q49" si="105">-Q50+Q51+Q52</f>
        <v>0</v>
      </c>
      <c r="R49" s="190">
        <f t="shared" ref="R49" si="106">-R50+R51+R52</f>
        <v>0</v>
      </c>
      <c r="S49" s="190" t="e">
        <f>R49/Q49*100</f>
        <v>#DIV/0!</v>
      </c>
      <c r="T49" s="190">
        <f t="shared" ref="T49" si="107">-T50+T51+T52</f>
        <v>0</v>
      </c>
      <c r="U49" s="190">
        <f t="shared" ref="U49" si="108">-U50+U51+U52</f>
        <v>0</v>
      </c>
      <c r="V49" s="190" t="e">
        <f>U49/T49*100</f>
        <v>#DIV/0!</v>
      </c>
      <c r="W49" s="190"/>
      <c r="X49" s="190">
        <f t="shared" ref="X49" si="109">-X50+X51+X52</f>
        <v>0</v>
      </c>
      <c r="Y49" s="190" t="e">
        <f>X49/W49*100</f>
        <v>#DIV/0!</v>
      </c>
      <c r="Z49" s="190">
        <f t="shared" ref="Z49" si="110">-Z50+Z51+Z52</f>
        <v>0</v>
      </c>
      <c r="AA49" s="190">
        <f t="shared" ref="AA49" si="111">-AA50+AA51+AA52</f>
        <v>0</v>
      </c>
      <c r="AB49" s="190">
        <f t="shared" ref="AB49" si="112">-AB50+AB51+AB52</f>
        <v>0</v>
      </c>
      <c r="AC49" s="190">
        <f t="shared" ref="AC49" si="113">-AC50+AC51+AC52</f>
        <v>0</v>
      </c>
      <c r="AD49" s="190" t="e">
        <f>AC49/Z49*100</f>
        <v>#DIV/0!</v>
      </c>
      <c r="AE49" s="190"/>
      <c r="AF49" s="190">
        <f t="shared" ref="AF49" si="114">-AF50+AF51+AF52</f>
        <v>0</v>
      </c>
      <c r="AG49" s="190">
        <f t="shared" ref="AG49" si="115">-AG50+AG51+AG52</f>
        <v>0</v>
      </c>
      <c r="AH49" s="190">
        <f t="shared" ref="AH49" si="116">-AH50+AH51+AH52</f>
        <v>0</v>
      </c>
      <c r="AI49" s="190" t="e">
        <f>AH49/AE49*100</f>
        <v>#DIV/0!</v>
      </c>
      <c r="AJ49" s="190">
        <f t="shared" ref="AJ49" si="117">-AJ50+AJ51+AJ52</f>
        <v>0</v>
      </c>
      <c r="AK49" s="190">
        <f t="shared" ref="AK49" si="118">-AK50+AK51+AK52</f>
        <v>0</v>
      </c>
      <c r="AL49" s="190">
        <f t="shared" ref="AL49" si="119">-AL50+AL51+AL52</f>
        <v>0</v>
      </c>
      <c r="AM49" s="190">
        <f t="shared" ref="AM49" si="120">-AM50+AM51+AM52</f>
        <v>0</v>
      </c>
      <c r="AN49" s="190" t="e">
        <f>AM49/AJ49*100</f>
        <v>#DIV/0!</v>
      </c>
      <c r="AO49" s="190">
        <f t="shared" ref="AO49" si="121">-AO50+AO51+AO52</f>
        <v>0</v>
      </c>
      <c r="AP49" s="190">
        <f t="shared" ref="AP49" si="122">-AP50+AP51+AP52</f>
        <v>0</v>
      </c>
      <c r="AQ49" s="190">
        <f t="shared" ref="AQ49" si="123">-AQ50+AQ51+AQ52</f>
        <v>0</v>
      </c>
      <c r="AR49" s="190">
        <f t="shared" ref="AR49" si="124">-AR50+AR51+AR52</f>
        <v>0</v>
      </c>
      <c r="AS49" s="190" t="e">
        <f>AR49/AO49*100</f>
        <v>#DIV/0!</v>
      </c>
      <c r="AT49" s="190">
        <f t="shared" ref="AT49" si="125">-AT50+AT51+AT52</f>
        <v>1168</v>
      </c>
      <c r="AU49" s="190">
        <f t="shared" ref="AU49" si="126">-AU50+AU51+AU52</f>
        <v>0</v>
      </c>
      <c r="AV49" s="190">
        <f t="shared" ref="AV49" si="127">-AV50+AV51+AV52</f>
        <v>0</v>
      </c>
      <c r="AW49" s="190">
        <f t="shared" ref="AW49" si="128">-AW50+AW51+AW52</f>
        <v>0</v>
      </c>
      <c r="AX49" s="190">
        <f>AW49/AT49*100</f>
        <v>0</v>
      </c>
      <c r="AY49" s="190">
        <f t="shared" ref="AY49" si="129">-AY50+AY51+AY52</f>
        <v>0</v>
      </c>
      <c r="AZ49" s="190">
        <f t="shared" ref="AZ49" si="130">-AZ50+AZ51+AZ52</f>
        <v>0</v>
      </c>
      <c r="BA49" s="190" t="e">
        <f>AZ49/AY49*100</f>
        <v>#DIV/0!</v>
      </c>
      <c r="BB49" s="205"/>
    </row>
    <row r="50" spans="1:54" ht="31.5" customHeight="1">
      <c r="A50" s="290"/>
      <c r="B50" s="292"/>
      <c r="C50" s="292"/>
      <c r="D50" s="165" t="s">
        <v>37</v>
      </c>
      <c r="E50" s="196">
        <f t="shared" si="66"/>
        <v>0</v>
      </c>
      <c r="F50" s="196">
        <f t="shared" si="67"/>
        <v>0</v>
      </c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205"/>
    </row>
    <row r="51" spans="1:54" ht="50.25" customHeight="1">
      <c r="A51" s="290"/>
      <c r="B51" s="292"/>
      <c r="C51" s="292"/>
      <c r="D51" s="166" t="s">
        <v>2</v>
      </c>
      <c r="E51" s="196">
        <f t="shared" si="66"/>
        <v>0</v>
      </c>
      <c r="F51" s="196">
        <f t="shared" si="67"/>
        <v>0</v>
      </c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205"/>
    </row>
    <row r="52" spans="1:54" ht="22.5" customHeight="1">
      <c r="A52" s="290"/>
      <c r="B52" s="292"/>
      <c r="C52" s="292"/>
      <c r="D52" s="204" t="s">
        <v>277</v>
      </c>
      <c r="E52" s="196">
        <f t="shared" si="66"/>
        <v>1168</v>
      </c>
      <c r="F52" s="196">
        <f t="shared" si="67"/>
        <v>0</v>
      </c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>
        <v>1168</v>
      </c>
      <c r="AU52" s="190"/>
      <c r="AV52" s="190"/>
      <c r="AW52" s="190"/>
      <c r="AX52" s="190"/>
      <c r="AY52" s="190"/>
      <c r="AZ52" s="190"/>
      <c r="BA52" s="190"/>
      <c r="BB52" s="205"/>
    </row>
    <row r="53" spans="1:54" ht="82.5" customHeight="1">
      <c r="A53" s="290"/>
      <c r="B53" s="292"/>
      <c r="C53" s="292"/>
      <c r="D53" s="204" t="s">
        <v>283</v>
      </c>
      <c r="E53" s="196">
        <f t="shared" si="66"/>
        <v>0</v>
      </c>
      <c r="F53" s="196">
        <f t="shared" si="67"/>
        <v>0</v>
      </c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205"/>
    </row>
    <row r="54" spans="1:54" ht="22.5" customHeight="1">
      <c r="A54" s="290"/>
      <c r="B54" s="292"/>
      <c r="C54" s="292"/>
      <c r="D54" s="204" t="s">
        <v>278</v>
      </c>
      <c r="E54" s="196">
        <f t="shared" si="66"/>
        <v>0</v>
      </c>
      <c r="F54" s="196">
        <f t="shared" si="67"/>
        <v>0</v>
      </c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205"/>
    </row>
    <row r="55" spans="1:54" ht="37.5" customHeight="1">
      <c r="A55" s="290"/>
      <c r="B55" s="292"/>
      <c r="C55" s="292"/>
      <c r="D55" s="161" t="s">
        <v>43</v>
      </c>
      <c r="E55" s="196">
        <f t="shared" si="66"/>
        <v>0</v>
      </c>
      <c r="F55" s="196">
        <f t="shared" si="67"/>
        <v>0</v>
      </c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205"/>
    </row>
    <row r="56" spans="1:54" ht="22.5" customHeight="1">
      <c r="A56" s="289" t="s">
        <v>292</v>
      </c>
      <c r="B56" s="291" t="s">
        <v>384</v>
      </c>
      <c r="C56" s="291" t="s">
        <v>331</v>
      </c>
      <c r="D56" s="167" t="s">
        <v>41</v>
      </c>
      <c r="E56" s="196">
        <f t="shared" si="66"/>
        <v>53095.051039999998</v>
      </c>
      <c r="F56" s="196">
        <f t="shared" si="67"/>
        <v>2642.1168899999998</v>
      </c>
      <c r="G56" s="190">
        <f>F56/E56*100</f>
        <v>4.9762018083559605</v>
      </c>
      <c r="H56" s="190">
        <f>-H57+H58+H59</f>
        <v>0</v>
      </c>
      <c r="I56" s="190">
        <f t="shared" ref="I56" si="131">-I57+I58+I59</f>
        <v>0</v>
      </c>
      <c r="J56" s="190" t="e">
        <f>I56/H56*100</f>
        <v>#DIV/0!</v>
      </c>
      <c r="K56" s="190">
        <f t="shared" ref="K56" si="132">-K57+K58+K59</f>
        <v>0</v>
      </c>
      <c r="L56" s="190">
        <f t="shared" ref="L56" si="133">-L57+L58+L59</f>
        <v>0</v>
      </c>
      <c r="M56" s="190" t="e">
        <f>L56/K56*100</f>
        <v>#DIV/0!</v>
      </c>
      <c r="N56" s="196">
        <f t="shared" ref="N56" si="134">-N57+N58+N59</f>
        <v>2642.1168899999998</v>
      </c>
      <c r="O56" s="196">
        <f t="shared" ref="O56" si="135">-O57+O58+O59</f>
        <v>2642.1168899999998</v>
      </c>
      <c r="P56" s="190">
        <f>O56/N56*100</f>
        <v>100</v>
      </c>
      <c r="Q56" s="190">
        <f t="shared" ref="Q56" si="136">-Q57+Q58+Q59</f>
        <v>0</v>
      </c>
      <c r="R56" s="190">
        <f t="shared" ref="R56" si="137">-R57+R58+R59</f>
        <v>0</v>
      </c>
      <c r="S56" s="190" t="e">
        <f>R56/Q56*100</f>
        <v>#DIV/0!</v>
      </c>
      <c r="T56" s="190">
        <f t="shared" ref="T56" si="138">-T57+T58+T59</f>
        <v>0</v>
      </c>
      <c r="U56" s="190">
        <f t="shared" ref="U56" si="139">-U57+U58+U59</f>
        <v>0</v>
      </c>
      <c r="V56" s="190" t="e">
        <f>U56/T56*100</f>
        <v>#DIV/0!</v>
      </c>
      <c r="W56" s="190">
        <f t="shared" ref="W56" si="140">-W57+W58+W59</f>
        <v>0</v>
      </c>
      <c r="X56" s="190">
        <f t="shared" ref="X56" si="141">-X57+X58+X59</f>
        <v>0</v>
      </c>
      <c r="Y56" s="190" t="e">
        <f>X56/W56*100</f>
        <v>#DIV/0!</v>
      </c>
      <c r="Z56" s="190">
        <f t="shared" ref="Z56" si="142">-Z57+Z58+Z59</f>
        <v>0</v>
      </c>
      <c r="AA56" s="190">
        <f t="shared" ref="AA56" si="143">-AA57+AA58+AA59</f>
        <v>0</v>
      </c>
      <c r="AB56" s="190">
        <f t="shared" ref="AB56" si="144">-AB57+AB58+AB59</f>
        <v>0</v>
      </c>
      <c r="AC56" s="190">
        <f t="shared" ref="AC56" si="145">-AC57+AC58+AC59</f>
        <v>0</v>
      </c>
      <c r="AD56" s="190" t="e">
        <f>AC56/Z56*100</f>
        <v>#DIV/0!</v>
      </c>
      <c r="AE56" s="190"/>
      <c r="AF56" s="190">
        <f t="shared" ref="AF56" si="146">-AF57+AF58+AF59</f>
        <v>0</v>
      </c>
      <c r="AG56" s="190">
        <f t="shared" ref="AG56" si="147">-AG57+AG58+AG59</f>
        <v>0</v>
      </c>
      <c r="AH56" s="190">
        <f t="shared" ref="AH56" si="148">-AH57+AH58+AH59</f>
        <v>0</v>
      </c>
      <c r="AI56" s="190" t="e">
        <f>AH56/AE56*100</f>
        <v>#DIV/0!</v>
      </c>
      <c r="AJ56" s="190">
        <f t="shared" ref="AJ56" si="149">-AJ57+AJ58+AJ59</f>
        <v>0</v>
      </c>
      <c r="AK56" s="190">
        <f t="shared" ref="AK56" si="150">-AK57+AK58+AK59</f>
        <v>0</v>
      </c>
      <c r="AL56" s="190">
        <f t="shared" ref="AL56" si="151">-AL57+AL58+AL59</f>
        <v>0</v>
      </c>
      <c r="AM56" s="190">
        <f t="shared" ref="AM56" si="152">-AM57+AM58+AM59</f>
        <v>0</v>
      </c>
      <c r="AN56" s="190" t="e">
        <f>AM56/AJ56*100</f>
        <v>#DIV/0!</v>
      </c>
      <c r="AO56" s="190">
        <f t="shared" ref="AO56" si="153">-AO57+AO58+AO59</f>
        <v>0</v>
      </c>
      <c r="AP56" s="190">
        <f t="shared" ref="AP56" si="154">-AP57+AP58+AP59</f>
        <v>0</v>
      </c>
      <c r="AQ56" s="190">
        <f t="shared" ref="AQ56" si="155">-AQ57+AQ58+AQ59</f>
        <v>0</v>
      </c>
      <c r="AR56" s="190">
        <f t="shared" ref="AR56" si="156">-AR57+AR58+AR59</f>
        <v>0</v>
      </c>
      <c r="AS56" s="190" t="e">
        <f>AR56/AO56*100</f>
        <v>#DIV/0!</v>
      </c>
      <c r="AT56" s="190">
        <f t="shared" ref="AT56" si="157">-AT57+AT58+AT59</f>
        <v>0</v>
      </c>
      <c r="AU56" s="190">
        <f t="shared" ref="AU56" si="158">-AU57+AU58+AU59</f>
        <v>0</v>
      </c>
      <c r="AV56" s="190">
        <f t="shared" ref="AV56" si="159">-AV57+AV58+AV59</f>
        <v>0</v>
      </c>
      <c r="AW56" s="190">
        <f t="shared" ref="AW56" si="160">-AW57+AW58+AW59</f>
        <v>0</v>
      </c>
      <c r="AX56" s="190" t="e">
        <f>AW56/AT56*100</f>
        <v>#DIV/0!</v>
      </c>
      <c r="AY56" s="190">
        <f t="shared" ref="AY56" si="161">-AY57+AY58+AY59</f>
        <v>50452.934150000001</v>
      </c>
      <c r="AZ56" s="190">
        <f t="shared" ref="AZ56" si="162">-AZ57+AZ58+AZ59</f>
        <v>0</v>
      </c>
      <c r="BA56" s="190">
        <f>AZ56/AY56*100</f>
        <v>0</v>
      </c>
      <c r="BB56" s="205"/>
    </row>
    <row r="57" spans="1:54" ht="31.5" customHeight="1">
      <c r="A57" s="290"/>
      <c r="B57" s="292"/>
      <c r="C57" s="292"/>
      <c r="D57" s="165" t="s">
        <v>37</v>
      </c>
      <c r="E57" s="196">
        <f t="shared" si="66"/>
        <v>0</v>
      </c>
      <c r="F57" s="196">
        <f t="shared" si="67"/>
        <v>0</v>
      </c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205"/>
    </row>
    <row r="58" spans="1:54" ht="50.25" customHeight="1">
      <c r="A58" s="290"/>
      <c r="B58" s="292"/>
      <c r="C58" s="292"/>
      <c r="D58" s="166" t="s">
        <v>2</v>
      </c>
      <c r="E58" s="196">
        <f t="shared" si="66"/>
        <v>0</v>
      </c>
      <c r="F58" s="196">
        <f t="shared" si="67"/>
        <v>0</v>
      </c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205"/>
    </row>
    <row r="59" spans="1:54" ht="22.5" customHeight="1">
      <c r="A59" s="290"/>
      <c r="B59" s="292"/>
      <c r="C59" s="292"/>
      <c r="D59" s="204" t="s">
        <v>277</v>
      </c>
      <c r="E59" s="196">
        <f t="shared" si="66"/>
        <v>53095.051039999998</v>
      </c>
      <c r="F59" s="196">
        <f t="shared" si="67"/>
        <v>2642.1168899999998</v>
      </c>
      <c r="G59" s="190"/>
      <c r="H59" s="190"/>
      <c r="I59" s="190"/>
      <c r="J59" s="190"/>
      <c r="K59" s="190"/>
      <c r="L59" s="190"/>
      <c r="M59" s="190"/>
      <c r="N59" s="196">
        <v>2642.1168899999998</v>
      </c>
      <c r="O59" s="196">
        <v>2642.1168899999998</v>
      </c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6">
        <f>53095.05104-2642.11689</f>
        <v>50452.934150000001</v>
      </c>
      <c r="AZ59" s="190"/>
      <c r="BA59" s="190"/>
      <c r="BB59" s="205"/>
    </row>
    <row r="60" spans="1:54" ht="82.5" customHeight="1">
      <c r="A60" s="290"/>
      <c r="B60" s="292"/>
      <c r="C60" s="292"/>
      <c r="D60" s="204" t="s">
        <v>283</v>
      </c>
      <c r="E60" s="196">
        <f t="shared" si="66"/>
        <v>53095.051039999998</v>
      </c>
      <c r="F60" s="196">
        <f t="shared" si="67"/>
        <v>2642.1168899999998</v>
      </c>
      <c r="G60" s="190"/>
      <c r="H60" s="190"/>
      <c r="I60" s="190"/>
      <c r="J60" s="190"/>
      <c r="K60" s="190"/>
      <c r="L60" s="190"/>
      <c r="M60" s="190"/>
      <c r="N60" s="196">
        <v>2642.1168899999998</v>
      </c>
      <c r="O60" s="196">
        <v>2642.1168899999998</v>
      </c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90"/>
      <c r="AX60" s="190"/>
      <c r="AY60" s="196">
        <f>53095.05104-2642.11689</f>
        <v>50452.934150000001</v>
      </c>
      <c r="AZ60" s="190"/>
      <c r="BA60" s="190"/>
      <c r="BB60" s="205"/>
    </row>
    <row r="61" spans="1:54" ht="22.5" customHeight="1">
      <c r="A61" s="290"/>
      <c r="B61" s="292"/>
      <c r="C61" s="292"/>
      <c r="D61" s="204" t="s">
        <v>278</v>
      </c>
      <c r="E61" s="196">
        <f t="shared" si="66"/>
        <v>0</v>
      </c>
      <c r="F61" s="196">
        <f t="shared" si="67"/>
        <v>0</v>
      </c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205"/>
    </row>
    <row r="62" spans="1:54" ht="37.5" customHeight="1">
      <c r="A62" s="290"/>
      <c r="B62" s="292"/>
      <c r="C62" s="292"/>
      <c r="D62" s="161" t="s">
        <v>43</v>
      </c>
      <c r="E62" s="196">
        <f t="shared" si="66"/>
        <v>0</v>
      </c>
      <c r="F62" s="196">
        <f t="shared" si="67"/>
        <v>0</v>
      </c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205"/>
    </row>
    <row r="63" spans="1:54" ht="22.5" customHeight="1">
      <c r="A63" s="289" t="s">
        <v>293</v>
      </c>
      <c r="B63" s="291" t="s">
        <v>385</v>
      </c>
      <c r="C63" s="291" t="s">
        <v>331</v>
      </c>
      <c r="D63" s="167" t="s">
        <v>41</v>
      </c>
      <c r="E63" s="196">
        <f t="shared" si="66"/>
        <v>199.94628</v>
      </c>
      <c r="F63" s="196">
        <f t="shared" si="67"/>
        <v>0</v>
      </c>
      <c r="G63" s="190">
        <f>F63/E63*100</f>
        <v>0</v>
      </c>
      <c r="H63" s="190">
        <f>-H64+H65+H66</f>
        <v>0</v>
      </c>
      <c r="I63" s="190">
        <f t="shared" ref="I63" si="163">-I64+I65+I66</f>
        <v>0</v>
      </c>
      <c r="J63" s="190" t="e">
        <f>I63/H63*100</f>
        <v>#DIV/0!</v>
      </c>
      <c r="K63" s="190">
        <f t="shared" ref="K63" si="164">-K64+K65+K66</f>
        <v>0</v>
      </c>
      <c r="L63" s="190">
        <f t="shared" ref="L63" si="165">-L64+L65+L66</f>
        <v>0</v>
      </c>
      <c r="M63" s="190" t="e">
        <f>L63/K63*100</f>
        <v>#DIV/0!</v>
      </c>
      <c r="N63" s="190">
        <f t="shared" ref="N63" si="166">-N64+N65+N66</f>
        <v>0</v>
      </c>
      <c r="O63" s="190">
        <f t="shared" ref="O63" si="167">-O64+O65+O66</f>
        <v>0</v>
      </c>
      <c r="P63" s="190" t="e">
        <f>O63/N63*100</f>
        <v>#DIV/0!</v>
      </c>
      <c r="Q63" s="190">
        <f t="shared" ref="Q63" si="168">-Q64+Q65+Q66</f>
        <v>0</v>
      </c>
      <c r="R63" s="190">
        <f t="shared" ref="R63" si="169">-R64+R65+R66</f>
        <v>0</v>
      </c>
      <c r="S63" s="190" t="e">
        <f>R63/Q63*100</f>
        <v>#DIV/0!</v>
      </c>
      <c r="T63" s="190">
        <f t="shared" ref="T63" si="170">-T64+T65+T66</f>
        <v>0</v>
      </c>
      <c r="U63" s="190">
        <f t="shared" ref="U63" si="171">-U64+U65+U66</f>
        <v>0</v>
      </c>
      <c r="V63" s="190" t="e">
        <f>U63/T63*100</f>
        <v>#DIV/0!</v>
      </c>
      <c r="W63" s="196">
        <f t="shared" ref="W63" si="172">-W64+W65+W66</f>
        <v>199.94628</v>
      </c>
      <c r="X63" s="190">
        <f t="shared" ref="X63" si="173">-X64+X65+X66</f>
        <v>0</v>
      </c>
      <c r="Y63" s="190">
        <f>X63/W63*100</f>
        <v>0</v>
      </c>
      <c r="Z63" s="190">
        <f t="shared" ref="Z63" si="174">-Z64+Z65+Z66</f>
        <v>0</v>
      </c>
      <c r="AA63" s="190">
        <f t="shared" ref="AA63" si="175">-AA64+AA65+AA66</f>
        <v>0</v>
      </c>
      <c r="AB63" s="190">
        <f t="shared" ref="AB63" si="176">-AB64+AB65+AB66</f>
        <v>0</v>
      </c>
      <c r="AC63" s="190">
        <f t="shared" ref="AC63" si="177">-AC64+AC65+AC66</f>
        <v>0</v>
      </c>
      <c r="AD63" s="190" t="e">
        <f>AC63/Z63*100</f>
        <v>#DIV/0!</v>
      </c>
      <c r="AE63" s="190">
        <f t="shared" ref="AE63" si="178">-AE64+AE65+AE66</f>
        <v>0</v>
      </c>
      <c r="AF63" s="190">
        <f t="shared" ref="AF63" si="179">-AF64+AF65+AF66</f>
        <v>0</v>
      </c>
      <c r="AG63" s="190">
        <f t="shared" ref="AG63" si="180">-AG64+AG65+AG66</f>
        <v>0</v>
      </c>
      <c r="AH63" s="190">
        <f t="shared" ref="AH63" si="181">-AH64+AH65+AH66</f>
        <v>0</v>
      </c>
      <c r="AI63" s="190" t="e">
        <f>AH63/AE63*100</f>
        <v>#DIV/0!</v>
      </c>
      <c r="AJ63" s="190">
        <f t="shared" ref="AJ63" si="182">-AJ64+AJ65+AJ66</f>
        <v>0</v>
      </c>
      <c r="AK63" s="190">
        <f t="shared" ref="AK63" si="183">-AK64+AK65+AK66</f>
        <v>0</v>
      </c>
      <c r="AL63" s="190">
        <f t="shared" ref="AL63" si="184">-AL64+AL65+AL66</f>
        <v>0</v>
      </c>
      <c r="AM63" s="190">
        <f t="shared" ref="AM63" si="185">-AM64+AM65+AM66</f>
        <v>0</v>
      </c>
      <c r="AN63" s="190" t="e">
        <f>AM63/AJ63*100</f>
        <v>#DIV/0!</v>
      </c>
      <c r="AO63" s="190">
        <f t="shared" ref="AO63" si="186">-AO64+AO65+AO66</f>
        <v>0</v>
      </c>
      <c r="AP63" s="190">
        <f t="shared" ref="AP63" si="187">-AP64+AP65+AP66</f>
        <v>0</v>
      </c>
      <c r="AQ63" s="190">
        <f t="shared" ref="AQ63" si="188">-AQ64+AQ65+AQ66</f>
        <v>0</v>
      </c>
      <c r="AR63" s="190">
        <f t="shared" ref="AR63" si="189">-AR64+AR65+AR66</f>
        <v>0</v>
      </c>
      <c r="AS63" s="190" t="e">
        <f>AR63/AO63*100</f>
        <v>#DIV/0!</v>
      </c>
      <c r="AT63" s="190">
        <f t="shared" ref="AT63" si="190">-AT64+AT65+AT66</f>
        <v>0</v>
      </c>
      <c r="AU63" s="190">
        <f t="shared" ref="AU63" si="191">-AU64+AU65+AU66</f>
        <v>0</v>
      </c>
      <c r="AV63" s="190">
        <f t="shared" ref="AV63" si="192">-AV64+AV65+AV66</f>
        <v>0</v>
      </c>
      <c r="AW63" s="190">
        <f t="shared" ref="AW63" si="193">-AW64+AW65+AW66</f>
        <v>0</v>
      </c>
      <c r="AX63" s="190" t="e">
        <f>AW63/AT63*100</f>
        <v>#DIV/0!</v>
      </c>
      <c r="AY63" s="190">
        <f t="shared" ref="AY63" si="194">-AY64+AY65+AY66</f>
        <v>0</v>
      </c>
      <c r="AZ63" s="190">
        <f t="shared" ref="AZ63" si="195">-AZ64+AZ65+AZ66</f>
        <v>0</v>
      </c>
      <c r="BA63" s="190" t="e">
        <f>AZ63/AY63*100</f>
        <v>#DIV/0!</v>
      </c>
      <c r="BB63" s="205"/>
    </row>
    <row r="64" spans="1:54" ht="31.5" customHeight="1">
      <c r="A64" s="290"/>
      <c r="B64" s="292"/>
      <c r="C64" s="292"/>
      <c r="D64" s="165" t="s">
        <v>37</v>
      </c>
      <c r="E64" s="196">
        <f t="shared" si="66"/>
        <v>0</v>
      </c>
      <c r="F64" s="196">
        <f t="shared" si="67"/>
        <v>0</v>
      </c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6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205"/>
    </row>
    <row r="65" spans="1:54" ht="50.25" customHeight="1">
      <c r="A65" s="290"/>
      <c r="B65" s="292"/>
      <c r="C65" s="292"/>
      <c r="D65" s="166" t="s">
        <v>2</v>
      </c>
      <c r="E65" s="196">
        <f t="shared" si="66"/>
        <v>0</v>
      </c>
      <c r="F65" s="196">
        <f t="shared" si="67"/>
        <v>0</v>
      </c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6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205"/>
    </row>
    <row r="66" spans="1:54" ht="22.5" customHeight="1">
      <c r="A66" s="290"/>
      <c r="B66" s="292"/>
      <c r="C66" s="292"/>
      <c r="D66" s="204" t="s">
        <v>277</v>
      </c>
      <c r="E66" s="196">
        <f t="shared" si="66"/>
        <v>199.94628</v>
      </c>
      <c r="F66" s="196">
        <f t="shared" si="67"/>
        <v>0</v>
      </c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6">
        <v>199.94628</v>
      </c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205"/>
    </row>
    <row r="67" spans="1:54" ht="82.5" customHeight="1">
      <c r="A67" s="290"/>
      <c r="B67" s="292"/>
      <c r="C67" s="292"/>
      <c r="D67" s="204" t="s">
        <v>283</v>
      </c>
      <c r="E67" s="196">
        <f t="shared" si="66"/>
        <v>0</v>
      </c>
      <c r="F67" s="196">
        <f t="shared" si="67"/>
        <v>0</v>
      </c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205"/>
    </row>
    <row r="68" spans="1:54" ht="22.5" customHeight="1">
      <c r="A68" s="290"/>
      <c r="B68" s="292"/>
      <c r="C68" s="292"/>
      <c r="D68" s="204" t="s">
        <v>278</v>
      </c>
      <c r="E68" s="196">
        <f t="shared" si="66"/>
        <v>0</v>
      </c>
      <c r="F68" s="196">
        <f t="shared" si="67"/>
        <v>0</v>
      </c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205"/>
    </row>
    <row r="69" spans="1:54" ht="37.5" customHeight="1">
      <c r="A69" s="290"/>
      <c r="B69" s="292"/>
      <c r="C69" s="292"/>
      <c r="D69" s="161" t="s">
        <v>43</v>
      </c>
      <c r="E69" s="196">
        <f t="shared" si="66"/>
        <v>0</v>
      </c>
      <c r="F69" s="196">
        <f t="shared" si="67"/>
        <v>0</v>
      </c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205"/>
    </row>
    <row r="70" spans="1:54" ht="22.5" customHeight="1">
      <c r="A70" s="289" t="s">
        <v>294</v>
      </c>
      <c r="B70" s="291" t="s">
        <v>386</v>
      </c>
      <c r="C70" s="291" t="s">
        <v>331</v>
      </c>
      <c r="D70" s="167" t="s">
        <v>41</v>
      </c>
      <c r="E70" s="196">
        <f t="shared" si="66"/>
        <v>998.4579</v>
      </c>
      <c r="F70" s="196">
        <f t="shared" si="67"/>
        <v>100</v>
      </c>
      <c r="G70" s="190">
        <f>F70/E70*100</f>
        <v>10.015444817452995</v>
      </c>
      <c r="H70" s="190">
        <f>-H71+H72+H73</f>
        <v>0</v>
      </c>
      <c r="I70" s="190">
        <f t="shared" ref="I70" si="196">-I71+I72+I73</f>
        <v>0</v>
      </c>
      <c r="J70" s="190" t="e">
        <f>I70/H70*100</f>
        <v>#DIV/0!</v>
      </c>
      <c r="K70" s="190">
        <f t="shared" ref="K70" si="197">-K71+K72+K73</f>
        <v>100</v>
      </c>
      <c r="L70" s="190">
        <f t="shared" ref="L70" si="198">-L71+L72+L73</f>
        <v>100</v>
      </c>
      <c r="M70" s="190">
        <f>L70/K70*100</f>
        <v>100</v>
      </c>
      <c r="N70" s="190">
        <f t="shared" ref="N70" si="199">-N71+N72+N73</f>
        <v>0</v>
      </c>
      <c r="O70" s="190">
        <f t="shared" ref="O70" si="200">-O71+O72+O73</f>
        <v>0</v>
      </c>
      <c r="P70" s="190" t="e">
        <f>O70/N70*100</f>
        <v>#DIV/0!</v>
      </c>
      <c r="Q70" s="190">
        <f t="shared" ref="Q70" si="201">-Q71+Q72+Q73</f>
        <v>0</v>
      </c>
      <c r="R70" s="190">
        <f t="shared" ref="R70" si="202">-R71+R72+R73</f>
        <v>0</v>
      </c>
      <c r="S70" s="190" t="e">
        <f>R70/Q70*100</f>
        <v>#DIV/0!</v>
      </c>
      <c r="T70" s="190">
        <f t="shared" ref="T70" si="203">-T71+T72+T73</f>
        <v>0</v>
      </c>
      <c r="U70" s="190">
        <f t="shared" ref="U70" si="204">-U71+U72+U73</f>
        <v>0</v>
      </c>
      <c r="V70" s="190" t="e">
        <f>U70/T70*100</f>
        <v>#DIV/0!</v>
      </c>
      <c r="W70" s="196">
        <f t="shared" ref="W70" si="205">-W71+W72+W73</f>
        <v>898.4579</v>
      </c>
      <c r="X70" s="190">
        <f t="shared" ref="X70" si="206">-X71+X72+X73</f>
        <v>0</v>
      </c>
      <c r="Y70" s="190">
        <f>X70/W70*100</f>
        <v>0</v>
      </c>
      <c r="Z70" s="190">
        <f t="shared" ref="Z70" si="207">-Z71+Z72+Z73</f>
        <v>0</v>
      </c>
      <c r="AA70" s="190">
        <f t="shared" ref="AA70" si="208">-AA71+AA72+AA73</f>
        <v>0</v>
      </c>
      <c r="AB70" s="190">
        <f t="shared" ref="AB70" si="209">-AB71+AB72+AB73</f>
        <v>0</v>
      </c>
      <c r="AC70" s="190">
        <f t="shared" ref="AC70" si="210">-AC71+AC72+AC73</f>
        <v>0</v>
      </c>
      <c r="AD70" s="190" t="e">
        <f>AC70/Z70*100</f>
        <v>#DIV/0!</v>
      </c>
      <c r="AE70" s="190">
        <f t="shared" ref="AE70" si="211">-AE71+AE72+AE73</f>
        <v>0</v>
      </c>
      <c r="AF70" s="190">
        <f t="shared" ref="AF70" si="212">-AF71+AF72+AF73</f>
        <v>0</v>
      </c>
      <c r="AG70" s="190">
        <f t="shared" ref="AG70" si="213">-AG71+AG72+AG73</f>
        <v>0</v>
      </c>
      <c r="AH70" s="190">
        <f t="shared" ref="AH70" si="214">-AH71+AH72+AH73</f>
        <v>0</v>
      </c>
      <c r="AI70" s="190" t="e">
        <f>AH70/AE70*100</f>
        <v>#DIV/0!</v>
      </c>
      <c r="AJ70" s="190">
        <f t="shared" ref="AJ70" si="215">-AJ71+AJ72+AJ73</f>
        <v>0</v>
      </c>
      <c r="AK70" s="190">
        <f t="shared" ref="AK70" si="216">-AK71+AK72+AK73</f>
        <v>0</v>
      </c>
      <c r="AL70" s="190">
        <f t="shared" ref="AL70" si="217">-AL71+AL72+AL73</f>
        <v>0</v>
      </c>
      <c r="AM70" s="190">
        <f t="shared" ref="AM70" si="218">-AM71+AM72+AM73</f>
        <v>0</v>
      </c>
      <c r="AN70" s="190" t="e">
        <f>AM70/AJ70*100</f>
        <v>#DIV/0!</v>
      </c>
      <c r="AO70" s="190">
        <f t="shared" ref="AO70" si="219">-AO71+AO72+AO73</f>
        <v>0</v>
      </c>
      <c r="AP70" s="190">
        <f t="shared" ref="AP70" si="220">-AP71+AP72+AP73</f>
        <v>0</v>
      </c>
      <c r="AQ70" s="190">
        <f t="shared" ref="AQ70" si="221">-AQ71+AQ72+AQ73</f>
        <v>0</v>
      </c>
      <c r="AR70" s="190">
        <f t="shared" ref="AR70" si="222">-AR71+AR72+AR73</f>
        <v>0</v>
      </c>
      <c r="AS70" s="190" t="e">
        <f>AR70/AO70*100</f>
        <v>#DIV/0!</v>
      </c>
      <c r="AT70" s="190">
        <f t="shared" ref="AT70" si="223">-AT71+AT72+AT73</f>
        <v>0</v>
      </c>
      <c r="AU70" s="190">
        <f t="shared" ref="AU70" si="224">-AU71+AU72+AU73</f>
        <v>0</v>
      </c>
      <c r="AV70" s="190">
        <f t="shared" ref="AV70" si="225">-AV71+AV72+AV73</f>
        <v>0</v>
      </c>
      <c r="AW70" s="190">
        <f t="shared" ref="AW70" si="226">-AW71+AW72+AW73</f>
        <v>0</v>
      </c>
      <c r="AX70" s="190" t="e">
        <f>AW70/AT70*100</f>
        <v>#DIV/0!</v>
      </c>
      <c r="AY70" s="190">
        <f t="shared" ref="AY70" si="227">-AY71+AY72+AY73</f>
        <v>0</v>
      </c>
      <c r="AZ70" s="190">
        <f t="shared" ref="AZ70" si="228">-AZ71+AZ72+AZ73</f>
        <v>0</v>
      </c>
      <c r="BA70" s="190" t="e">
        <f>AZ70/AY70*100</f>
        <v>#DIV/0!</v>
      </c>
      <c r="BB70" s="205"/>
    </row>
    <row r="71" spans="1:54" ht="31.5" customHeight="1">
      <c r="A71" s="290"/>
      <c r="B71" s="292"/>
      <c r="C71" s="292"/>
      <c r="D71" s="165" t="s">
        <v>37</v>
      </c>
      <c r="E71" s="196">
        <f t="shared" si="66"/>
        <v>0</v>
      </c>
      <c r="F71" s="196">
        <f t="shared" si="67"/>
        <v>0</v>
      </c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6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205"/>
    </row>
    <row r="72" spans="1:54" ht="50.25" customHeight="1">
      <c r="A72" s="290"/>
      <c r="B72" s="292"/>
      <c r="C72" s="292"/>
      <c r="D72" s="166" t="s">
        <v>2</v>
      </c>
      <c r="E72" s="196">
        <f t="shared" si="66"/>
        <v>0</v>
      </c>
      <c r="F72" s="196">
        <f t="shared" si="67"/>
        <v>0</v>
      </c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6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205"/>
    </row>
    <row r="73" spans="1:54" ht="22.5" customHeight="1">
      <c r="A73" s="290"/>
      <c r="B73" s="292"/>
      <c r="C73" s="292"/>
      <c r="D73" s="204" t="s">
        <v>277</v>
      </c>
      <c r="E73" s="196">
        <f t="shared" si="66"/>
        <v>998.4579</v>
      </c>
      <c r="F73" s="196">
        <f t="shared" si="67"/>
        <v>100</v>
      </c>
      <c r="G73" s="190"/>
      <c r="H73" s="190"/>
      <c r="I73" s="190"/>
      <c r="J73" s="190"/>
      <c r="K73" s="190">
        <v>100</v>
      </c>
      <c r="L73" s="190">
        <v>100</v>
      </c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6">
        <f>998.4579-100</f>
        <v>898.4579</v>
      </c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205"/>
    </row>
    <row r="74" spans="1:54" ht="82.5" customHeight="1">
      <c r="A74" s="290"/>
      <c r="B74" s="292"/>
      <c r="C74" s="292"/>
      <c r="D74" s="204" t="s">
        <v>283</v>
      </c>
      <c r="E74" s="196">
        <f t="shared" si="66"/>
        <v>0</v>
      </c>
      <c r="F74" s="196">
        <f t="shared" si="67"/>
        <v>0</v>
      </c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205"/>
    </row>
    <row r="75" spans="1:54" ht="22.5" customHeight="1">
      <c r="A75" s="290"/>
      <c r="B75" s="292"/>
      <c r="C75" s="292"/>
      <c r="D75" s="204" t="s">
        <v>278</v>
      </c>
      <c r="E75" s="196">
        <f t="shared" si="66"/>
        <v>0</v>
      </c>
      <c r="F75" s="196">
        <f t="shared" si="67"/>
        <v>0</v>
      </c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205"/>
    </row>
    <row r="76" spans="1:54" ht="37.5" customHeight="1">
      <c r="A76" s="290"/>
      <c r="B76" s="292"/>
      <c r="C76" s="292"/>
      <c r="D76" s="161" t="s">
        <v>43</v>
      </c>
      <c r="E76" s="196">
        <f t="shared" si="66"/>
        <v>0</v>
      </c>
      <c r="F76" s="196">
        <f t="shared" si="67"/>
        <v>0</v>
      </c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205"/>
    </row>
    <row r="77" spans="1:54" ht="22.5" customHeight="1">
      <c r="A77" s="289" t="s">
        <v>295</v>
      </c>
      <c r="B77" s="291" t="s">
        <v>387</v>
      </c>
      <c r="C77" s="291" t="s">
        <v>331</v>
      </c>
      <c r="D77" s="167" t="s">
        <v>41</v>
      </c>
      <c r="E77" s="196">
        <f t="shared" si="66"/>
        <v>2000</v>
      </c>
      <c r="F77" s="196">
        <f t="shared" si="67"/>
        <v>0</v>
      </c>
      <c r="G77" s="190">
        <f>F77/E77*100</f>
        <v>0</v>
      </c>
      <c r="H77" s="190">
        <f>-H78+H79+H80</f>
        <v>0</v>
      </c>
      <c r="I77" s="190">
        <f t="shared" ref="I77" si="229">-I78+I79+I80</f>
        <v>0</v>
      </c>
      <c r="J77" s="190" t="e">
        <f>I77/H77*100</f>
        <v>#DIV/0!</v>
      </c>
      <c r="K77" s="190">
        <f t="shared" ref="K77" si="230">-K78+K79+K80</f>
        <v>0</v>
      </c>
      <c r="L77" s="190">
        <f t="shared" ref="L77" si="231">-L78+L79+L80</f>
        <v>0</v>
      </c>
      <c r="M77" s="190" t="e">
        <f>L77/K77*100</f>
        <v>#DIV/0!</v>
      </c>
      <c r="N77" s="190">
        <f t="shared" ref="N77" si="232">-N78+N79+N80</f>
        <v>0</v>
      </c>
      <c r="O77" s="190">
        <f t="shared" ref="O77" si="233">-O78+O79+O80</f>
        <v>0</v>
      </c>
      <c r="P77" s="190" t="e">
        <f>O77/N77*100</f>
        <v>#DIV/0!</v>
      </c>
      <c r="Q77" s="190">
        <f t="shared" ref="Q77" si="234">-Q78+Q79+Q80</f>
        <v>0</v>
      </c>
      <c r="R77" s="190">
        <f t="shared" ref="R77" si="235">-R78+R79+R80</f>
        <v>0</v>
      </c>
      <c r="S77" s="190" t="e">
        <f>R77/Q77*100</f>
        <v>#DIV/0!</v>
      </c>
      <c r="T77" s="190">
        <f t="shared" ref="T77" si="236">-T78+T79+T80</f>
        <v>0</v>
      </c>
      <c r="U77" s="190">
        <f t="shared" ref="U77" si="237">-U78+U79+U80</f>
        <v>0</v>
      </c>
      <c r="V77" s="190" t="e">
        <f>U77/T77*100</f>
        <v>#DIV/0!</v>
      </c>
      <c r="W77" s="190">
        <f t="shared" ref="W77" si="238">-W78+W79+W80</f>
        <v>0</v>
      </c>
      <c r="X77" s="190">
        <f t="shared" ref="X77" si="239">-X78+X79+X80</f>
        <v>0</v>
      </c>
      <c r="Y77" s="190" t="e">
        <f>X77/W77*100</f>
        <v>#DIV/0!</v>
      </c>
      <c r="Z77" s="190">
        <f t="shared" ref="Z77" si="240">-Z78+Z79+Z80</f>
        <v>0</v>
      </c>
      <c r="AA77" s="190">
        <f t="shared" ref="AA77" si="241">-AA78+AA79+AA80</f>
        <v>0</v>
      </c>
      <c r="AB77" s="190">
        <f t="shared" ref="AB77" si="242">-AB78+AB79+AB80</f>
        <v>0</v>
      </c>
      <c r="AC77" s="190">
        <f t="shared" ref="AC77" si="243">-AC78+AC79+AC80</f>
        <v>0</v>
      </c>
      <c r="AD77" s="190" t="e">
        <f>AC77/Z77*100</f>
        <v>#DIV/0!</v>
      </c>
      <c r="AE77" s="190">
        <f t="shared" ref="AE77" si="244">-AE78+AE79+AE80</f>
        <v>2000</v>
      </c>
      <c r="AF77" s="190">
        <f t="shared" ref="AF77" si="245">-AF78+AF79+AF80</f>
        <v>0</v>
      </c>
      <c r="AG77" s="190">
        <f t="shared" ref="AG77" si="246">-AG78+AG79+AG80</f>
        <v>0</v>
      </c>
      <c r="AH77" s="190">
        <f t="shared" ref="AH77" si="247">-AH78+AH79+AH80</f>
        <v>0</v>
      </c>
      <c r="AI77" s="190">
        <f>AH77/AE77*100</f>
        <v>0</v>
      </c>
      <c r="AJ77" s="190">
        <f t="shared" ref="AJ77" si="248">-AJ78+AJ79+AJ80</f>
        <v>0</v>
      </c>
      <c r="AK77" s="190">
        <f t="shared" ref="AK77" si="249">-AK78+AK79+AK80</f>
        <v>0</v>
      </c>
      <c r="AL77" s="190">
        <f t="shared" ref="AL77" si="250">-AL78+AL79+AL80</f>
        <v>0</v>
      </c>
      <c r="AM77" s="190">
        <f t="shared" ref="AM77" si="251">-AM78+AM79+AM80</f>
        <v>0</v>
      </c>
      <c r="AN77" s="190" t="e">
        <f>AM77/AJ77*100</f>
        <v>#DIV/0!</v>
      </c>
      <c r="AO77" s="190">
        <f t="shared" ref="AO77" si="252">-AO78+AO79+AO80</f>
        <v>0</v>
      </c>
      <c r="AP77" s="190">
        <f t="shared" ref="AP77" si="253">-AP78+AP79+AP80</f>
        <v>0</v>
      </c>
      <c r="AQ77" s="190">
        <f t="shared" ref="AQ77" si="254">-AQ78+AQ79+AQ80</f>
        <v>0</v>
      </c>
      <c r="AR77" s="190">
        <f t="shared" ref="AR77" si="255">-AR78+AR79+AR80</f>
        <v>0</v>
      </c>
      <c r="AS77" s="190" t="e">
        <f>AR77/AO77*100</f>
        <v>#DIV/0!</v>
      </c>
      <c r="AT77" s="190">
        <f t="shared" ref="AT77" si="256">-AT78+AT79+AT80</f>
        <v>0</v>
      </c>
      <c r="AU77" s="190">
        <f t="shared" ref="AU77" si="257">-AU78+AU79+AU80</f>
        <v>0</v>
      </c>
      <c r="AV77" s="190">
        <f t="shared" ref="AV77" si="258">-AV78+AV79+AV80</f>
        <v>0</v>
      </c>
      <c r="AW77" s="190">
        <f t="shared" ref="AW77" si="259">-AW78+AW79+AW80</f>
        <v>0</v>
      </c>
      <c r="AX77" s="190" t="e">
        <f>AW77/AT77*100</f>
        <v>#DIV/0!</v>
      </c>
      <c r="AY77" s="190">
        <f t="shared" ref="AY77" si="260">-AY78+AY79+AY80</f>
        <v>0</v>
      </c>
      <c r="AZ77" s="190">
        <f t="shared" ref="AZ77" si="261">-AZ78+AZ79+AZ80</f>
        <v>0</v>
      </c>
      <c r="BA77" s="190" t="e">
        <f>AZ77/AY77*100</f>
        <v>#DIV/0!</v>
      </c>
      <c r="BB77" s="205"/>
    </row>
    <row r="78" spans="1:54" ht="31.5" customHeight="1">
      <c r="A78" s="290"/>
      <c r="B78" s="292"/>
      <c r="C78" s="292"/>
      <c r="D78" s="165" t="s">
        <v>37</v>
      </c>
      <c r="E78" s="196">
        <f t="shared" si="66"/>
        <v>0</v>
      </c>
      <c r="F78" s="196">
        <f t="shared" si="67"/>
        <v>0</v>
      </c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205"/>
    </row>
    <row r="79" spans="1:54" ht="50.25" customHeight="1">
      <c r="A79" s="290"/>
      <c r="B79" s="292"/>
      <c r="C79" s="292"/>
      <c r="D79" s="166" t="s">
        <v>2</v>
      </c>
      <c r="E79" s="196">
        <f t="shared" si="66"/>
        <v>0</v>
      </c>
      <c r="F79" s="196">
        <f t="shared" si="67"/>
        <v>0</v>
      </c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205"/>
    </row>
    <row r="80" spans="1:54" ht="22.5" customHeight="1">
      <c r="A80" s="290"/>
      <c r="B80" s="292"/>
      <c r="C80" s="292"/>
      <c r="D80" s="210" t="s">
        <v>277</v>
      </c>
      <c r="E80" s="196">
        <f t="shared" si="66"/>
        <v>2000</v>
      </c>
      <c r="F80" s="196">
        <f t="shared" si="67"/>
        <v>0</v>
      </c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>
        <v>2000</v>
      </c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205"/>
    </row>
    <row r="81" spans="1:54" ht="82.5" customHeight="1">
      <c r="A81" s="290"/>
      <c r="B81" s="292"/>
      <c r="C81" s="292"/>
      <c r="D81" s="204" t="s">
        <v>283</v>
      </c>
      <c r="E81" s="196">
        <f t="shared" si="66"/>
        <v>2000</v>
      </c>
      <c r="F81" s="196">
        <f t="shared" si="67"/>
        <v>0</v>
      </c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>
        <v>2000</v>
      </c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205"/>
    </row>
    <row r="82" spans="1:54" ht="22.5" customHeight="1">
      <c r="A82" s="290"/>
      <c r="B82" s="292"/>
      <c r="C82" s="292"/>
      <c r="D82" s="204" t="s">
        <v>278</v>
      </c>
      <c r="E82" s="196">
        <f t="shared" si="66"/>
        <v>0</v>
      </c>
      <c r="F82" s="196">
        <f t="shared" si="67"/>
        <v>0</v>
      </c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205"/>
    </row>
    <row r="83" spans="1:54" ht="37.5" customHeight="1">
      <c r="A83" s="290"/>
      <c r="B83" s="292"/>
      <c r="C83" s="292"/>
      <c r="D83" s="161" t="s">
        <v>43</v>
      </c>
      <c r="E83" s="196">
        <f t="shared" si="66"/>
        <v>0</v>
      </c>
      <c r="F83" s="196">
        <f t="shared" si="67"/>
        <v>0</v>
      </c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205"/>
    </row>
    <row r="84" spans="1:54" ht="22.5" customHeight="1">
      <c r="A84" s="289" t="s">
        <v>296</v>
      </c>
      <c r="B84" s="291" t="s">
        <v>388</v>
      </c>
      <c r="C84" s="291" t="s">
        <v>331</v>
      </c>
      <c r="D84" s="167" t="s">
        <v>41</v>
      </c>
      <c r="E84" s="196">
        <f t="shared" si="66"/>
        <v>950</v>
      </c>
      <c r="F84" s="196">
        <f t="shared" si="67"/>
        <v>750</v>
      </c>
      <c r="G84" s="190">
        <f>F84/E84*100</f>
        <v>78.94736842105263</v>
      </c>
      <c r="H84" s="190">
        <f>-H85+H86+H87</f>
        <v>0</v>
      </c>
      <c r="I84" s="190">
        <f t="shared" ref="I84" si="262">-I85+I86+I87</f>
        <v>0</v>
      </c>
      <c r="J84" s="190" t="e">
        <f>I84/H84*100</f>
        <v>#DIV/0!</v>
      </c>
      <c r="K84" s="190">
        <f t="shared" ref="K84" si="263">-K85+K86+K87</f>
        <v>0</v>
      </c>
      <c r="L84" s="190">
        <f t="shared" ref="L84" si="264">-L85+L86+L87</f>
        <v>0</v>
      </c>
      <c r="M84" s="190" t="e">
        <f>L84/K84*100</f>
        <v>#DIV/0!</v>
      </c>
      <c r="N84" s="190">
        <f t="shared" ref="N84" si="265">-N85+N86+N87</f>
        <v>0</v>
      </c>
      <c r="O84" s="190">
        <f t="shared" ref="O84" si="266">-O85+O86+O87</f>
        <v>0</v>
      </c>
      <c r="P84" s="190" t="e">
        <f>O84/N84*100</f>
        <v>#DIV/0!</v>
      </c>
      <c r="Q84" s="190">
        <f t="shared" ref="Q84" si="267">-Q85+Q86+Q87</f>
        <v>750</v>
      </c>
      <c r="R84" s="190">
        <f t="shared" ref="R84" si="268">-R85+R86+R87</f>
        <v>750</v>
      </c>
      <c r="S84" s="190">
        <f>R84/Q84*100</f>
        <v>100</v>
      </c>
      <c r="T84" s="190">
        <f t="shared" ref="T84" si="269">-T85+T86+T87</f>
        <v>0</v>
      </c>
      <c r="U84" s="190">
        <f t="shared" ref="U84" si="270">-U85+U86+U87</f>
        <v>0</v>
      </c>
      <c r="V84" s="190" t="e">
        <f>U84/T84*100</f>
        <v>#DIV/0!</v>
      </c>
      <c r="W84" s="190">
        <f t="shared" ref="W84" si="271">-W85+W86+W87</f>
        <v>0</v>
      </c>
      <c r="X84" s="190">
        <f t="shared" ref="X84" si="272">-X85+X86+X87</f>
        <v>0</v>
      </c>
      <c r="Y84" s="190" t="e">
        <f>X84/W84*100</f>
        <v>#DIV/0!</v>
      </c>
      <c r="Z84" s="190">
        <f t="shared" ref="Z84" si="273">-Z85+Z86+Z87</f>
        <v>0</v>
      </c>
      <c r="AA84" s="190">
        <f t="shared" ref="AA84" si="274">-AA85+AA86+AA87</f>
        <v>0</v>
      </c>
      <c r="AB84" s="190">
        <f t="shared" ref="AB84" si="275">-AB85+AB86+AB87</f>
        <v>0</v>
      </c>
      <c r="AC84" s="190">
        <f t="shared" ref="AC84" si="276">-AC85+AC86+AC87</f>
        <v>0</v>
      </c>
      <c r="AD84" s="190" t="e">
        <f>AC84/Z84*100</f>
        <v>#DIV/0!</v>
      </c>
      <c r="AE84" s="190">
        <f t="shared" ref="AE84" si="277">-AE85+AE86+AE87</f>
        <v>200</v>
      </c>
      <c r="AF84" s="190">
        <f t="shared" ref="AF84" si="278">-AF85+AF86+AF87</f>
        <v>0</v>
      </c>
      <c r="AG84" s="190">
        <f t="shared" ref="AG84" si="279">-AG85+AG86+AG87</f>
        <v>0</v>
      </c>
      <c r="AH84" s="190">
        <f t="shared" ref="AH84" si="280">-AH85+AH86+AH87</f>
        <v>0</v>
      </c>
      <c r="AI84" s="190">
        <f>AH84/AE84*100</f>
        <v>0</v>
      </c>
      <c r="AJ84" s="190">
        <f t="shared" ref="AJ84" si="281">-AJ85+AJ86+AJ87</f>
        <v>0</v>
      </c>
      <c r="AK84" s="190">
        <f t="shared" ref="AK84" si="282">-AK85+AK86+AK87</f>
        <v>0</v>
      </c>
      <c r="AL84" s="190">
        <f t="shared" ref="AL84" si="283">-AL85+AL86+AL87</f>
        <v>0</v>
      </c>
      <c r="AM84" s="190">
        <f t="shared" ref="AM84" si="284">-AM85+AM86+AM87</f>
        <v>0</v>
      </c>
      <c r="AN84" s="190" t="e">
        <f>AM84/AJ84*100</f>
        <v>#DIV/0!</v>
      </c>
      <c r="AO84" s="190">
        <f t="shared" ref="AO84" si="285">-AO85+AO86+AO87</f>
        <v>0</v>
      </c>
      <c r="AP84" s="190">
        <f t="shared" ref="AP84" si="286">-AP85+AP86+AP87</f>
        <v>0</v>
      </c>
      <c r="AQ84" s="190">
        <f t="shared" ref="AQ84" si="287">-AQ85+AQ86+AQ87</f>
        <v>0</v>
      </c>
      <c r="AR84" s="190">
        <f t="shared" ref="AR84" si="288">-AR85+AR86+AR87</f>
        <v>0</v>
      </c>
      <c r="AS84" s="190" t="e">
        <f>AR84/AO84*100</f>
        <v>#DIV/0!</v>
      </c>
      <c r="AT84" s="190">
        <f t="shared" ref="AT84" si="289">-AT85+AT86+AT87</f>
        <v>0</v>
      </c>
      <c r="AU84" s="190">
        <f t="shared" ref="AU84" si="290">-AU85+AU86+AU87</f>
        <v>0</v>
      </c>
      <c r="AV84" s="190">
        <f t="shared" ref="AV84" si="291">-AV85+AV86+AV87</f>
        <v>0</v>
      </c>
      <c r="AW84" s="190">
        <f t="shared" ref="AW84" si="292">-AW85+AW86+AW87</f>
        <v>0</v>
      </c>
      <c r="AX84" s="190" t="e">
        <f>AW84/AT84*100</f>
        <v>#DIV/0!</v>
      </c>
      <c r="AY84" s="190">
        <f t="shared" ref="AY84" si="293">-AY85+AY86+AY87</f>
        <v>0</v>
      </c>
      <c r="AZ84" s="190">
        <f t="shared" ref="AZ84" si="294">-AZ85+AZ86+AZ87</f>
        <v>0</v>
      </c>
      <c r="BA84" s="190" t="e">
        <f>AZ84/AY84*100</f>
        <v>#DIV/0!</v>
      </c>
      <c r="BB84" s="205"/>
    </row>
    <row r="85" spans="1:54" ht="31.5" customHeight="1">
      <c r="A85" s="290"/>
      <c r="B85" s="292"/>
      <c r="C85" s="292"/>
      <c r="D85" s="165" t="s">
        <v>37</v>
      </c>
      <c r="E85" s="196">
        <f t="shared" si="66"/>
        <v>0</v>
      </c>
      <c r="F85" s="196">
        <f t="shared" si="67"/>
        <v>0</v>
      </c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205"/>
    </row>
    <row r="86" spans="1:54" ht="50.25" customHeight="1">
      <c r="A86" s="290"/>
      <c r="B86" s="292"/>
      <c r="C86" s="292"/>
      <c r="D86" s="166" t="s">
        <v>2</v>
      </c>
      <c r="E86" s="196">
        <f t="shared" si="66"/>
        <v>0</v>
      </c>
      <c r="F86" s="196">
        <f t="shared" si="67"/>
        <v>0</v>
      </c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205"/>
    </row>
    <row r="87" spans="1:54" ht="22.5" customHeight="1">
      <c r="A87" s="290"/>
      <c r="B87" s="292"/>
      <c r="C87" s="292"/>
      <c r="D87" s="204" t="s">
        <v>277</v>
      </c>
      <c r="E87" s="196">
        <f t="shared" si="66"/>
        <v>950</v>
      </c>
      <c r="F87" s="196">
        <f t="shared" si="67"/>
        <v>750</v>
      </c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>
        <v>750</v>
      </c>
      <c r="R87" s="190">
        <v>750</v>
      </c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>
        <f>950-750</f>
        <v>200</v>
      </c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205"/>
    </row>
    <row r="88" spans="1:54" ht="82.5" customHeight="1">
      <c r="A88" s="290"/>
      <c r="B88" s="292"/>
      <c r="C88" s="292"/>
      <c r="D88" s="204" t="s">
        <v>283</v>
      </c>
      <c r="E88" s="196">
        <f t="shared" si="66"/>
        <v>0</v>
      </c>
      <c r="F88" s="196">
        <f t="shared" si="67"/>
        <v>0</v>
      </c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205"/>
    </row>
    <row r="89" spans="1:54" ht="22.5" customHeight="1">
      <c r="A89" s="290"/>
      <c r="B89" s="292"/>
      <c r="C89" s="292"/>
      <c r="D89" s="204" t="s">
        <v>278</v>
      </c>
      <c r="E89" s="196">
        <f t="shared" si="66"/>
        <v>0</v>
      </c>
      <c r="F89" s="196">
        <f t="shared" si="67"/>
        <v>0</v>
      </c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205"/>
    </row>
    <row r="90" spans="1:54" ht="37.5" customHeight="1">
      <c r="A90" s="290"/>
      <c r="B90" s="292"/>
      <c r="C90" s="292"/>
      <c r="D90" s="161" t="s">
        <v>43</v>
      </c>
      <c r="E90" s="196">
        <f t="shared" si="66"/>
        <v>0</v>
      </c>
      <c r="F90" s="196">
        <f t="shared" si="67"/>
        <v>0</v>
      </c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205"/>
    </row>
    <row r="91" spans="1:54" ht="22.5" customHeight="1">
      <c r="A91" s="289" t="s">
        <v>297</v>
      </c>
      <c r="B91" s="291" t="s">
        <v>389</v>
      </c>
      <c r="C91" s="291" t="s">
        <v>331</v>
      </c>
      <c r="D91" s="167" t="s">
        <v>41</v>
      </c>
      <c r="E91" s="196">
        <f t="shared" si="66"/>
        <v>450</v>
      </c>
      <c r="F91" s="196">
        <f t="shared" si="67"/>
        <v>0</v>
      </c>
      <c r="G91" s="190">
        <f>F91/E91*100</f>
        <v>0</v>
      </c>
      <c r="H91" s="190">
        <f>-H92+H93+H94</f>
        <v>0</v>
      </c>
      <c r="I91" s="190">
        <f t="shared" ref="I91" si="295">-I92+I93+I94</f>
        <v>0</v>
      </c>
      <c r="J91" s="190" t="e">
        <f>I91/H91*100</f>
        <v>#DIV/0!</v>
      </c>
      <c r="K91" s="190">
        <f t="shared" ref="K91" si="296">-K92+K93+K94</f>
        <v>0</v>
      </c>
      <c r="L91" s="190">
        <f t="shared" ref="L91" si="297">-L92+L93+L94</f>
        <v>0</v>
      </c>
      <c r="M91" s="190" t="e">
        <f>L91/K91*100</f>
        <v>#DIV/0!</v>
      </c>
      <c r="N91" s="190">
        <f t="shared" ref="N91" si="298">-N92+N93+N94</f>
        <v>0</v>
      </c>
      <c r="O91" s="190">
        <f t="shared" ref="O91" si="299">-O92+O93+O94</f>
        <v>0</v>
      </c>
      <c r="P91" s="190" t="e">
        <f>O91/N91*100</f>
        <v>#DIV/0!</v>
      </c>
      <c r="Q91" s="190">
        <f t="shared" ref="Q91" si="300">-Q92+Q93+Q94</f>
        <v>0</v>
      </c>
      <c r="R91" s="190">
        <f t="shared" ref="R91" si="301">-R92+R93+R94</f>
        <v>0</v>
      </c>
      <c r="S91" s="190" t="e">
        <f>R91/Q91*100</f>
        <v>#DIV/0!</v>
      </c>
      <c r="T91" s="190">
        <f t="shared" ref="T91" si="302">-T92+T93+T94</f>
        <v>0</v>
      </c>
      <c r="U91" s="190">
        <f t="shared" ref="U91" si="303">-U92+U93+U94</f>
        <v>0</v>
      </c>
      <c r="V91" s="190" t="e">
        <f>U91/T91*100</f>
        <v>#DIV/0!</v>
      </c>
      <c r="W91" s="190">
        <f t="shared" ref="W91" si="304">-W92+W93+W94</f>
        <v>0</v>
      </c>
      <c r="X91" s="190">
        <f t="shared" ref="X91" si="305">-X92+X93+X94</f>
        <v>0</v>
      </c>
      <c r="Y91" s="190" t="e">
        <f>X91/W91*100</f>
        <v>#DIV/0!</v>
      </c>
      <c r="Z91" s="190">
        <f t="shared" ref="Z91" si="306">-Z92+Z93+Z94</f>
        <v>0</v>
      </c>
      <c r="AA91" s="190">
        <f t="shared" ref="AA91" si="307">-AA92+AA93+AA94</f>
        <v>0</v>
      </c>
      <c r="AB91" s="190">
        <f t="shared" ref="AB91" si="308">-AB92+AB93+AB94</f>
        <v>0</v>
      </c>
      <c r="AC91" s="190">
        <f t="shared" ref="AC91" si="309">-AC92+AC93+AC94</f>
        <v>0</v>
      </c>
      <c r="AD91" s="190" t="e">
        <f>AC91/Z91*100</f>
        <v>#DIV/0!</v>
      </c>
      <c r="AE91" s="190">
        <f t="shared" ref="AE91" si="310">-AE92+AE93+AE94</f>
        <v>450</v>
      </c>
      <c r="AF91" s="190">
        <f t="shared" ref="AF91" si="311">-AF92+AF93+AF94</f>
        <v>0</v>
      </c>
      <c r="AG91" s="190">
        <f t="shared" ref="AG91" si="312">-AG92+AG93+AG94</f>
        <v>0</v>
      </c>
      <c r="AH91" s="190">
        <f t="shared" ref="AH91" si="313">-AH92+AH93+AH94</f>
        <v>0</v>
      </c>
      <c r="AI91" s="190">
        <f>AH91/AE91*100</f>
        <v>0</v>
      </c>
      <c r="AJ91" s="190">
        <f t="shared" ref="AJ91" si="314">-AJ92+AJ93+AJ94</f>
        <v>0</v>
      </c>
      <c r="AK91" s="190">
        <f t="shared" ref="AK91" si="315">-AK92+AK93+AK94</f>
        <v>0</v>
      </c>
      <c r="AL91" s="190">
        <f t="shared" ref="AL91" si="316">-AL92+AL93+AL94</f>
        <v>0</v>
      </c>
      <c r="AM91" s="190">
        <f t="shared" ref="AM91" si="317">-AM92+AM93+AM94</f>
        <v>0</v>
      </c>
      <c r="AN91" s="190" t="e">
        <f>AM91/AJ91*100</f>
        <v>#DIV/0!</v>
      </c>
      <c r="AO91" s="190">
        <f t="shared" ref="AO91" si="318">-AO92+AO93+AO94</f>
        <v>0</v>
      </c>
      <c r="AP91" s="190">
        <f t="shared" ref="AP91" si="319">-AP92+AP93+AP94</f>
        <v>0</v>
      </c>
      <c r="AQ91" s="190">
        <f t="shared" ref="AQ91" si="320">-AQ92+AQ93+AQ94</f>
        <v>0</v>
      </c>
      <c r="AR91" s="190">
        <f t="shared" ref="AR91" si="321">-AR92+AR93+AR94</f>
        <v>0</v>
      </c>
      <c r="AS91" s="190" t="e">
        <f>AR91/AO91*100</f>
        <v>#DIV/0!</v>
      </c>
      <c r="AT91" s="190">
        <f t="shared" ref="AT91" si="322">-AT92+AT93+AT94</f>
        <v>0</v>
      </c>
      <c r="AU91" s="190">
        <f t="shared" ref="AU91" si="323">-AU92+AU93+AU94</f>
        <v>0</v>
      </c>
      <c r="AV91" s="190">
        <f t="shared" ref="AV91" si="324">-AV92+AV93+AV94</f>
        <v>0</v>
      </c>
      <c r="AW91" s="190">
        <f t="shared" ref="AW91" si="325">-AW92+AW93+AW94</f>
        <v>0</v>
      </c>
      <c r="AX91" s="190" t="e">
        <f>AW91/AT91*100</f>
        <v>#DIV/0!</v>
      </c>
      <c r="AY91" s="190">
        <f t="shared" ref="AY91" si="326">-AY92+AY93+AY94</f>
        <v>0</v>
      </c>
      <c r="AZ91" s="190">
        <f t="shared" ref="AZ91" si="327">-AZ92+AZ93+AZ94</f>
        <v>0</v>
      </c>
      <c r="BA91" s="190" t="e">
        <f>AZ91/AY91*100</f>
        <v>#DIV/0!</v>
      </c>
      <c r="BB91" s="205"/>
    </row>
    <row r="92" spans="1:54" ht="31.5" customHeight="1">
      <c r="A92" s="290"/>
      <c r="B92" s="292"/>
      <c r="C92" s="292"/>
      <c r="D92" s="165" t="s">
        <v>37</v>
      </c>
      <c r="E92" s="196">
        <f t="shared" si="66"/>
        <v>0</v>
      </c>
      <c r="F92" s="196">
        <f t="shared" si="67"/>
        <v>0</v>
      </c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205"/>
    </row>
    <row r="93" spans="1:54" ht="50.25" customHeight="1">
      <c r="A93" s="290"/>
      <c r="B93" s="292"/>
      <c r="C93" s="292"/>
      <c r="D93" s="166" t="s">
        <v>2</v>
      </c>
      <c r="E93" s="196">
        <f t="shared" si="66"/>
        <v>0</v>
      </c>
      <c r="F93" s="196">
        <f t="shared" si="67"/>
        <v>0</v>
      </c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205"/>
    </row>
    <row r="94" spans="1:54" ht="22.5" customHeight="1">
      <c r="A94" s="290"/>
      <c r="B94" s="292"/>
      <c r="C94" s="292"/>
      <c r="D94" s="204" t="s">
        <v>277</v>
      </c>
      <c r="E94" s="196">
        <f t="shared" si="66"/>
        <v>450</v>
      </c>
      <c r="F94" s="196">
        <f t="shared" si="67"/>
        <v>0</v>
      </c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>
        <v>450</v>
      </c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205"/>
    </row>
    <row r="95" spans="1:54" ht="82.5" customHeight="1">
      <c r="A95" s="290"/>
      <c r="B95" s="292"/>
      <c r="C95" s="292"/>
      <c r="D95" s="204" t="s">
        <v>283</v>
      </c>
      <c r="E95" s="196">
        <f t="shared" si="66"/>
        <v>0</v>
      </c>
      <c r="F95" s="196">
        <f t="shared" si="67"/>
        <v>0</v>
      </c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205"/>
    </row>
    <row r="96" spans="1:54" ht="22.5" customHeight="1">
      <c r="A96" s="290"/>
      <c r="B96" s="292"/>
      <c r="C96" s="292"/>
      <c r="D96" s="204" t="s">
        <v>278</v>
      </c>
      <c r="E96" s="196">
        <f t="shared" si="66"/>
        <v>0</v>
      </c>
      <c r="F96" s="196">
        <f t="shared" si="67"/>
        <v>0</v>
      </c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205"/>
    </row>
    <row r="97" spans="1:54" ht="37.5" customHeight="1">
      <c r="A97" s="290"/>
      <c r="B97" s="292"/>
      <c r="C97" s="292"/>
      <c r="D97" s="161" t="s">
        <v>43</v>
      </c>
      <c r="E97" s="196">
        <f t="shared" si="66"/>
        <v>0</v>
      </c>
      <c r="F97" s="196">
        <f t="shared" si="67"/>
        <v>0</v>
      </c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205"/>
    </row>
    <row r="98" spans="1:54" ht="22.5" customHeight="1">
      <c r="A98" s="289" t="s">
        <v>298</v>
      </c>
      <c r="B98" s="291" t="s">
        <v>390</v>
      </c>
      <c r="C98" s="291" t="s">
        <v>331</v>
      </c>
      <c r="D98" s="167" t="s">
        <v>41</v>
      </c>
      <c r="E98" s="196">
        <f t="shared" si="66"/>
        <v>26.465129999999998</v>
      </c>
      <c r="F98" s="196">
        <f t="shared" si="67"/>
        <v>0</v>
      </c>
      <c r="G98" s="190">
        <f>F98/E98*100</f>
        <v>0</v>
      </c>
      <c r="H98" s="190">
        <f>-H99+H100+H101</f>
        <v>0</v>
      </c>
      <c r="I98" s="190">
        <f t="shared" ref="I98" si="328">-I99+I100+I101</f>
        <v>0</v>
      </c>
      <c r="J98" s="190" t="e">
        <f>I98/H98*100</f>
        <v>#DIV/0!</v>
      </c>
      <c r="K98" s="190">
        <f t="shared" ref="K98" si="329">-K99+K100+K101</f>
        <v>0</v>
      </c>
      <c r="L98" s="190">
        <f t="shared" ref="L98" si="330">-L99+L100+L101</f>
        <v>0</v>
      </c>
      <c r="M98" s="190" t="e">
        <f>L98/K98*100</f>
        <v>#DIV/0!</v>
      </c>
      <c r="N98" s="190">
        <f t="shared" ref="N98" si="331">-N99+N100+N101</f>
        <v>0</v>
      </c>
      <c r="O98" s="190">
        <f t="shared" ref="O98" si="332">-O99+O100+O101</f>
        <v>0</v>
      </c>
      <c r="P98" s="190" t="e">
        <f>O98/N98*100</f>
        <v>#DIV/0!</v>
      </c>
      <c r="Q98" s="190">
        <f t="shared" ref="Q98" si="333">-Q99+Q100+Q101</f>
        <v>0</v>
      </c>
      <c r="R98" s="190">
        <f t="shared" ref="R98" si="334">-R99+R100+R101</f>
        <v>0</v>
      </c>
      <c r="S98" s="190" t="e">
        <f>R98/Q98*100</f>
        <v>#DIV/0!</v>
      </c>
      <c r="T98" s="190">
        <f t="shared" ref="T98" si="335">-T99+T100+T101</f>
        <v>0</v>
      </c>
      <c r="U98" s="190">
        <f t="shared" ref="U98" si="336">-U99+U100+U101</f>
        <v>0</v>
      </c>
      <c r="V98" s="190" t="e">
        <f>U98/T98*100</f>
        <v>#DIV/0!</v>
      </c>
      <c r="W98" s="190">
        <f t="shared" ref="W98" si="337">-W99+W100+W101</f>
        <v>0</v>
      </c>
      <c r="X98" s="190">
        <f t="shared" ref="X98" si="338">-X99+X100+X101</f>
        <v>0</v>
      </c>
      <c r="Y98" s="190" t="e">
        <f>X98/W98*100</f>
        <v>#DIV/0!</v>
      </c>
      <c r="Z98" s="190">
        <f t="shared" ref="Z98" si="339">-Z99+Z100+Z101</f>
        <v>0</v>
      </c>
      <c r="AA98" s="190">
        <f t="shared" ref="AA98" si="340">-AA99+AA100+AA101</f>
        <v>0</v>
      </c>
      <c r="AB98" s="190">
        <f t="shared" ref="AB98" si="341">-AB99+AB100+AB101</f>
        <v>0</v>
      </c>
      <c r="AC98" s="190">
        <f t="shared" ref="AC98" si="342">-AC99+AC100+AC101</f>
        <v>0</v>
      </c>
      <c r="AD98" s="190" t="e">
        <f>AC98/Z98*100</f>
        <v>#DIV/0!</v>
      </c>
      <c r="AE98" s="190">
        <f t="shared" ref="AE98" si="343">-AE99+AE100+AE101</f>
        <v>0</v>
      </c>
      <c r="AF98" s="190">
        <f t="shared" ref="AF98" si="344">-AF99+AF100+AF101</f>
        <v>0</v>
      </c>
      <c r="AG98" s="190">
        <f t="shared" ref="AG98" si="345">-AG99+AG100+AG101</f>
        <v>0</v>
      </c>
      <c r="AH98" s="190">
        <f t="shared" ref="AH98" si="346">-AH99+AH100+AH101</f>
        <v>0</v>
      </c>
      <c r="AI98" s="190" t="e">
        <f>AH98/AE98*100</f>
        <v>#DIV/0!</v>
      </c>
      <c r="AJ98" s="190">
        <f t="shared" ref="AJ98" si="347">-AJ99+AJ100+AJ101</f>
        <v>0</v>
      </c>
      <c r="AK98" s="190">
        <f t="shared" ref="AK98" si="348">-AK99+AK100+AK101</f>
        <v>0</v>
      </c>
      <c r="AL98" s="190">
        <f t="shared" ref="AL98" si="349">-AL99+AL100+AL101</f>
        <v>0</v>
      </c>
      <c r="AM98" s="190">
        <f t="shared" ref="AM98" si="350">-AM99+AM100+AM101</f>
        <v>0</v>
      </c>
      <c r="AN98" s="190" t="e">
        <f>AM98/AJ98*100</f>
        <v>#DIV/0!</v>
      </c>
      <c r="AO98" s="190">
        <f t="shared" ref="AO98" si="351">-AO99+AO100+AO101</f>
        <v>0</v>
      </c>
      <c r="AP98" s="190">
        <f t="shared" ref="AP98" si="352">-AP99+AP100+AP101</f>
        <v>0</v>
      </c>
      <c r="AQ98" s="190">
        <f t="shared" ref="AQ98" si="353">-AQ99+AQ100+AQ101</f>
        <v>0</v>
      </c>
      <c r="AR98" s="190">
        <f t="shared" ref="AR98" si="354">-AR99+AR100+AR101</f>
        <v>0</v>
      </c>
      <c r="AS98" s="190" t="e">
        <f>AR98/AO98*100</f>
        <v>#DIV/0!</v>
      </c>
      <c r="AT98" s="190">
        <f t="shared" ref="AT98" si="355">-AT99+AT100+AT101</f>
        <v>0</v>
      </c>
      <c r="AU98" s="190">
        <f t="shared" ref="AU98" si="356">-AU99+AU100+AU101</f>
        <v>0</v>
      </c>
      <c r="AV98" s="190">
        <f t="shared" ref="AV98" si="357">-AV99+AV100+AV101</f>
        <v>0</v>
      </c>
      <c r="AW98" s="190">
        <f t="shared" ref="AW98" si="358">-AW99+AW100+AW101</f>
        <v>0</v>
      </c>
      <c r="AX98" s="190" t="e">
        <f>AW98/AT98*100</f>
        <v>#DIV/0!</v>
      </c>
      <c r="AY98" s="196">
        <f t="shared" ref="AY98" si="359">-AY99+AY100+AY101</f>
        <v>26.465129999999998</v>
      </c>
      <c r="AZ98" s="190">
        <f t="shared" ref="AZ98" si="360">-AZ99+AZ100+AZ101</f>
        <v>0</v>
      </c>
      <c r="BA98" s="190">
        <f>AZ98/AY98*100</f>
        <v>0</v>
      </c>
      <c r="BB98" s="205"/>
    </row>
    <row r="99" spans="1:54" ht="31.5" customHeight="1">
      <c r="A99" s="290"/>
      <c r="B99" s="292"/>
      <c r="C99" s="292"/>
      <c r="D99" s="165" t="s">
        <v>37</v>
      </c>
      <c r="E99" s="196">
        <f t="shared" si="66"/>
        <v>0</v>
      </c>
      <c r="F99" s="196">
        <f t="shared" si="67"/>
        <v>0</v>
      </c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6"/>
      <c r="AZ99" s="190"/>
      <c r="BA99" s="190"/>
      <c r="BB99" s="205"/>
    </row>
    <row r="100" spans="1:54" ht="50.25" customHeight="1">
      <c r="A100" s="290"/>
      <c r="B100" s="292"/>
      <c r="C100" s="292"/>
      <c r="D100" s="166" t="s">
        <v>2</v>
      </c>
      <c r="E100" s="196">
        <f t="shared" ref="E100:E163" si="361">H100+K100+N100+Q100+T100+W100+Z100+AE100+AJ100+AO100+AT100+AY100</f>
        <v>0</v>
      </c>
      <c r="F100" s="196">
        <f t="shared" ref="F100:F163" si="362">I100+L100+O100+R100+U100+X100+AA100+AF100+AK100+AP100+AU100+AZ100</f>
        <v>0</v>
      </c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6"/>
      <c r="AZ100" s="190"/>
      <c r="BA100" s="190"/>
      <c r="BB100" s="205"/>
    </row>
    <row r="101" spans="1:54" ht="22.5" customHeight="1">
      <c r="A101" s="290"/>
      <c r="B101" s="292"/>
      <c r="C101" s="292"/>
      <c r="D101" s="204" t="s">
        <v>277</v>
      </c>
      <c r="E101" s="196">
        <f t="shared" si="361"/>
        <v>26.465129999999998</v>
      </c>
      <c r="F101" s="196">
        <f t="shared" si="362"/>
        <v>0</v>
      </c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6">
        <v>26.465129999999998</v>
      </c>
      <c r="AZ101" s="190"/>
      <c r="BA101" s="190"/>
      <c r="BB101" s="205"/>
    </row>
    <row r="102" spans="1:54" ht="82.5" customHeight="1">
      <c r="A102" s="290"/>
      <c r="B102" s="292"/>
      <c r="C102" s="292"/>
      <c r="D102" s="204" t="s">
        <v>283</v>
      </c>
      <c r="E102" s="196">
        <f t="shared" si="361"/>
        <v>26.465129999999998</v>
      </c>
      <c r="F102" s="196">
        <f t="shared" si="362"/>
        <v>0</v>
      </c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6">
        <v>26.465129999999998</v>
      </c>
      <c r="AZ102" s="190"/>
      <c r="BA102" s="190"/>
      <c r="BB102" s="205"/>
    </row>
    <row r="103" spans="1:54" ht="22.5" customHeight="1">
      <c r="A103" s="290"/>
      <c r="B103" s="292"/>
      <c r="C103" s="292"/>
      <c r="D103" s="204" t="s">
        <v>278</v>
      </c>
      <c r="E103" s="196">
        <f t="shared" si="361"/>
        <v>0</v>
      </c>
      <c r="F103" s="196">
        <f t="shared" si="362"/>
        <v>0</v>
      </c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205"/>
    </row>
    <row r="104" spans="1:54" ht="37.5" customHeight="1">
      <c r="A104" s="290"/>
      <c r="B104" s="292"/>
      <c r="C104" s="292"/>
      <c r="D104" s="161" t="s">
        <v>43</v>
      </c>
      <c r="E104" s="196">
        <f t="shared" si="361"/>
        <v>0</v>
      </c>
      <c r="F104" s="196">
        <f t="shared" si="362"/>
        <v>0</v>
      </c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205"/>
    </row>
    <row r="105" spans="1:54" ht="22.5" customHeight="1">
      <c r="A105" s="289" t="s">
        <v>299</v>
      </c>
      <c r="B105" s="291" t="s">
        <v>391</v>
      </c>
      <c r="C105" s="291" t="s">
        <v>331</v>
      </c>
      <c r="D105" s="167" t="s">
        <v>41</v>
      </c>
      <c r="E105" s="196">
        <f t="shared" si="361"/>
        <v>6450.9172199999994</v>
      </c>
      <c r="F105" s="196">
        <f t="shared" si="362"/>
        <v>0</v>
      </c>
      <c r="G105" s="190">
        <f>F105/E105*100</f>
        <v>0</v>
      </c>
      <c r="H105" s="190">
        <f>-H106+H107+H108</f>
        <v>0</v>
      </c>
      <c r="I105" s="190">
        <f t="shared" ref="I105" si="363">-I106+I107+I108</f>
        <v>0</v>
      </c>
      <c r="J105" s="190" t="e">
        <f>I105/H105*100</f>
        <v>#DIV/0!</v>
      </c>
      <c r="K105" s="190">
        <f t="shared" ref="K105" si="364">-K106+K107+K108</f>
        <v>0</v>
      </c>
      <c r="L105" s="190">
        <f t="shared" ref="L105" si="365">-L106+L107+L108</f>
        <v>0</v>
      </c>
      <c r="M105" s="190" t="e">
        <f>L105/K105*100</f>
        <v>#DIV/0!</v>
      </c>
      <c r="N105" s="190">
        <f t="shared" ref="N105" si="366">-N106+N107+N108</f>
        <v>0</v>
      </c>
      <c r="O105" s="190">
        <f t="shared" ref="O105" si="367">-O106+O107+O108</f>
        <v>0</v>
      </c>
      <c r="P105" s="190" t="e">
        <f>O105/N105*100</f>
        <v>#DIV/0!</v>
      </c>
      <c r="Q105" s="190">
        <f t="shared" ref="Q105" si="368">-Q106+Q107+Q108</f>
        <v>0</v>
      </c>
      <c r="R105" s="190">
        <f t="shared" ref="R105" si="369">-R106+R107+R108</f>
        <v>0</v>
      </c>
      <c r="S105" s="190" t="e">
        <f>R105/Q105*100</f>
        <v>#DIV/0!</v>
      </c>
      <c r="T105" s="190">
        <f t="shared" ref="T105" si="370">-T106+T107+T108</f>
        <v>0</v>
      </c>
      <c r="U105" s="190">
        <f t="shared" ref="U105" si="371">-U106+U107+U108</f>
        <v>0</v>
      </c>
      <c r="V105" s="190" t="e">
        <f>U105/T105*100</f>
        <v>#DIV/0!</v>
      </c>
      <c r="W105" s="190">
        <f t="shared" ref="W105" si="372">-W106+W107+W108</f>
        <v>0</v>
      </c>
      <c r="X105" s="190">
        <f t="shared" ref="X105" si="373">-X106+X107+X108</f>
        <v>0</v>
      </c>
      <c r="Y105" s="190" t="e">
        <f>X105/W105*100</f>
        <v>#DIV/0!</v>
      </c>
      <c r="Z105" s="196">
        <f t="shared" ref="Z105" si="374">-Z106+Z107+Z108</f>
        <v>5250.7183599999998</v>
      </c>
      <c r="AA105" s="190">
        <f t="shared" ref="AA105" si="375">-AA106+AA107+AA108</f>
        <v>0</v>
      </c>
      <c r="AB105" s="190">
        <f t="shared" ref="AB105" si="376">-AB106+AB107+AB108</f>
        <v>0</v>
      </c>
      <c r="AC105" s="190">
        <f t="shared" ref="AC105" si="377">-AC106+AC107+AC108</f>
        <v>0</v>
      </c>
      <c r="AD105" s="190">
        <f>AC105/Z105*100</f>
        <v>0</v>
      </c>
      <c r="AE105" s="190">
        <f t="shared" ref="AE105" si="378">-AE106+AE107+AE108</f>
        <v>0</v>
      </c>
      <c r="AF105" s="190">
        <f t="shared" ref="AF105" si="379">-AF106+AF107+AF108</f>
        <v>0</v>
      </c>
      <c r="AG105" s="190">
        <f t="shared" ref="AG105" si="380">-AG106+AG107+AG108</f>
        <v>0</v>
      </c>
      <c r="AH105" s="190">
        <f t="shared" ref="AH105" si="381">-AH106+AH107+AH108</f>
        <v>0</v>
      </c>
      <c r="AI105" s="190" t="e">
        <f>AH105/AE105*100</f>
        <v>#DIV/0!</v>
      </c>
      <c r="AJ105" s="196">
        <f t="shared" ref="AJ105" si="382">-AJ106+AJ107+AJ108</f>
        <v>1200.19886</v>
      </c>
      <c r="AK105" s="190">
        <f t="shared" ref="AK105" si="383">-AK106+AK107+AK108</f>
        <v>0</v>
      </c>
      <c r="AL105" s="190">
        <f t="shared" ref="AL105" si="384">-AL106+AL107+AL108</f>
        <v>0</v>
      </c>
      <c r="AM105" s="190">
        <f t="shared" ref="AM105" si="385">-AM106+AM107+AM108</f>
        <v>0</v>
      </c>
      <c r="AN105" s="190">
        <f>AM105/AJ105*100</f>
        <v>0</v>
      </c>
      <c r="AO105" s="190">
        <f t="shared" ref="AO105" si="386">-AO106+AO107+AO108</f>
        <v>0</v>
      </c>
      <c r="AP105" s="190">
        <f t="shared" ref="AP105" si="387">-AP106+AP107+AP108</f>
        <v>0</v>
      </c>
      <c r="AQ105" s="190">
        <f t="shared" ref="AQ105" si="388">-AQ106+AQ107+AQ108</f>
        <v>0</v>
      </c>
      <c r="AR105" s="190">
        <f t="shared" ref="AR105" si="389">-AR106+AR107+AR108</f>
        <v>0</v>
      </c>
      <c r="AS105" s="190" t="e">
        <f>AR105/AO105*100</f>
        <v>#DIV/0!</v>
      </c>
      <c r="AT105" s="190">
        <f t="shared" ref="AT105" si="390">-AT106+AT107+AT108</f>
        <v>0</v>
      </c>
      <c r="AU105" s="190">
        <f t="shared" ref="AU105" si="391">-AU106+AU107+AU108</f>
        <v>0</v>
      </c>
      <c r="AV105" s="190">
        <f t="shared" ref="AV105" si="392">-AV106+AV107+AV108</f>
        <v>0</v>
      </c>
      <c r="AW105" s="190">
        <f t="shared" ref="AW105" si="393">-AW106+AW107+AW108</f>
        <v>0</v>
      </c>
      <c r="AX105" s="190" t="e">
        <f>AW105/AT105*100</f>
        <v>#DIV/0!</v>
      </c>
      <c r="AY105" s="190">
        <f t="shared" ref="AY105" si="394">-AY106+AY107+AY108</f>
        <v>0</v>
      </c>
      <c r="AZ105" s="190">
        <f t="shared" ref="AZ105" si="395">-AZ106+AZ107+AZ108</f>
        <v>0</v>
      </c>
      <c r="BA105" s="190" t="e">
        <f>AZ105/AY105*100</f>
        <v>#DIV/0!</v>
      </c>
      <c r="BB105" s="205"/>
    </row>
    <row r="106" spans="1:54" ht="31.5" customHeight="1">
      <c r="A106" s="290"/>
      <c r="B106" s="292"/>
      <c r="C106" s="292"/>
      <c r="D106" s="165" t="s">
        <v>37</v>
      </c>
      <c r="E106" s="196">
        <f t="shared" si="361"/>
        <v>0</v>
      </c>
      <c r="F106" s="196">
        <f t="shared" si="362"/>
        <v>0</v>
      </c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6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6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205"/>
    </row>
    <row r="107" spans="1:54" ht="50.25" customHeight="1">
      <c r="A107" s="290"/>
      <c r="B107" s="292"/>
      <c r="C107" s="292"/>
      <c r="D107" s="166" t="s">
        <v>2</v>
      </c>
      <c r="E107" s="208">
        <f t="shared" si="361"/>
        <v>4800.7183599999998</v>
      </c>
      <c r="F107" s="196">
        <f t="shared" si="362"/>
        <v>0</v>
      </c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6">
        <v>4800.7183599999998</v>
      </c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6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205"/>
    </row>
    <row r="108" spans="1:54" ht="22.5" customHeight="1">
      <c r="A108" s="290"/>
      <c r="B108" s="292"/>
      <c r="C108" s="292"/>
      <c r="D108" s="204" t="s">
        <v>277</v>
      </c>
      <c r="E108" s="196">
        <f t="shared" si="361"/>
        <v>1650.19886</v>
      </c>
      <c r="F108" s="196">
        <f t="shared" si="362"/>
        <v>0</v>
      </c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>
        <v>450</v>
      </c>
      <c r="AA108" s="190"/>
      <c r="AB108" s="190"/>
      <c r="AC108" s="190"/>
      <c r="AD108" s="190"/>
      <c r="AE108" s="190"/>
      <c r="AF108" s="190"/>
      <c r="AG108" s="190"/>
      <c r="AH108" s="190"/>
      <c r="AI108" s="190"/>
      <c r="AJ108" s="196">
        <v>1200.19886</v>
      </c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205"/>
    </row>
    <row r="109" spans="1:54" ht="82.5" customHeight="1">
      <c r="A109" s="290"/>
      <c r="B109" s="292"/>
      <c r="C109" s="292"/>
      <c r="D109" s="204" t="s">
        <v>283</v>
      </c>
      <c r="E109" s="196">
        <f t="shared" si="361"/>
        <v>0</v>
      </c>
      <c r="F109" s="196">
        <f t="shared" si="362"/>
        <v>0</v>
      </c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  <c r="S109" s="190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0"/>
      <c r="AL109" s="190"/>
      <c r="AM109" s="190"/>
      <c r="AN109" s="190"/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205"/>
    </row>
    <row r="110" spans="1:54" ht="22.5" customHeight="1">
      <c r="A110" s="290"/>
      <c r="B110" s="292"/>
      <c r="C110" s="292"/>
      <c r="D110" s="204" t="s">
        <v>278</v>
      </c>
      <c r="E110" s="196">
        <f t="shared" si="361"/>
        <v>0</v>
      </c>
      <c r="F110" s="196">
        <f t="shared" si="362"/>
        <v>0</v>
      </c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205"/>
    </row>
    <row r="111" spans="1:54" ht="37.5" customHeight="1">
      <c r="A111" s="290"/>
      <c r="B111" s="292"/>
      <c r="C111" s="292"/>
      <c r="D111" s="161" t="s">
        <v>43</v>
      </c>
      <c r="E111" s="196">
        <f t="shared" si="361"/>
        <v>0</v>
      </c>
      <c r="F111" s="196">
        <f t="shared" si="362"/>
        <v>0</v>
      </c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205"/>
    </row>
    <row r="112" spans="1:54" ht="22.5" customHeight="1">
      <c r="A112" s="289" t="s">
        <v>300</v>
      </c>
      <c r="B112" s="291" t="s">
        <v>392</v>
      </c>
      <c r="C112" s="291" t="s">
        <v>331</v>
      </c>
      <c r="D112" s="167" t="s">
        <v>41</v>
      </c>
      <c r="E112" s="196">
        <f t="shared" si="361"/>
        <v>1000</v>
      </c>
      <c r="F112" s="196">
        <f t="shared" si="362"/>
        <v>0</v>
      </c>
      <c r="G112" s="190">
        <f>F112/E112*100</f>
        <v>0</v>
      </c>
      <c r="H112" s="190">
        <f>-H113+H114+H115</f>
        <v>0</v>
      </c>
      <c r="I112" s="190">
        <f t="shared" ref="I112" si="396">-I113+I114+I115</f>
        <v>0</v>
      </c>
      <c r="J112" s="190" t="e">
        <f>I112/H112*100</f>
        <v>#DIV/0!</v>
      </c>
      <c r="K112" s="190">
        <f t="shared" ref="K112" si="397">-K113+K114+K115</f>
        <v>0</v>
      </c>
      <c r="L112" s="190">
        <f t="shared" ref="L112" si="398">-L113+L114+L115</f>
        <v>0</v>
      </c>
      <c r="M112" s="190" t="e">
        <f>L112/K112*100</f>
        <v>#DIV/0!</v>
      </c>
      <c r="N112" s="190">
        <f t="shared" ref="N112" si="399">-N113+N114+N115</f>
        <v>0</v>
      </c>
      <c r="O112" s="190">
        <f t="shared" ref="O112" si="400">-O113+O114+O115</f>
        <v>0</v>
      </c>
      <c r="P112" s="190" t="e">
        <f>O112/N112*100</f>
        <v>#DIV/0!</v>
      </c>
      <c r="Q112" s="190">
        <f t="shared" ref="Q112" si="401">-Q113+Q114+Q115</f>
        <v>0</v>
      </c>
      <c r="R112" s="190">
        <f t="shared" ref="R112" si="402">-R113+R114+R115</f>
        <v>0</v>
      </c>
      <c r="S112" s="190" t="e">
        <f>R112/Q112*100</f>
        <v>#DIV/0!</v>
      </c>
      <c r="T112" s="190">
        <f t="shared" ref="T112" si="403">-T113+T114+T115</f>
        <v>0</v>
      </c>
      <c r="U112" s="190">
        <f t="shared" ref="U112" si="404">-U113+U114+U115</f>
        <v>0</v>
      </c>
      <c r="V112" s="190" t="e">
        <f>U112/T112*100</f>
        <v>#DIV/0!</v>
      </c>
      <c r="W112" s="190"/>
      <c r="X112" s="190">
        <f t="shared" ref="X112" si="405">-X113+X114+X115</f>
        <v>0</v>
      </c>
      <c r="Y112" s="190" t="e">
        <f>X112/W112*100</f>
        <v>#DIV/0!</v>
      </c>
      <c r="Z112" s="190">
        <f t="shared" ref="Z112" si="406">-Z113+Z114+Z115</f>
        <v>0</v>
      </c>
      <c r="AA112" s="190">
        <f t="shared" ref="AA112" si="407">-AA113+AA114+AA115</f>
        <v>0</v>
      </c>
      <c r="AB112" s="190">
        <f t="shared" ref="AB112" si="408">-AB113+AB114+AB115</f>
        <v>0</v>
      </c>
      <c r="AC112" s="190">
        <f t="shared" ref="AC112" si="409">-AC113+AC114+AC115</f>
        <v>0</v>
      </c>
      <c r="AD112" s="190" t="e">
        <f>AC112/Z112*100</f>
        <v>#DIV/0!</v>
      </c>
      <c r="AE112" s="190">
        <f t="shared" ref="AE112" si="410">-AE113+AE114+AE115</f>
        <v>0</v>
      </c>
      <c r="AF112" s="190">
        <f t="shared" ref="AF112" si="411">-AF113+AF114+AF115</f>
        <v>0</v>
      </c>
      <c r="AG112" s="190">
        <f t="shared" ref="AG112" si="412">-AG113+AG114+AG115</f>
        <v>0</v>
      </c>
      <c r="AH112" s="190">
        <f t="shared" ref="AH112" si="413">-AH113+AH114+AH115</f>
        <v>0</v>
      </c>
      <c r="AI112" s="190" t="e">
        <f>AH112/AE112*100</f>
        <v>#DIV/0!</v>
      </c>
      <c r="AJ112" s="190">
        <f t="shared" ref="AJ112" si="414">-AJ113+AJ114+AJ115</f>
        <v>0</v>
      </c>
      <c r="AK112" s="190">
        <f t="shared" ref="AK112" si="415">-AK113+AK114+AK115</f>
        <v>0</v>
      </c>
      <c r="AL112" s="190">
        <f t="shared" ref="AL112" si="416">-AL113+AL114+AL115</f>
        <v>0</v>
      </c>
      <c r="AM112" s="190">
        <f t="shared" ref="AM112" si="417">-AM113+AM114+AM115</f>
        <v>0</v>
      </c>
      <c r="AN112" s="190" t="e">
        <f>AM112/AJ112*100</f>
        <v>#DIV/0!</v>
      </c>
      <c r="AO112" s="190">
        <f t="shared" ref="AO112" si="418">-AO113+AO114+AO115</f>
        <v>0</v>
      </c>
      <c r="AP112" s="190">
        <f t="shared" ref="AP112" si="419">-AP113+AP114+AP115</f>
        <v>0</v>
      </c>
      <c r="AQ112" s="190">
        <f t="shared" ref="AQ112" si="420">-AQ113+AQ114+AQ115</f>
        <v>0</v>
      </c>
      <c r="AR112" s="190">
        <f t="shared" ref="AR112" si="421">-AR113+AR114+AR115</f>
        <v>0</v>
      </c>
      <c r="AS112" s="190" t="e">
        <f>AR112/AO112*100</f>
        <v>#DIV/0!</v>
      </c>
      <c r="AT112" s="190">
        <f t="shared" ref="AT112" si="422">-AT113+AT114+AT115</f>
        <v>1000</v>
      </c>
      <c r="AU112" s="190">
        <f t="shared" ref="AU112" si="423">-AU113+AU114+AU115</f>
        <v>0</v>
      </c>
      <c r="AV112" s="190">
        <f t="shared" ref="AV112" si="424">-AV113+AV114+AV115</f>
        <v>0</v>
      </c>
      <c r="AW112" s="190">
        <f t="shared" ref="AW112" si="425">-AW113+AW114+AW115</f>
        <v>0</v>
      </c>
      <c r="AX112" s="190">
        <f>AW112/AT112*100</f>
        <v>0</v>
      </c>
      <c r="AY112" s="190">
        <f t="shared" ref="AY112" si="426">-AY113+AY114+AY115</f>
        <v>0</v>
      </c>
      <c r="AZ112" s="190">
        <f t="shared" ref="AZ112" si="427">-AZ113+AZ114+AZ115</f>
        <v>0</v>
      </c>
      <c r="BA112" s="190" t="e">
        <f>AZ112/AY112*100</f>
        <v>#DIV/0!</v>
      </c>
      <c r="BB112" s="205"/>
    </row>
    <row r="113" spans="1:54" ht="31.5" customHeight="1">
      <c r="A113" s="290"/>
      <c r="B113" s="292"/>
      <c r="C113" s="292"/>
      <c r="D113" s="165" t="s">
        <v>37</v>
      </c>
      <c r="E113" s="196">
        <f t="shared" si="361"/>
        <v>0</v>
      </c>
      <c r="F113" s="196">
        <f t="shared" si="362"/>
        <v>0</v>
      </c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205"/>
    </row>
    <row r="114" spans="1:54" ht="50.25" customHeight="1">
      <c r="A114" s="290"/>
      <c r="B114" s="292"/>
      <c r="C114" s="292"/>
      <c r="D114" s="166" t="s">
        <v>2</v>
      </c>
      <c r="E114" s="196">
        <f t="shared" si="361"/>
        <v>0</v>
      </c>
      <c r="F114" s="196">
        <f t="shared" si="362"/>
        <v>0</v>
      </c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205"/>
    </row>
    <row r="115" spans="1:54" ht="22.5" customHeight="1">
      <c r="A115" s="290"/>
      <c r="B115" s="292"/>
      <c r="C115" s="292"/>
      <c r="D115" s="204" t="s">
        <v>277</v>
      </c>
      <c r="E115" s="196">
        <f t="shared" si="361"/>
        <v>1000</v>
      </c>
      <c r="F115" s="196">
        <f t="shared" si="362"/>
        <v>0</v>
      </c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>
        <v>1000</v>
      </c>
      <c r="AU115" s="190"/>
      <c r="AV115" s="190"/>
      <c r="AW115" s="190"/>
      <c r="AX115" s="190"/>
      <c r="AY115" s="190"/>
      <c r="AZ115" s="190"/>
      <c r="BA115" s="190"/>
      <c r="BB115" s="205"/>
    </row>
    <row r="116" spans="1:54" ht="82.5" customHeight="1">
      <c r="A116" s="290"/>
      <c r="B116" s="292"/>
      <c r="C116" s="292"/>
      <c r="D116" s="204" t="s">
        <v>283</v>
      </c>
      <c r="E116" s="196">
        <f t="shared" si="361"/>
        <v>0</v>
      </c>
      <c r="F116" s="196">
        <f t="shared" si="362"/>
        <v>0</v>
      </c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205"/>
    </row>
    <row r="117" spans="1:54" ht="22.5" customHeight="1">
      <c r="A117" s="290"/>
      <c r="B117" s="292"/>
      <c r="C117" s="292"/>
      <c r="D117" s="204" t="s">
        <v>278</v>
      </c>
      <c r="E117" s="196">
        <f t="shared" si="361"/>
        <v>0</v>
      </c>
      <c r="F117" s="196">
        <f t="shared" si="362"/>
        <v>0</v>
      </c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205"/>
    </row>
    <row r="118" spans="1:54" ht="37.5" customHeight="1">
      <c r="A118" s="290"/>
      <c r="B118" s="292"/>
      <c r="C118" s="292"/>
      <c r="D118" s="161" t="s">
        <v>43</v>
      </c>
      <c r="E118" s="196">
        <f t="shared" si="361"/>
        <v>0</v>
      </c>
      <c r="F118" s="196">
        <f t="shared" si="362"/>
        <v>0</v>
      </c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205"/>
    </row>
    <row r="119" spans="1:54" ht="22.5" customHeight="1">
      <c r="A119" s="289" t="s">
        <v>377</v>
      </c>
      <c r="B119" s="291" t="s">
        <v>393</v>
      </c>
      <c r="C119" s="291" t="s">
        <v>331</v>
      </c>
      <c r="D119" s="167" t="s">
        <v>41</v>
      </c>
      <c r="E119" s="196">
        <f t="shared" si="361"/>
        <v>2500</v>
      </c>
      <c r="F119" s="196">
        <f t="shared" si="362"/>
        <v>2500</v>
      </c>
      <c r="G119" s="190">
        <f>F119/E119*100</f>
        <v>100</v>
      </c>
      <c r="H119" s="190">
        <f>-H120+H121+H122</f>
        <v>0</v>
      </c>
      <c r="I119" s="190">
        <f t="shared" ref="I119:AZ119" si="428">-I120+I121+I122</f>
        <v>0</v>
      </c>
      <c r="J119" s="190" t="e">
        <f>I119/H119*100</f>
        <v>#DIV/0!</v>
      </c>
      <c r="K119" s="190">
        <f t="shared" si="428"/>
        <v>0</v>
      </c>
      <c r="L119" s="190">
        <f t="shared" si="428"/>
        <v>0</v>
      </c>
      <c r="M119" s="190" t="e">
        <f>L119/K119*100</f>
        <v>#DIV/0!</v>
      </c>
      <c r="N119" s="190">
        <f t="shared" si="428"/>
        <v>2500</v>
      </c>
      <c r="O119" s="190">
        <f t="shared" si="428"/>
        <v>2500</v>
      </c>
      <c r="P119" s="190">
        <f>O119/N119*100</f>
        <v>100</v>
      </c>
      <c r="Q119" s="190">
        <f t="shared" si="428"/>
        <v>0</v>
      </c>
      <c r="R119" s="190">
        <f t="shared" si="428"/>
        <v>0</v>
      </c>
      <c r="S119" s="190" t="e">
        <f>R119/Q119*100</f>
        <v>#DIV/0!</v>
      </c>
      <c r="T119" s="190">
        <f t="shared" si="428"/>
        <v>0</v>
      </c>
      <c r="U119" s="190">
        <f t="shared" si="428"/>
        <v>0</v>
      </c>
      <c r="V119" s="190" t="e">
        <f>U119/T119*100</f>
        <v>#DIV/0!</v>
      </c>
      <c r="W119" s="190">
        <f t="shared" si="428"/>
        <v>0</v>
      </c>
      <c r="X119" s="190">
        <f t="shared" si="428"/>
        <v>0</v>
      </c>
      <c r="Y119" s="190" t="e">
        <f>X119/W119*100</f>
        <v>#DIV/0!</v>
      </c>
      <c r="Z119" s="190">
        <f t="shared" si="428"/>
        <v>0</v>
      </c>
      <c r="AA119" s="190">
        <f t="shared" si="428"/>
        <v>0</v>
      </c>
      <c r="AB119" s="190">
        <f t="shared" si="428"/>
        <v>0</v>
      </c>
      <c r="AC119" s="190">
        <f t="shared" si="428"/>
        <v>0</v>
      </c>
      <c r="AD119" s="190" t="e">
        <f>AC119/Z119*100</f>
        <v>#DIV/0!</v>
      </c>
      <c r="AE119" s="190">
        <f t="shared" si="428"/>
        <v>0</v>
      </c>
      <c r="AF119" s="190">
        <f t="shared" si="428"/>
        <v>0</v>
      </c>
      <c r="AG119" s="190">
        <f t="shared" si="428"/>
        <v>0</v>
      </c>
      <c r="AH119" s="190">
        <f t="shared" si="428"/>
        <v>0</v>
      </c>
      <c r="AI119" s="190" t="e">
        <f>AH119/AE119*100</f>
        <v>#DIV/0!</v>
      </c>
      <c r="AJ119" s="190">
        <f t="shared" si="428"/>
        <v>0</v>
      </c>
      <c r="AK119" s="190">
        <f t="shared" si="428"/>
        <v>0</v>
      </c>
      <c r="AL119" s="190">
        <f t="shared" si="428"/>
        <v>0</v>
      </c>
      <c r="AM119" s="190">
        <f t="shared" si="428"/>
        <v>0</v>
      </c>
      <c r="AN119" s="190" t="e">
        <f>AM119/AJ119*100</f>
        <v>#DIV/0!</v>
      </c>
      <c r="AO119" s="190">
        <f t="shared" si="428"/>
        <v>0</v>
      </c>
      <c r="AP119" s="190">
        <f t="shared" si="428"/>
        <v>0</v>
      </c>
      <c r="AQ119" s="190">
        <f t="shared" si="428"/>
        <v>0</v>
      </c>
      <c r="AR119" s="190">
        <f t="shared" si="428"/>
        <v>0</v>
      </c>
      <c r="AS119" s="190" t="e">
        <f>AR119/AO119*100</f>
        <v>#DIV/0!</v>
      </c>
      <c r="AT119" s="190">
        <f t="shared" si="428"/>
        <v>0</v>
      </c>
      <c r="AU119" s="190">
        <f t="shared" si="428"/>
        <v>0</v>
      </c>
      <c r="AV119" s="190">
        <f t="shared" si="428"/>
        <v>0</v>
      </c>
      <c r="AW119" s="190">
        <f t="shared" si="428"/>
        <v>0</v>
      </c>
      <c r="AX119" s="190" t="e">
        <f>AW119/AT119*100</f>
        <v>#DIV/0!</v>
      </c>
      <c r="AY119" s="190">
        <f t="shared" si="428"/>
        <v>0</v>
      </c>
      <c r="AZ119" s="190">
        <f t="shared" si="428"/>
        <v>0</v>
      </c>
      <c r="BA119" s="190" t="e">
        <f>AZ119/AY119*100</f>
        <v>#DIV/0!</v>
      </c>
      <c r="BB119" s="205"/>
    </row>
    <row r="120" spans="1:54" ht="31.5" customHeight="1">
      <c r="A120" s="290"/>
      <c r="B120" s="292"/>
      <c r="C120" s="292"/>
      <c r="D120" s="165" t="s">
        <v>37</v>
      </c>
      <c r="E120" s="196">
        <f t="shared" si="361"/>
        <v>0</v>
      </c>
      <c r="F120" s="196">
        <f t="shared" si="362"/>
        <v>0</v>
      </c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205"/>
    </row>
    <row r="121" spans="1:54" ht="50.25" customHeight="1">
      <c r="A121" s="290"/>
      <c r="B121" s="292"/>
      <c r="C121" s="292"/>
      <c r="D121" s="166" t="s">
        <v>2</v>
      </c>
      <c r="E121" s="196">
        <f t="shared" si="361"/>
        <v>0</v>
      </c>
      <c r="F121" s="196">
        <f t="shared" si="362"/>
        <v>0</v>
      </c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205"/>
    </row>
    <row r="122" spans="1:54" ht="22.5" customHeight="1">
      <c r="A122" s="290"/>
      <c r="B122" s="292"/>
      <c r="C122" s="292"/>
      <c r="D122" s="204" t="s">
        <v>277</v>
      </c>
      <c r="E122" s="196">
        <f t="shared" si="361"/>
        <v>2500</v>
      </c>
      <c r="F122" s="196">
        <f t="shared" si="362"/>
        <v>2500</v>
      </c>
      <c r="G122" s="190"/>
      <c r="H122" s="190"/>
      <c r="I122" s="190"/>
      <c r="J122" s="190"/>
      <c r="K122" s="190"/>
      <c r="L122" s="190"/>
      <c r="M122" s="190"/>
      <c r="N122" s="190">
        <v>2500</v>
      </c>
      <c r="O122" s="190">
        <v>2500</v>
      </c>
      <c r="P122" s="190"/>
      <c r="Q122" s="190"/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90"/>
      <c r="BB122" s="205"/>
    </row>
    <row r="123" spans="1:54" ht="82.5" customHeight="1">
      <c r="A123" s="290"/>
      <c r="B123" s="292"/>
      <c r="C123" s="292"/>
      <c r="D123" s="204" t="s">
        <v>283</v>
      </c>
      <c r="E123" s="196">
        <f t="shared" si="361"/>
        <v>0</v>
      </c>
      <c r="F123" s="196">
        <f t="shared" si="362"/>
        <v>0</v>
      </c>
      <c r="G123" s="190"/>
      <c r="H123" s="190"/>
      <c r="I123" s="190"/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205"/>
    </row>
    <row r="124" spans="1:54" ht="22.5" customHeight="1">
      <c r="A124" s="290"/>
      <c r="B124" s="292"/>
      <c r="C124" s="292"/>
      <c r="D124" s="204" t="s">
        <v>278</v>
      </c>
      <c r="E124" s="196">
        <f t="shared" si="361"/>
        <v>0</v>
      </c>
      <c r="F124" s="196">
        <f t="shared" si="362"/>
        <v>0</v>
      </c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205"/>
    </row>
    <row r="125" spans="1:54" ht="37.5" customHeight="1">
      <c r="A125" s="290"/>
      <c r="B125" s="292"/>
      <c r="C125" s="292"/>
      <c r="D125" s="161" t="s">
        <v>43</v>
      </c>
      <c r="E125" s="196">
        <f t="shared" si="361"/>
        <v>0</v>
      </c>
      <c r="F125" s="196">
        <f t="shared" si="362"/>
        <v>0</v>
      </c>
      <c r="G125" s="190"/>
      <c r="H125" s="190"/>
      <c r="I125" s="190"/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0"/>
      <c r="AL125" s="190"/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90"/>
      <c r="BB125" s="205"/>
    </row>
    <row r="126" spans="1:54" ht="22.5" customHeight="1">
      <c r="A126" s="289" t="s">
        <v>379</v>
      </c>
      <c r="B126" s="291" t="s">
        <v>398</v>
      </c>
      <c r="C126" s="291" t="s">
        <v>331</v>
      </c>
      <c r="D126" s="167" t="s">
        <v>41</v>
      </c>
      <c r="E126" s="196">
        <f t="shared" si="361"/>
        <v>125</v>
      </c>
      <c r="F126" s="196">
        <f t="shared" si="362"/>
        <v>0</v>
      </c>
      <c r="G126" s="190">
        <f>F126/E126*100</f>
        <v>0</v>
      </c>
      <c r="H126" s="190">
        <f>-H127+H128+H129</f>
        <v>0</v>
      </c>
      <c r="I126" s="190">
        <f t="shared" ref="I126" si="429">-I127+I128+I129</f>
        <v>0</v>
      </c>
      <c r="J126" s="190" t="e">
        <f>I126/H126*100</f>
        <v>#DIV/0!</v>
      </c>
      <c r="K126" s="190">
        <f t="shared" ref="K126" si="430">-K127+K128+K129</f>
        <v>0</v>
      </c>
      <c r="L126" s="190">
        <f t="shared" ref="L126" si="431">-L127+L128+L129</f>
        <v>0</v>
      </c>
      <c r="M126" s="190" t="e">
        <f>L126/K126*100</f>
        <v>#DIV/0!</v>
      </c>
      <c r="N126" s="190">
        <f t="shared" ref="N126" si="432">-N127+N128+N129</f>
        <v>0</v>
      </c>
      <c r="O126" s="190">
        <f t="shared" ref="O126" si="433">-O127+O128+O129</f>
        <v>0</v>
      </c>
      <c r="P126" s="190" t="e">
        <f>O126/N126*100</f>
        <v>#DIV/0!</v>
      </c>
      <c r="Q126" s="190">
        <f t="shared" ref="Q126" si="434">-Q127+Q128+Q129</f>
        <v>0</v>
      </c>
      <c r="R126" s="190">
        <f t="shared" ref="R126" si="435">-R127+R128+R129</f>
        <v>0</v>
      </c>
      <c r="S126" s="190" t="e">
        <f>R126/Q126*100</f>
        <v>#DIV/0!</v>
      </c>
      <c r="T126" s="190">
        <f t="shared" ref="T126" si="436">-T127+T128+T129</f>
        <v>0</v>
      </c>
      <c r="U126" s="190">
        <f t="shared" ref="U126" si="437">-U127+U128+U129</f>
        <v>0</v>
      </c>
      <c r="V126" s="190" t="e">
        <f>U126/T126*100</f>
        <v>#DIV/0!</v>
      </c>
      <c r="W126" s="190">
        <f t="shared" ref="W126" si="438">-W127+W128+W129</f>
        <v>0</v>
      </c>
      <c r="X126" s="190">
        <f t="shared" ref="X126" si="439">-X127+X128+X129</f>
        <v>0</v>
      </c>
      <c r="Y126" s="190" t="e">
        <f>X126/W126*100</f>
        <v>#DIV/0!</v>
      </c>
      <c r="Z126" s="190">
        <f t="shared" ref="Z126" si="440">-Z127+Z128+Z129</f>
        <v>0</v>
      </c>
      <c r="AA126" s="190">
        <f t="shared" ref="AA126" si="441">-AA127+AA128+AA129</f>
        <v>0</v>
      </c>
      <c r="AB126" s="190">
        <f t="shared" ref="AB126" si="442">-AB127+AB128+AB129</f>
        <v>0</v>
      </c>
      <c r="AC126" s="190">
        <f t="shared" ref="AC126" si="443">-AC127+AC128+AC129</f>
        <v>0</v>
      </c>
      <c r="AD126" s="190" t="e">
        <f>AC126/Z126*100</f>
        <v>#DIV/0!</v>
      </c>
      <c r="AE126" s="190">
        <f t="shared" ref="AE126" si="444">-AE127+AE128+AE129</f>
        <v>125</v>
      </c>
      <c r="AF126" s="190">
        <f t="shared" ref="AF126" si="445">-AF127+AF128+AF129</f>
        <v>0</v>
      </c>
      <c r="AG126" s="190">
        <f t="shared" ref="AG126" si="446">-AG127+AG128+AG129</f>
        <v>0</v>
      </c>
      <c r="AH126" s="190">
        <f t="shared" ref="AH126" si="447">-AH127+AH128+AH129</f>
        <v>0</v>
      </c>
      <c r="AI126" s="190">
        <f>AH126/AE126*100</f>
        <v>0</v>
      </c>
      <c r="AJ126" s="190">
        <f t="shared" ref="AJ126" si="448">-AJ127+AJ128+AJ129</f>
        <v>0</v>
      </c>
      <c r="AK126" s="190">
        <f t="shared" ref="AK126" si="449">-AK127+AK128+AK129</f>
        <v>0</v>
      </c>
      <c r="AL126" s="190">
        <f t="shared" ref="AL126" si="450">-AL127+AL128+AL129</f>
        <v>0</v>
      </c>
      <c r="AM126" s="190">
        <f t="shared" ref="AM126" si="451">-AM127+AM128+AM129</f>
        <v>0</v>
      </c>
      <c r="AN126" s="190" t="e">
        <f>AM126/AJ126*100</f>
        <v>#DIV/0!</v>
      </c>
      <c r="AO126" s="190">
        <f t="shared" ref="AO126" si="452">-AO127+AO128+AO129</f>
        <v>0</v>
      </c>
      <c r="AP126" s="190">
        <f t="shared" ref="AP126" si="453">-AP127+AP128+AP129</f>
        <v>0</v>
      </c>
      <c r="AQ126" s="190">
        <f t="shared" ref="AQ126" si="454">-AQ127+AQ128+AQ129</f>
        <v>0</v>
      </c>
      <c r="AR126" s="190">
        <f t="shared" ref="AR126" si="455">-AR127+AR128+AR129</f>
        <v>0</v>
      </c>
      <c r="AS126" s="190" t="e">
        <f>AR126/AO126*100</f>
        <v>#DIV/0!</v>
      </c>
      <c r="AT126" s="190">
        <f t="shared" ref="AT126" si="456">-AT127+AT128+AT129</f>
        <v>0</v>
      </c>
      <c r="AU126" s="190">
        <f t="shared" ref="AU126" si="457">-AU127+AU128+AU129</f>
        <v>0</v>
      </c>
      <c r="AV126" s="190">
        <f t="shared" ref="AV126" si="458">-AV127+AV128+AV129</f>
        <v>0</v>
      </c>
      <c r="AW126" s="190">
        <f t="shared" ref="AW126" si="459">-AW127+AW128+AW129</f>
        <v>0</v>
      </c>
      <c r="AX126" s="190" t="e">
        <f>AW126/AT126*100</f>
        <v>#DIV/0!</v>
      </c>
      <c r="AY126" s="190">
        <f t="shared" ref="AY126" si="460">-AY127+AY128+AY129</f>
        <v>0</v>
      </c>
      <c r="AZ126" s="190">
        <f t="shared" ref="AZ126" si="461">-AZ127+AZ128+AZ129</f>
        <v>0</v>
      </c>
      <c r="BA126" s="190" t="e">
        <f>AZ126/AY126*100</f>
        <v>#DIV/0!</v>
      </c>
      <c r="BB126" s="205"/>
    </row>
    <row r="127" spans="1:54" ht="31.5" customHeight="1">
      <c r="A127" s="290"/>
      <c r="B127" s="292"/>
      <c r="C127" s="292"/>
      <c r="D127" s="165" t="s">
        <v>37</v>
      </c>
      <c r="E127" s="196">
        <f t="shared" si="361"/>
        <v>0</v>
      </c>
      <c r="F127" s="196">
        <f t="shared" si="362"/>
        <v>0</v>
      </c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90"/>
      <c r="AL127" s="190"/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205"/>
    </row>
    <row r="128" spans="1:54" ht="50.25" customHeight="1">
      <c r="A128" s="290"/>
      <c r="B128" s="292"/>
      <c r="C128" s="292"/>
      <c r="D128" s="166" t="s">
        <v>2</v>
      </c>
      <c r="E128" s="196">
        <f t="shared" si="361"/>
        <v>0</v>
      </c>
      <c r="F128" s="196">
        <f t="shared" si="362"/>
        <v>0</v>
      </c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90"/>
      <c r="AH128" s="190"/>
      <c r="AI128" s="190"/>
      <c r="AJ128" s="190"/>
      <c r="AK128" s="190"/>
      <c r="AL128" s="190"/>
      <c r="AM128" s="190"/>
      <c r="AN128" s="190"/>
      <c r="AO128" s="190"/>
      <c r="AP128" s="190"/>
      <c r="AQ128" s="190"/>
      <c r="AR128" s="190"/>
      <c r="AS128" s="190"/>
      <c r="AT128" s="190"/>
      <c r="AU128" s="190"/>
      <c r="AV128" s="190"/>
      <c r="AW128" s="190"/>
      <c r="AX128" s="190"/>
      <c r="AY128" s="190"/>
      <c r="AZ128" s="190"/>
      <c r="BA128" s="190"/>
      <c r="BB128" s="205"/>
    </row>
    <row r="129" spans="1:54" ht="22.5" customHeight="1">
      <c r="A129" s="290"/>
      <c r="B129" s="292"/>
      <c r="C129" s="292"/>
      <c r="D129" s="204" t="s">
        <v>277</v>
      </c>
      <c r="E129" s="196">
        <f t="shared" si="361"/>
        <v>125</v>
      </c>
      <c r="F129" s="196">
        <f t="shared" si="362"/>
        <v>0</v>
      </c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0"/>
      <c r="X129" s="190"/>
      <c r="Y129" s="190"/>
      <c r="Z129" s="190"/>
      <c r="AA129" s="190"/>
      <c r="AB129" s="190"/>
      <c r="AC129" s="190"/>
      <c r="AD129" s="190"/>
      <c r="AE129" s="190">
        <v>125</v>
      </c>
      <c r="AF129" s="190"/>
      <c r="AG129" s="190"/>
      <c r="AH129" s="190"/>
      <c r="AI129" s="190"/>
      <c r="AJ129" s="190"/>
      <c r="AK129" s="190"/>
      <c r="AL129" s="190"/>
      <c r="AM129" s="190"/>
      <c r="AN129" s="190"/>
      <c r="AO129" s="190"/>
      <c r="AP129" s="190"/>
      <c r="AQ129" s="190"/>
      <c r="AR129" s="190"/>
      <c r="AS129" s="190"/>
      <c r="AT129" s="190"/>
      <c r="AU129" s="190"/>
      <c r="AV129" s="190"/>
      <c r="AW129" s="190"/>
      <c r="AX129" s="190"/>
      <c r="AY129" s="190"/>
      <c r="AZ129" s="190"/>
      <c r="BA129" s="190"/>
      <c r="BB129" s="205"/>
    </row>
    <row r="130" spans="1:54" ht="82.5" customHeight="1">
      <c r="A130" s="290"/>
      <c r="B130" s="292"/>
      <c r="C130" s="292"/>
      <c r="D130" s="204" t="s">
        <v>283</v>
      </c>
      <c r="E130" s="196">
        <f t="shared" si="361"/>
        <v>0</v>
      </c>
      <c r="F130" s="196">
        <f t="shared" si="362"/>
        <v>0</v>
      </c>
      <c r="G130" s="190"/>
      <c r="H130" s="190"/>
      <c r="I130" s="190"/>
      <c r="J130" s="190"/>
      <c r="K130" s="190"/>
      <c r="L130" s="190"/>
      <c r="M130" s="190"/>
      <c r="N130" s="190"/>
      <c r="O130" s="190"/>
      <c r="P130" s="190"/>
      <c r="Q130" s="190"/>
      <c r="R130" s="190"/>
      <c r="S130" s="190"/>
      <c r="T130" s="190"/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  <c r="AF130" s="190"/>
      <c r="AG130" s="190"/>
      <c r="AH130" s="190"/>
      <c r="AI130" s="190"/>
      <c r="AJ130" s="190"/>
      <c r="AK130" s="190"/>
      <c r="AL130" s="190"/>
      <c r="AM130" s="190"/>
      <c r="AN130" s="190"/>
      <c r="AO130" s="190"/>
      <c r="AP130" s="190"/>
      <c r="AQ130" s="190"/>
      <c r="AR130" s="190"/>
      <c r="AS130" s="190"/>
      <c r="AT130" s="190"/>
      <c r="AU130" s="190"/>
      <c r="AV130" s="190"/>
      <c r="AW130" s="190"/>
      <c r="AX130" s="190"/>
      <c r="AY130" s="190"/>
      <c r="AZ130" s="190"/>
      <c r="BA130" s="190"/>
      <c r="BB130" s="205"/>
    </row>
    <row r="131" spans="1:54" ht="22.5" customHeight="1">
      <c r="A131" s="290"/>
      <c r="B131" s="292"/>
      <c r="C131" s="292"/>
      <c r="D131" s="204" t="s">
        <v>278</v>
      </c>
      <c r="E131" s="196">
        <f t="shared" si="361"/>
        <v>0</v>
      </c>
      <c r="F131" s="196">
        <f t="shared" si="362"/>
        <v>0</v>
      </c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  <c r="AF131" s="190"/>
      <c r="AG131" s="190"/>
      <c r="AH131" s="190"/>
      <c r="AI131" s="190"/>
      <c r="AJ131" s="190"/>
      <c r="AK131" s="190"/>
      <c r="AL131" s="190"/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0"/>
      <c r="BB131" s="205"/>
    </row>
    <row r="132" spans="1:54" ht="37.5" customHeight="1">
      <c r="A132" s="290"/>
      <c r="B132" s="292"/>
      <c r="C132" s="292"/>
      <c r="D132" s="161" t="s">
        <v>43</v>
      </c>
      <c r="E132" s="196">
        <f t="shared" si="361"/>
        <v>0</v>
      </c>
      <c r="F132" s="196">
        <f t="shared" si="362"/>
        <v>0</v>
      </c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190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0"/>
      <c r="BB132" s="205"/>
    </row>
    <row r="133" spans="1:54" ht="22.5" customHeight="1">
      <c r="A133" s="289" t="s">
        <v>394</v>
      </c>
      <c r="B133" s="291" t="s">
        <v>399</v>
      </c>
      <c r="C133" s="291" t="s">
        <v>331</v>
      </c>
      <c r="D133" s="167" t="s">
        <v>41</v>
      </c>
      <c r="E133" s="196">
        <f t="shared" si="361"/>
        <v>2459.3000000000002</v>
      </c>
      <c r="F133" s="196">
        <f t="shared" si="362"/>
        <v>2459.3000000000002</v>
      </c>
      <c r="G133" s="190">
        <f>F133/E133*100</f>
        <v>100</v>
      </c>
      <c r="H133" s="190">
        <f>-H134+H135+H136</f>
        <v>0</v>
      </c>
      <c r="I133" s="190">
        <f t="shared" ref="I133" si="462">-I134+I135+I136</f>
        <v>0</v>
      </c>
      <c r="J133" s="190" t="e">
        <f>I133/H133*100</f>
        <v>#DIV/0!</v>
      </c>
      <c r="K133" s="190">
        <f t="shared" ref="K133" si="463">-K134+K135+K136</f>
        <v>2459.3000000000002</v>
      </c>
      <c r="L133" s="190">
        <f t="shared" ref="L133" si="464">-L134+L135+L136</f>
        <v>2459.3000000000002</v>
      </c>
      <c r="M133" s="190">
        <f>L133/K133*100</f>
        <v>100</v>
      </c>
      <c r="N133" s="190">
        <f t="shared" ref="N133" si="465">-N134+N135+N136</f>
        <v>0</v>
      </c>
      <c r="O133" s="190">
        <f t="shared" ref="O133" si="466">-O134+O135+O136</f>
        <v>0</v>
      </c>
      <c r="P133" s="190" t="e">
        <f>O133/N133*100</f>
        <v>#DIV/0!</v>
      </c>
      <c r="Q133" s="190">
        <f t="shared" ref="Q133" si="467">-Q134+Q135+Q136</f>
        <v>0</v>
      </c>
      <c r="R133" s="190">
        <f t="shared" ref="R133" si="468">-R134+R135+R136</f>
        <v>0</v>
      </c>
      <c r="S133" s="190" t="e">
        <f>R133/Q133*100</f>
        <v>#DIV/0!</v>
      </c>
      <c r="T133" s="190">
        <f t="shared" ref="T133" si="469">-T134+T135+T136</f>
        <v>0</v>
      </c>
      <c r="U133" s="190">
        <f t="shared" ref="U133" si="470">-U134+U135+U136</f>
        <v>0</v>
      </c>
      <c r="V133" s="190" t="e">
        <f>U133/T133*100</f>
        <v>#DIV/0!</v>
      </c>
      <c r="W133" s="190">
        <f t="shared" ref="W133" si="471">-W134+W135+W136</f>
        <v>0</v>
      </c>
      <c r="X133" s="190">
        <f t="shared" ref="X133" si="472">-X134+X135+X136</f>
        <v>0</v>
      </c>
      <c r="Y133" s="190" t="e">
        <f>X133/W133*100</f>
        <v>#DIV/0!</v>
      </c>
      <c r="Z133" s="190">
        <f t="shared" ref="Z133" si="473">-Z134+Z135+Z136</f>
        <v>0</v>
      </c>
      <c r="AA133" s="190">
        <f t="shared" ref="AA133" si="474">-AA134+AA135+AA136</f>
        <v>0</v>
      </c>
      <c r="AB133" s="190">
        <f t="shared" ref="AB133" si="475">-AB134+AB135+AB136</f>
        <v>0</v>
      </c>
      <c r="AC133" s="190">
        <f t="shared" ref="AC133" si="476">-AC134+AC135+AC136</f>
        <v>0</v>
      </c>
      <c r="AD133" s="190" t="e">
        <f>AC133/Z133*100</f>
        <v>#DIV/0!</v>
      </c>
      <c r="AE133" s="190">
        <f t="shared" ref="AE133" si="477">-AE134+AE135+AE136</f>
        <v>0</v>
      </c>
      <c r="AF133" s="190">
        <f t="shared" ref="AF133" si="478">-AF134+AF135+AF136</f>
        <v>0</v>
      </c>
      <c r="AG133" s="190">
        <f t="shared" ref="AG133" si="479">-AG134+AG135+AG136</f>
        <v>0</v>
      </c>
      <c r="AH133" s="190">
        <f t="shared" ref="AH133" si="480">-AH134+AH135+AH136</f>
        <v>0</v>
      </c>
      <c r="AI133" s="190" t="e">
        <f>AH133/AE133*100</f>
        <v>#DIV/0!</v>
      </c>
      <c r="AJ133" s="190">
        <f t="shared" ref="AJ133" si="481">-AJ134+AJ135+AJ136</f>
        <v>0</v>
      </c>
      <c r="AK133" s="190">
        <f t="shared" ref="AK133" si="482">-AK134+AK135+AK136</f>
        <v>0</v>
      </c>
      <c r="AL133" s="190">
        <f t="shared" ref="AL133" si="483">-AL134+AL135+AL136</f>
        <v>0</v>
      </c>
      <c r="AM133" s="190">
        <f t="shared" ref="AM133" si="484">-AM134+AM135+AM136</f>
        <v>0</v>
      </c>
      <c r="AN133" s="190" t="e">
        <f>AM133/AJ133*100</f>
        <v>#DIV/0!</v>
      </c>
      <c r="AO133" s="190">
        <f t="shared" ref="AO133" si="485">-AO134+AO135+AO136</f>
        <v>0</v>
      </c>
      <c r="AP133" s="190">
        <f t="shared" ref="AP133" si="486">-AP134+AP135+AP136</f>
        <v>0</v>
      </c>
      <c r="AQ133" s="190">
        <f t="shared" ref="AQ133" si="487">-AQ134+AQ135+AQ136</f>
        <v>0</v>
      </c>
      <c r="AR133" s="190">
        <f t="shared" ref="AR133" si="488">-AR134+AR135+AR136</f>
        <v>0</v>
      </c>
      <c r="AS133" s="190" t="e">
        <f>AR133/AO133*100</f>
        <v>#DIV/0!</v>
      </c>
      <c r="AT133" s="190">
        <f t="shared" ref="AT133" si="489">-AT134+AT135+AT136</f>
        <v>0</v>
      </c>
      <c r="AU133" s="190">
        <f t="shared" ref="AU133" si="490">-AU134+AU135+AU136</f>
        <v>0</v>
      </c>
      <c r="AV133" s="190">
        <f t="shared" ref="AV133" si="491">-AV134+AV135+AV136</f>
        <v>0</v>
      </c>
      <c r="AW133" s="190">
        <f t="shared" ref="AW133" si="492">-AW134+AW135+AW136</f>
        <v>0</v>
      </c>
      <c r="AX133" s="190" t="e">
        <f>AW133/AT133*100</f>
        <v>#DIV/0!</v>
      </c>
      <c r="AY133" s="190">
        <f t="shared" ref="AY133" si="493">-AY134+AY135+AY136</f>
        <v>0</v>
      </c>
      <c r="AZ133" s="190">
        <f t="shared" ref="AZ133" si="494">-AZ134+AZ135+AZ136</f>
        <v>0</v>
      </c>
      <c r="BA133" s="190" t="e">
        <f>AZ133/AY133*100</f>
        <v>#DIV/0!</v>
      </c>
      <c r="BB133" s="205"/>
    </row>
    <row r="134" spans="1:54" ht="31.5" customHeight="1">
      <c r="A134" s="290"/>
      <c r="B134" s="292"/>
      <c r="C134" s="292"/>
      <c r="D134" s="165" t="s">
        <v>37</v>
      </c>
      <c r="E134" s="196">
        <f t="shared" si="361"/>
        <v>0</v>
      </c>
      <c r="F134" s="196">
        <f t="shared" si="362"/>
        <v>0</v>
      </c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190"/>
      <c r="AJ134" s="190"/>
      <c r="AK134" s="190"/>
      <c r="AL134" s="190"/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90"/>
      <c r="BB134" s="205"/>
    </row>
    <row r="135" spans="1:54" ht="50.25" customHeight="1">
      <c r="A135" s="290"/>
      <c r="B135" s="292"/>
      <c r="C135" s="292"/>
      <c r="D135" s="166" t="s">
        <v>2</v>
      </c>
      <c r="E135" s="196">
        <f t="shared" si="361"/>
        <v>0</v>
      </c>
      <c r="F135" s="196">
        <f t="shared" si="362"/>
        <v>0</v>
      </c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U135" s="190"/>
      <c r="V135" s="190"/>
      <c r="W135" s="190"/>
      <c r="X135" s="190"/>
      <c r="Y135" s="190"/>
      <c r="Z135" s="190"/>
      <c r="AA135" s="190"/>
      <c r="AB135" s="190"/>
      <c r="AC135" s="190"/>
      <c r="AD135" s="190"/>
      <c r="AE135" s="190"/>
      <c r="AF135" s="190"/>
      <c r="AG135" s="190"/>
      <c r="AH135" s="190"/>
      <c r="AI135" s="190"/>
      <c r="AJ135" s="190"/>
      <c r="AK135" s="190"/>
      <c r="AL135" s="190"/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205"/>
    </row>
    <row r="136" spans="1:54" ht="22.5" customHeight="1">
      <c r="A136" s="290"/>
      <c r="B136" s="292"/>
      <c r="C136" s="292"/>
      <c r="D136" s="204" t="s">
        <v>277</v>
      </c>
      <c r="E136" s="196">
        <f t="shared" si="361"/>
        <v>2459.3000000000002</v>
      </c>
      <c r="F136" s="196">
        <f t="shared" si="362"/>
        <v>2459.3000000000002</v>
      </c>
      <c r="G136" s="190"/>
      <c r="H136" s="190"/>
      <c r="I136" s="190"/>
      <c r="J136" s="190"/>
      <c r="K136" s="190">
        <v>2459.3000000000002</v>
      </c>
      <c r="L136" s="190">
        <v>2459.3000000000002</v>
      </c>
      <c r="M136" s="190"/>
      <c r="N136" s="190"/>
      <c r="O136" s="190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190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190"/>
      <c r="AT136" s="190"/>
      <c r="AU136" s="190"/>
      <c r="AV136" s="190"/>
      <c r="AW136" s="190"/>
      <c r="AX136" s="190"/>
      <c r="AY136" s="190"/>
      <c r="AZ136" s="190"/>
      <c r="BA136" s="190"/>
      <c r="BB136" s="205"/>
    </row>
    <row r="137" spans="1:54" ht="82.5" customHeight="1">
      <c r="A137" s="290"/>
      <c r="B137" s="292"/>
      <c r="C137" s="292"/>
      <c r="D137" s="204" t="s">
        <v>283</v>
      </c>
      <c r="E137" s="196">
        <f t="shared" si="361"/>
        <v>0</v>
      </c>
      <c r="F137" s="196">
        <f t="shared" si="362"/>
        <v>0</v>
      </c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0"/>
      <c r="S137" s="190"/>
      <c r="T137" s="190"/>
      <c r="U137" s="190"/>
      <c r="V137" s="190"/>
      <c r="W137" s="190"/>
      <c r="X137" s="190"/>
      <c r="Y137" s="190"/>
      <c r="Z137" s="190"/>
      <c r="AA137" s="190"/>
      <c r="AB137" s="190"/>
      <c r="AC137" s="190"/>
      <c r="AD137" s="190"/>
      <c r="AE137" s="190"/>
      <c r="AF137" s="190"/>
      <c r="AG137" s="190"/>
      <c r="AH137" s="190"/>
      <c r="AI137" s="190"/>
      <c r="AJ137" s="190"/>
      <c r="AK137" s="190"/>
      <c r="AL137" s="190"/>
      <c r="AM137" s="190"/>
      <c r="AN137" s="190"/>
      <c r="AO137" s="190"/>
      <c r="AP137" s="190"/>
      <c r="AQ137" s="190"/>
      <c r="AR137" s="190"/>
      <c r="AS137" s="190"/>
      <c r="AT137" s="190"/>
      <c r="AU137" s="190"/>
      <c r="AV137" s="190"/>
      <c r="AW137" s="190"/>
      <c r="AX137" s="190"/>
      <c r="AY137" s="190"/>
      <c r="AZ137" s="190"/>
      <c r="BA137" s="190"/>
      <c r="BB137" s="205"/>
    </row>
    <row r="138" spans="1:54" ht="22.5" customHeight="1">
      <c r="A138" s="290"/>
      <c r="B138" s="292"/>
      <c r="C138" s="292"/>
      <c r="D138" s="204" t="s">
        <v>278</v>
      </c>
      <c r="E138" s="196">
        <f t="shared" si="361"/>
        <v>0</v>
      </c>
      <c r="F138" s="196">
        <f t="shared" si="362"/>
        <v>0</v>
      </c>
      <c r="G138" s="190"/>
      <c r="H138" s="190"/>
      <c r="I138" s="190"/>
      <c r="J138" s="190"/>
      <c r="K138" s="190"/>
      <c r="L138" s="190"/>
      <c r="M138" s="190"/>
      <c r="N138" s="190"/>
      <c r="O138" s="190"/>
      <c r="P138" s="190"/>
      <c r="Q138" s="190"/>
      <c r="R138" s="190"/>
      <c r="S138" s="190"/>
      <c r="T138" s="190"/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F138" s="190"/>
      <c r="AG138" s="190"/>
      <c r="AH138" s="190"/>
      <c r="AI138" s="190"/>
      <c r="AJ138" s="190"/>
      <c r="AK138" s="190"/>
      <c r="AL138" s="190"/>
      <c r="AM138" s="190"/>
      <c r="AN138" s="190"/>
      <c r="AO138" s="190"/>
      <c r="AP138" s="190"/>
      <c r="AQ138" s="190"/>
      <c r="AR138" s="190"/>
      <c r="AS138" s="190"/>
      <c r="AT138" s="190"/>
      <c r="AU138" s="190"/>
      <c r="AV138" s="190"/>
      <c r="AW138" s="190"/>
      <c r="AX138" s="190"/>
      <c r="AY138" s="190"/>
      <c r="AZ138" s="190"/>
      <c r="BA138" s="190"/>
      <c r="BB138" s="205"/>
    </row>
    <row r="139" spans="1:54" ht="37.5" customHeight="1">
      <c r="A139" s="290"/>
      <c r="B139" s="292"/>
      <c r="C139" s="292"/>
      <c r="D139" s="161" t="s">
        <v>43</v>
      </c>
      <c r="E139" s="196">
        <f t="shared" si="361"/>
        <v>0</v>
      </c>
      <c r="F139" s="196">
        <f t="shared" si="362"/>
        <v>0</v>
      </c>
      <c r="G139" s="190"/>
      <c r="H139" s="190"/>
      <c r="I139" s="190"/>
      <c r="J139" s="190"/>
      <c r="K139" s="190"/>
      <c r="L139" s="190"/>
      <c r="M139" s="190"/>
      <c r="N139" s="190"/>
      <c r="O139" s="190"/>
      <c r="P139" s="190"/>
      <c r="Q139" s="190"/>
      <c r="R139" s="190"/>
      <c r="S139" s="190"/>
      <c r="T139" s="190"/>
      <c r="U139" s="190"/>
      <c r="V139" s="190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190"/>
      <c r="AT139" s="190"/>
      <c r="AU139" s="190"/>
      <c r="AV139" s="190"/>
      <c r="AW139" s="190"/>
      <c r="AX139" s="190"/>
      <c r="AY139" s="190"/>
      <c r="AZ139" s="190"/>
      <c r="BA139" s="190"/>
      <c r="BB139" s="205"/>
    </row>
    <row r="140" spans="1:54" ht="22.5" customHeight="1">
      <c r="A140" s="289" t="s">
        <v>395</v>
      </c>
      <c r="B140" s="291" t="s">
        <v>400</v>
      </c>
      <c r="C140" s="291" t="s">
        <v>331</v>
      </c>
      <c r="D140" s="167" t="s">
        <v>41</v>
      </c>
      <c r="E140" s="196">
        <f t="shared" si="361"/>
        <v>500</v>
      </c>
      <c r="F140" s="196">
        <f t="shared" si="362"/>
        <v>0</v>
      </c>
      <c r="G140" s="190">
        <f>F140/E140*100</f>
        <v>0</v>
      </c>
      <c r="H140" s="190">
        <f>-H141+H142+H143</f>
        <v>0</v>
      </c>
      <c r="I140" s="190">
        <f t="shared" ref="I140" si="495">-I141+I142+I143</f>
        <v>0</v>
      </c>
      <c r="J140" s="190" t="e">
        <f>I140/H140*100</f>
        <v>#DIV/0!</v>
      </c>
      <c r="K140" s="190">
        <f t="shared" ref="K140" si="496">-K141+K142+K143</f>
        <v>0</v>
      </c>
      <c r="L140" s="190">
        <f t="shared" ref="L140" si="497">-L141+L142+L143</f>
        <v>0</v>
      </c>
      <c r="M140" s="190" t="e">
        <f>L140/K140*100</f>
        <v>#DIV/0!</v>
      </c>
      <c r="N140" s="190">
        <f t="shared" ref="N140" si="498">-N141+N142+N143</f>
        <v>0</v>
      </c>
      <c r="O140" s="190">
        <f t="shared" ref="O140" si="499">-O141+O142+O143</f>
        <v>0</v>
      </c>
      <c r="P140" s="190" t="e">
        <f>O140/N140*100</f>
        <v>#DIV/0!</v>
      </c>
      <c r="Q140" s="190">
        <f t="shared" ref="Q140" si="500">-Q141+Q142+Q143</f>
        <v>0</v>
      </c>
      <c r="R140" s="190">
        <f t="shared" ref="R140" si="501">-R141+R142+R143</f>
        <v>0</v>
      </c>
      <c r="S140" s="190" t="e">
        <f>R140/Q140*100</f>
        <v>#DIV/0!</v>
      </c>
      <c r="T140" s="190">
        <f t="shared" ref="T140" si="502">-T141+T142+T143</f>
        <v>0</v>
      </c>
      <c r="U140" s="190">
        <f t="shared" ref="U140" si="503">-U141+U142+U143</f>
        <v>0</v>
      </c>
      <c r="V140" s="190" t="e">
        <f>U140/T140*100</f>
        <v>#DIV/0!</v>
      </c>
      <c r="W140" s="190">
        <f t="shared" ref="W140" si="504">-W141+W142+W143</f>
        <v>0</v>
      </c>
      <c r="X140" s="190">
        <f t="shared" ref="X140" si="505">-X141+X142+X143</f>
        <v>0</v>
      </c>
      <c r="Y140" s="190" t="e">
        <f>X140/W140*100</f>
        <v>#DIV/0!</v>
      </c>
      <c r="Z140" s="190">
        <f t="shared" ref="Z140" si="506">-Z141+Z142+Z143</f>
        <v>0</v>
      </c>
      <c r="AA140" s="190">
        <f t="shared" ref="AA140" si="507">-AA141+AA142+AA143</f>
        <v>0</v>
      </c>
      <c r="AB140" s="190">
        <f t="shared" ref="AB140" si="508">-AB141+AB142+AB143</f>
        <v>0</v>
      </c>
      <c r="AC140" s="190">
        <f t="shared" ref="AC140" si="509">-AC141+AC142+AC143</f>
        <v>0</v>
      </c>
      <c r="AD140" s="190" t="e">
        <f>AC140/Z140*100</f>
        <v>#DIV/0!</v>
      </c>
      <c r="AE140" s="190">
        <f t="shared" ref="AE140" si="510">-AE141+AE142+AE143</f>
        <v>500</v>
      </c>
      <c r="AF140" s="190">
        <f t="shared" ref="AF140" si="511">-AF141+AF142+AF143</f>
        <v>0</v>
      </c>
      <c r="AG140" s="190">
        <f t="shared" ref="AG140" si="512">-AG141+AG142+AG143</f>
        <v>0</v>
      </c>
      <c r="AH140" s="190">
        <f t="shared" ref="AH140" si="513">-AH141+AH142+AH143</f>
        <v>0</v>
      </c>
      <c r="AI140" s="190">
        <f>AH140/AE140*100</f>
        <v>0</v>
      </c>
      <c r="AJ140" s="190">
        <f t="shared" ref="AJ140" si="514">-AJ141+AJ142+AJ143</f>
        <v>0</v>
      </c>
      <c r="AK140" s="190">
        <f t="shared" ref="AK140" si="515">-AK141+AK142+AK143</f>
        <v>0</v>
      </c>
      <c r="AL140" s="190">
        <f t="shared" ref="AL140" si="516">-AL141+AL142+AL143</f>
        <v>0</v>
      </c>
      <c r="AM140" s="190">
        <f t="shared" ref="AM140" si="517">-AM141+AM142+AM143</f>
        <v>0</v>
      </c>
      <c r="AN140" s="190" t="e">
        <f>AM140/AJ140*100</f>
        <v>#DIV/0!</v>
      </c>
      <c r="AO140" s="190">
        <f t="shared" ref="AO140" si="518">-AO141+AO142+AO143</f>
        <v>0</v>
      </c>
      <c r="AP140" s="190">
        <f t="shared" ref="AP140" si="519">-AP141+AP142+AP143</f>
        <v>0</v>
      </c>
      <c r="AQ140" s="190">
        <f t="shared" ref="AQ140" si="520">-AQ141+AQ142+AQ143</f>
        <v>0</v>
      </c>
      <c r="AR140" s="190">
        <f t="shared" ref="AR140" si="521">-AR141+AR142+AR143</f>
        <v>0</v>
      </c>
      <c r="AS140" s="190" t="e">
        <f>AR140/AO140*100</f>
        <v>#DIV/0!</v>
      </c>
      <c r="AT140" s="190">
        <f t="shared" ref="AT140" si="522">-AT141+AT142+AT143</f>
        <v>0</v>
      </c>
      <c r="AU140" s="190">
        <f t="shared" ref="AU140" si="523">-AU141+AU142+AU143</f>
        <v>0</v>
      </c>
      <c r="AV140" s="190">
        <f t="shared" ref="AV140" si="524">-AV141+AV142+AV143</f>
        <v>0</v>
      </c>
      <c r="AW140" s="190">
        <f t="shared" ref="AW140" si="525">-AW141+AW142+AW143</f>
        <v>0</v>
      </c>
      <c r="AX140" s="190" t="e">
        <f>AW140/AT140*100</f>
        <v>#DIV/0!</v>
      </c>
      <c r="AY140" s="190">
        <f t="shared" ref="AY140" si="526">-AY141+AY142+AY143</f>
        <v>0</v>
      </c>
      <c r="AZ140" s="190">
        <f t="shared" ref="AZ140" si="527">-AZ141+AZ142+AZ143</f>
        <v>0</v>
      </c>
      <c r="BA140" s="190" t="e">
        <f>AZ140/AY140*100</f>
        <v>#DIV/0!</v>
      </c>
      <c r="BB140" s="205"/>
    </row>
    <row r="141" spans="1:54" ht="31.5" customHeight="1">
      <c r="A141" s="290"/>
      <c r="B141" s="292"/>
      <c r="C141" s="292"/>
      <c r="D141" s="165" t="s">
        <v>37</v>
      </c>
      <c r="E141" s="196">
        <f t="shared" si="361"/>
        <v>0</v>
      </c>
      <c r="F141" s="196">
        <f t="shared" si="362"/>
        <v>0</v>
      </c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90"/>
      <c r="AQ141" s="190"/>
      <c r="AR141" s="190"/>
      <c r="AS141" s="190"/>
      <c r="AT141" s="190"/>
      <c r="AU141" s="190"/>
      <c r="AV141" s="190"/>
      <c r="AW141" s="190"/>
      <c r="AX141" s="190"/>
      <c r="AY141" s="190"/>
      <c r="AZ141" s="190"/>
      <c r="BA141" s="190"/>
      <c r="BB141" s="205"/>
    </row>
    <row r="142" spans="1:54" ht="50.25" customHeight="1">
      <c r="A142" s="290"/>
      <c r="B142" s="292"/>
      <c r="C142" s="292"/>
      <c r="D142" s="166" t="s">
        <v>2</v>
      </c>
      <c r="E142" s="196">
        <f t="shared" si="361"/>
        <v>0</v>
      </c>
      <c r="F142" s="196">
        <f t="shared" si="362"/>
        <v>0</v>
      </c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0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0"/>
      <c r="AC142" s="190"/>
      <c r="AD142" s="190"/>
      <c r="AE142" s="190"/>
      <c r="AF142" s="190"/>
      <c r="AG142" s="190"/>
      <c r="AH142" s="190"/>
      <c r="AI142" s="190"/>
      <c r="AJ142" s="190"/>
      <c r="AK142" s="190"/>
      <c r="AL142" s="190"/>
      <c r="AM142" s="190"/>
      <c r="AN142" s="190"/>
      <c r="AO142" s="190"/>
      <c r="AP142" s="190"/>
      <c r="AQ142" s="190"/>
      <c r="AR142" s="190"/>
      <c r="AS142" s="190"/>
      <c r="AT142" s="190"/>
      <c r="AU142" s="190"/>
      <c r="AV142" s="190"/>
      <c r="AW142" s="190"/>
      <c r="AX142" s="190"/>
      <c r="AY142" s="190"/>
      <c r="AZ142" s="190"/>
      <c r="BA142" s="190"/>
      <c r="BB142" s="205"/>
    </row>
    <row r="143" spans="1:54" ht="22.5" customHeight="1">
      <c r="A143" s="290"/>
      <c r="B143" s="292"/>
      <c r="C143" s="292"/>
      <c r="D143" s="204" t="s">
        <v>277</v>
      </c>
      <c r="E143" s="196">
        <f t="shared" si="361"/>
        <v>500</v>
      </c>
      <c r="F143" s="196">
        <f t="shared" si="362"/>
        <v>0</v>
      </c>
      <c r="G143" s="190"/>
      <c r="H143" s="190"/>
      <c r="I143" s="190"/>
      <c r="J143" s="190"/>
      <c r="K143" s="190"/>
      <c r="L143" s="190"/>
      <c r="M143" s="190"/>
      <c r="N143" s="190"/>
      <c r="O143" s="190"/>
      <c r="P143" s="190"/>
      <c r="Q143" s="190"/>
      <c r="R143" s="190"/>
      <c r="S143" s="190"/>
      <c r="T143" s="190"/>
      <c r="U143" s="190"/>
      <c r="V143" s="190"/>
      <c r="W143" s="190"/>
      <c r="X143" s="190"/>
      <c r="Y143" s="190"/>
      <c r="Z143" s="190"/>
      <c r="AA143" s="190"/>
      <c r="AB143" s="190"/>
      <c r="AC143" s="190"/>
      <c r="AD143" s="190"/>
      <c r="AE143" s="190">
        <v>500</v>
      </c>
      <c r="AF143" s="190"/>
      <c r="AG143" s="190"/>
      <c r="AH143" s="190"/>
      <c r="AI143" s="190"/>
      <c r="AJ143" s="190"/>
      <c r="AK143" s="190"/>
      <c r="AL143" s="190"/>
      <c r="AM143" s="190"/>
      <c r="AN143" s="190"/>
      <c r="AO143" s="190"/>
      <c r="AP143" s="190"/>
      <c r="AQ143" s="190"/>
      <c r="AR143" s="190"/>
      <c r="AS143" s="190"/>
      <c r="AT143" s="190"/>
      <c r="AU143" s="190"/>
      <c r="AV143" s="190"/>
      <c r="AW143" s="190"/>
      <c r="AX143" s="190"/>
      <c r="AY143" s="190"/>
      <c r="AZ143" s="190"/>
      <c r="BA143" s="190"/>
      <c r="BB143" s="205"/>
    </row>
    <row r="144" spans="1:54" ht="82.5" customHeight="1">
      <c r="A144" s="290"/>
      <c r="B144" s="292"/>
      <c r="C144" s="292"/>
      <c r="D144" s="204" t="s">
        <v>283</v>
      </c>
      <c r="E144" s="196">
        <f t="shared" si="361"/>
        <v>0</v>
      </c>
      <c r="F144" s="196">
        <f t="shared" si="362"/>
        <v>0</v>
      </c>
      <c r="G144" s="190"/>
      <c r="H144" s="190"/>
      <c r="I144" s="190"/>
      <c r="J144" s="190"/>
      <c r="K144" s="190"/>
      <c r="L144" s="190"/>
      <c r="M144" s="190"/>
      <c r="N144" s="190"/>
      <c r="O144" s="190"/>
      <c r="P144" s="190"/>
      <c r="Q144" s="190"/>
      <c r="R144" s="190"/>
      <c r="S144" s="190"/>
      <c r="T144" s="190"/>
      <c r="U144" s="190"/>
      <c r="V144" s="190"/>
      <c r="W144" s="190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90"/>
      <c r="AH144" s="190"/>
      <c r="AI144" s="190"/>
      <c r="AJ144" s="190"/>
      <c r="AK144" s="190"/>
      <c r="AL144" s="190"/>
      <c r="AM144" s="190"/>
      <c r="AN144" s="190"/>
      <c r="AO144" s="190"/>
      <c r="AP144" s="190"/>
      <c r="AQ144" s="190"/>
      <c r="AR144" s="190"/>
      <c r="AS144" s="190"/>
      <c r="AT144" s="190"/>
      <c r="AU144" s="190"/>
      <c r="AV144" s="190"/>
      <c r="AW144" s="190"/>
      <c r="AX144" s="190"/>
      <c r="AY144" s="190"/>
      <c r="AZ144" s="190"/>
      <c r="BA144" s="190"/>
      <c r="BB144" s="205"/>
    </row>
    <row r="145" spans="1:54" ht="22.5" customHeight="1">
      <c r="A145" s="290"/>
      <c r="B145" s="292"/>
      <c r="C145" s="292"/>
      <c r="D145" s="204" t="s">
        <v>278</v>
      </c>
      <c r="E145" s="196">
        <f t="shared" si="361"/>
        <v>0</v>
      </c>
      <c r="F145" s="196">
        <f t="shared" si="362"/>
        <v>0</v>
      </c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190"/>
      <c r="R145" s="190"/>
      <c r="S145" s="190"/>
      <c r="T145" s="190"/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F145" s="190"/>
      <c r="AG145" s="190"/>
      <c r="AH145" s="190"/>
      <c r="AI145" s="190"/>
      <c r="AJ145" s="190"/>
      <c r="AK145" s="190"/>
      <c r="AL145" s="190"/>
      <c r="AM145" s="190"/>
      <c r="AN145" s="190"/>
      <c r="AO145" s="190"/>
      <c r="AP145" s="190"/>
      <c r="AQ145" s="190"/>
      <c r="AR145" s="190"/>
      <c r="AS145" s="190"/>
      <c r="AT145" s="190"/>
      <c r="AU145" s="190"/>
      <c r="AV145" s="190"/>
      <c r="AW145" s="190"/>
      <c r="AX145" s="190"/>
      <c r="AY145" s="190"/>
      <c r="AZ145" s="190"/>
      <c r="BA145" s="190"/>
      <c r="BB145" s="205"/>
    </row>
    <row r="146" spans="1:54" ht="37.5" customHeight="1">
      <c r="A146" s="290"/>
      <c r="B146" s="292"/>
      <c r="C146" s="292"/>
      <c r="D146" s="161" t="s">
        <v>43</v>
      </c>
      <c r="E146" s="196">
        <f t="shared" si="361"/>
        <v>0</v>
      </c>
      <c r="F146" s="196">
        <f t="shared" si="362"/>
        <v>0</v>
      </c>
      <c r="G146" s="190"/>
      <c r="H146" s="190"/>
      <c r="I146" s="190"/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190"/>
      <c r="AK146" s="190"/>
      <c r="AL146" s="190"/>
      <c r="AM146" s="190"/>
      <c r="AN146" s="190"/>
      <c r="AO146" s="190"/>
      <c r="AP146" s="190"/>
      <c r="AQ146" s="190"/>
      <c r="AR146" s="190"/>
      <c r="AS146" s="190"/>
      <c r="AT146" s="190"/>
      <c r="AU146" s="190"/>
      <c r="AV146" s="190"/>
      <c r="AW146" s="190"/>
      <c r="AX146" s="190"/>
      <c r="AY146" s="190"/>
      <c r="AZ146" s="190"/>
      <c r="BA146" s="190"/>
      <c r="BB146" s="205"/>
    </row>
    <row r="147" spans="1:54" ht="22.5" customHeight="1">
      <c r="A147" s="289" t="s">
        <v>396</v>
      </c>
      <c r="B147" s="291" t="s">
        <v>401</v>
      </c>
      <c r="C147" s="291" t="s">
        <v>331</v>
      </c>
      <c r="D147" s="167" t="s">
        <v>41</v>
      </c>
      <c r="E147" s="196">
        <f t="shared" si="361"/>
        <v>500</v>
      </c>
      <c r="F147" s="196">
        <f t="shared" si="362"/>
        <v>0</v>
      </c>
      <c r="G147" s="190">
        <f>F147/E147*100</f>
        <v>0</v>
      </c>
      <c r="H147" s="190">
        <f>-H148+H149+H150</f>
        <v>0</v>
      </c>
      <c r="I147" s="190">
        <f t="shared" ref="I147" si="528">-I148+I149+I150</f>
        <v>0</v>
      </c>
      <c r="J147" s="190" t="e">
        <f>I147/H147*100</f>
        <v>#DIV/0!</v>
      </c>
      <c r="K147" s="190">
        <f t="shared" ref="K147" si="529">-K148+K149+K150</f>
        <v>0</v>
      </c>
      <c r="L147" s="190">
        <f t="shared" ref="L147" si="530">-L148+L149+L150</f>
        <v>0</v>
      </c>
      <c r="M147" s="190" t="e">
        <f>L147/K147*100</f>
        <v>#DIV/0!</v>
      </c>
      <c r="N147" s="190">
        <f t="shared" ref="N147" si="531">-N148+N149+N150</f>
        <v>0</v>
      </c>
      <c r="O147" s="190">
        <f t="shared" ref="O147" si="532">-O148+O149+O150</f>
        <v>0</v>
      </c>
      <c r="P147" s="190" t="e">
        <f>O147/N147*100</f>
        <v>#DIV/0!</v>
      </c>
      <c r="Q147" s="190">
        <f t="shared" ref="Q147" si="533">-Q148+Q149+Q150</f>
        <v>0</v>
      </c>
      <c r="R147" s="190">
        <f t="shared" ref="R147" si="534">-R148+R149+R150</f>
        <v>0</v>
      </c>
      <c r="S147" s="190" t="e">
        <f>R147/Q147*100</f>
        <v>#DIV/0!</v>
      </c>
      <c r="T147" s="190">
        <f t="shared" ref="T147" si="535">-T148+T149+T150</f>
        <v>0</v>
      </c>
      <c r="U147" s="190">
        <f t="shared" ref="U147" si="536">-U148+U149+U150</f>
        <v>0</v>
      </c>
      <c r="V147" s="190" t="e">
        <f>U147/T147*100</f>
        <v>#DIV/0!</v>
      </c>
      <c r="W147" s="190">
        <f t="shared" ref="W147" si="537">-W148+W149+W150</f>
        <v>0</v>
      </c>
      <c r="X147" s="190">
        <f t="shared" ref="X147" si="538">-X148+X149+X150</f>
        <v>0</v>
      </c>
      <c r="Y147" s="190" t="e">
        <f>X147/W147*100</f>
        <v>#DIV/0!</v>
      </c>
      <c r="Z147" s="190">
        <f t="shared" ref="Z147" si="539">-Z148+Z149+Z150</f>
        <v>0</v>
      </c>
      <c r="AA147" s="190">
        <f t="shared" ref="AA147" si="540">-AA148+AA149+AA150</f>
        <v>0</v>
      </c>
      <c r="AB147" s="190">
        <f t="shared" ref="AB147" si="541">-AB148+AB149+AB150</f>
        <v>0</v>
      </c>
      <c r="AC147" s="190">
        <f t="shared" ref="AC147" si="542">-AC148+AC149+AC150</f>
        <v>0</v>
      </c>
      <c r="AD147" s="190" t="e">
        <f>AC147/Z147*100</f>
        <v>#DIV/0!</v>
      </c>
      <c r="AE147" s="190">
        <f t="shared" ref="AE147" si="543">-AE148+AE149+AE150</f>
        <v>500</v>
      </c>
      <c r="AF147" s="190">
        <f t="shared" ref="AF147" si="544">-AF148+AF149+AF150</f>
        <v>0</v>
      </c>
      <c r="AG147" s="190">
        <f t="shared" ref="AG147" si="545">-AG148+AG149+AG150</f>
        <v>0</v>
      </c>
      <c r="AH147" s="190">
        <f t="shared" ref="AH147" si="546">-AH148+AH149+AH150</f>
        <v>0</v>
      </c>
      <c r="AI147" s="190">
        <f>AH147/AE147*100</f>
        <v>0</v>
      </c>
      <c r="AJ147" s="190">
        <f t="shared" ref="AJ147" si="547">-AJ148+AJ149+AJ150</f>
        <v>0</v>
      </c>
      <c r="AK147" s="190">
        <f t="shared" ref="AK147" si="548">-AK148+AK149+AK150</f>
        <v>0</v>
      </c>
      <c r="AL147" s="190">
        <f t="shared" ref="AL147" si="549">-AL148+AL149+AL150</f>
        <v>0</v>
      </c>
      <c r="AM147" s="190">
        <f t="shared" ref="AM147" si="550">-AM148+AM149+AM150</f>
        <v>0</v>
      </c>
      <c r="AN147" s="190" t="e">
        <f>AM147/AJ147*100</f>
        <v>#DIV/0!</v>
      </c>
      <c r="AO147" s="190">
        <f t="shared" ref="AO147" si="551">-AO148+AO149+AO150</f>
        <v>0</v>
      </c>
      <c r="AP147" s="190">
        <f t="shared" ref="AP147" si="552">-AP148+AP149+AP150</f>
        <v>0</v>
      </c>
      <c r="AQ147" s="190">
        <f t="shared" ref="AQ147" si="553">-AQ148+AQ149+AQ150</f>
        <v>0</v>
      </c>
      <c r="AR147" s="190">
        <f t="shared" ref="AR147" si="554">-AR148+AR149+AR150</f>
        <v>0</v>
      </c>
      <c r="AS147" s="190" t="e">
        <f>AR147/AO147*100</f>
        <v>#DIV/0!</v>
      </c>
      <c r="AT147" s="190">
        <f t="shared" ref="AT147" si="555">-AT148+AT149+AT150</f>
        <v>0</v>
      </c>
      <c r="AU147" s="190">
        <f t="shared" ref="AU147" si="556">-AU148+AU149+AU150</f>
        <v>0</v>
      </c>
      <c r="AV147" s="190">
        <f t="shared" ref="AV147" si="557">-AV148+AV149+AV150</f>
        <v>0</v>
      </c>
      <c r="AW147" s="190">
        <f t="shared" ref="AW147" si="558">-AW148+AW149+AW150</f>
        <v>0</v>
      </c>
      <c r="AX147" s="190" t="e">
        <f>AW147/AT147*100</f>
        <v>#DIV/0!</v>
      </c>
      <c r="AY147" s="190">
        <f t="shared" ref="AY147" si="559">-AY148+AY149+AY150</f>
        <v>0</v>
      </c>
      <c r="AZ147" s="190">
        <f t="shared" ref="AZ147" si="560">-AZ148+AZ149+AZ150</f>
        <v>0</v>
      </c>
      <c r="BA147" s="190" t="e">
        <f>AZ147/AY147*100</f>
        <v>#DIV/0!</v>
      </c>
      <c r="BB147" s="205"/>
    </row>
    <row r="148" spans="1:54" ht="31.5" customHeight="1">
      <c r="A148" s="290"/>
      <c r="B148" s="292"/>
      <c r="C148" s="292"/>
      <c r="D148" s="165" t="s">
        <v>37</v>
      </c>
      <c r="E148" s="196">
        <f t="shared" si="361"/>
        <v>0</v>
      </c>
      <c r="F148" s="196">
        <f t="shared" si="362"/>
        <v>0</v>
      </c>
      <c r="G148" s="190"/>
      <c r="H148" s="190"/>
      <c r="I148" s="190"/>
      <c r="J148" s="190"/>
      <c r="K148" s="190"/>
      <c r="L148" s="190"/>
      <c r="M148" s="190"/>
      <c r="N148" s="190"/>
      <c r="O148" s="190"/>
      <c r="P148" s="190"/>
      <c r="Q148" s="190"/>
      <c r="R148" s="190"/>
      <c r="S148" s="190"/>
      <c r="T148" s="190"/>
      <c r="U148" s="190"/>
      <c r="V148" s="190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0"/>
      <c r="AI148" s="190"/>
      <c r="AJ148" s="190"/>
      <c r="AK148" s="190"/>
      <c r="AL148" s="190"/>
      <c r="AM148" s="190"/>
      <c r="AN148" s="190"/>
      <c r="AO148" s="190"/>
      <c r="AP148" s="190"/>
      <c r="AQ148" s="190"/>
      <c r="AR148" s="190"/>
      <c r="AS148" s="190"/>
      <c r="AT148" s="190"/>
      <c r="AU148" s="190"/>
      <c r="AV148" s="190"/>
      <c r="AW148" s="190"/>
      <c r="AX148" s="190"/>
      <c r="AY148" s="190"/>
      <c r="AZ148" s="190"/>
      <c r="BA148" s="190"/>
      <c r="BB148" s="205"/>
    </row>
    <row r="149" spans="1:54" ht="50.25" customHeight="1">
      <c r="A149" s="290"/>
      <c r="B149" s="292"/>
      <c r="C149" s="292"/>
      <c r="D149" s="166" t="s">
        <v>2</v>
      </c>
      <c r="E149" s="196">
        <f t="shared" si="361"/>
        <v>0</v>
      </c>
      <c r="F149" s="196">
        <f t="shared" si="362"/>
        <v>0</v>
      </c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190"/>
      <c r="AH149" s="190"/>
      <c r="AI149" s="190"/>
      <c r="AJ149" s="190"/>
      <c r="AK149" s="190"/>
      <c r="AL149" s="190"/>
      <c r="AM149" s="190"/>
      <c r="AN149" s="190"/>
      <c r="AO149" s="190"/>
      <c r="AP149" s="190"/>
      <c r="AQ149" s="190"/>
      <c r="AR149" s="190"/>
      <c r="AS149" s="190"/>
      <c r="AT149" s="190"/>
      <c r="AU149" s="190"/>
      <c r="AV149" s="190"/>
      <c r="AW149" s="190"/>
      <c r="AX149" s="190"/>
      <c r="AY149" s="190"/>
      <c r="AZ149" s="190"/>
      <c r="BA149" s="190"/>
      <c r="BB149" s="205"/>
    </row>
    <row r="150" spans="1:54" ht="22.5" customHeight="1">
      <c r="A150" s="290"/>
      <c r="B150" s="292"/>
      <c r="C150" s="292"/>
      <c r="D150" s="204" t="s">
        <v>277</v>
      </c>
      <c r="E150" s="196">
        <f t="shared" si="361"/>
        <v>500</v>
      </c>
      <c r="F150" s="196">
        <f t="shared" si="362"/>
        <v>0</v>
      </c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90"/>
      <c r="X150" s="190"/>
      <c r="Y150" s="190"/>
      <c r="Z150" s="190"/>
      <c r="AA150" s="190"/>
      <c r="AB150" s="190"/>
      <c r="AC150" s="190"/>
      <c r="AD150" s="190"/>
      <c r="AE150" s="190">
        <v>500</v>
      </c>
      <c r="AF150" s="190"/>
      <c r="AG150" s="190"/>
      <c r="AH150" s="190"/>
      <c r="AI150" s="190"/>
      <c r="AJ150" s="190"/>
      <c r="AK150" s="190"/>
      <c r="AL150" s="190"/>
      <c r="AM150" s="190"/>
      <c r="AN150" s="190"/>
      <c r="AO150" s="190"/>
      <c r="AP150" s="190"/>
      <c r="AQ150" s="190"/>
      <c r="AR150" s="190"/>
      <c r="AS150" s="190"/>
      <c r="AT150" s="190"/>
      <c r="AU150" s="190"/>
      <c r="AV150" s="190"/>
      <c r="AW150" s="190"/>
      <c r="AX150" s="190"/>
      <c r="AY150" s="190"/>
      <c r="AZ150" s="190"/>
      <c r="BA150" s="190"/>
      <c r="BB150" s="205"/>
    </row>
    <row r="151" spans="1:54" ht="82.5" customHeight="1">
      <c r="A151" s="290"/>
      <c r="B151" s="292"/>
      <c r="C151" s="292"/>
      <c r="D151" s="204" t="s">
        <v>283</v>
      </c>
      <c r="E151" s="196">
        <f t="shared" si="361"/>
        <v>0</v>
      </c>
      <c r="F151" s="196">
        <f t="shared" si="362"/>
        <v>0</v>
      </c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90"/>
      <c r="AH151" s="190"/>
      <c r="AI151" s="190"/>
      <c r="AJ151" s="190"/>
      <c r="AK151" s="190"/>
      <c r="AL151" s="190"/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90"/>
      <c r="AW151" s="190"/>
      <c r="AX151" s="190"/>
      <c r="AY151" s="190"/>
      <c r="AZ151" s="190"/>
      <c r="BA151" s="190"/>
      <c r="BB151" s="205"/>
    </row>
    <row r="152" spans="1:54" ht="22.5" customHeight="1">
      <c r="A152" s="290"/>
      <c r="B152" s="292"/>
      <c r="C152" s="292"/>
      <c r="D152" s="204" t="s">
        <v>278</v>
      </c>
      <c r="E152" s="196">
        <f t="shared" si="361"/>
        <v>0</v>
      </c>
      <c r="F152" s="196">
        <f t="shared" si="362"/>
        <v>0</v>
      </c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  <c r="R152" s="190"/>
      <c r="S152" s="190"/>
      <c r="T152" s="190"/>
      <c r="U152" s="190"/>
      <c r="V152" s="190"/>
      <c r="W152" s="190"/>
      <c r="X152" s="190"/>
      <c r="Y152" s="190"/>
      <c r="Z152" s="190"/>
      <c r="AA152" s="190"/>
      <c r="AB152" s="190"/>
      <c r="AC152" s="190"/>
      <c r="AD152" s="190"/>
      <c r="AE152" s="190"/>
      <c r="AF152" s="190"/>
      <c r="AG152" s="190"/>
      <c r="AH152" s="190"/>
      <c r="AI152" s="190"/>
      <c r="AJ152" s="190"/>
      <c r="AK152" s="190"/>
      <c r="AL152" s="190"/>
      <c r="AM152" s="190"/>
      <c r="AN152" s="190"/>
      <c r="AO152" s="190"/>
      <c r="AP152" s="190"/>
      <c r="AQ152" s="190"/>
      <c r="AR152" s="190"/>
      <c r="AS152" s="190"/>
      <c r="AT152" s="190"/>
      <c r="AU152" s="190"/>
      <c r="AV152" s="190"/>
      <c r="AW152" s="190"/>
      <c r="AX152" s="190"/>
      <c r="AY152" s="190"/>
      <c r="AZ152" s="190"/>
      <c r="BA152" s="190"/>
      <c r="BB152" s="205"/>
    </row>
    <row r="153" spans="1:54" ht="37.5" customHeight="1">
      <c r="A153" s="290"/>
      <c r="B153" s="292"/>
      <c r="C153" s="292"/>
      <c r="D153" s="161" t="s">
        <v>43</v>
      </c>
      <c r="E153" s="196">
        <f t="shared" si="361"/>
        <v>0</v>
      </c>
      <c r="F153" s="196">
        <f t="shared" si="362"/>
        <v>0</v>
      </c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0"/>
      <c r="AI153" s="190"/>
      <c r="AJ153" s="190"/>
      <c r="AK153" s="190"/>
      <c r="AL153" s="190"/>
      <c r="AM153" s="190"/>
      <c r="AN153" s="190"/>
      <c r="AO153" s="190"/>
      <c r="AP153" s="190"/>
      <c r="AQ153" s="190"/>
      <c r="AR153" s="190"/>
      <c r="AS153" s="190"/>
      <c r="AT153" s="190"/>
      <c r="AU153" s="190"/>
      <c r="AV153" s="190"/>
      <c r="AW153" s="190"/>
      <c r="AX153" s="190"/>
      <c r="AY153" s="190"/>
      <c r="AZ153" s="190"/>
      <c r="BA153" s="190"/>
      <c r="BB153" s="205"/>
    </row>
    <row r="154" spans="1:54" ht="22.5" customHeight="1">
      <c r="A154" s="289" t="s">
        <v>397</v>
      </c>
      <c r="B154" s="291" t="s">
        <v>402</v>
      </c>
      <c r="C154" s="291" t="s">
        <v>331</v>
      </c>
      <c r="D154" s="167" t="s">
        <v>41</v>
      </c>
      <c r="E154" s="196">
        <f t="shared" si="361"/>
        <v>500</v>
      </c>
      <c r="F154" s="196">
        <f t="shared" si="362"/>
        <v>0</v>
      </c>
      <c r="G154" s="190">
        <f>F154/E154*100</f>
        <v>0</v>
      </c>
      <c r="H154" s="190">
        <f>-H155+H156+H157</f>
        <v>0</v>
      </c>
      <c r="I154" s="190">
        <f t="shared" ref="I154" si="561">-I155+I156+I157</f>
        <v>0</v>
      </c>
      <c r="J154" s="190" t="e">
        <f>I154/H154*100</f>
        <v>#DIV/0!</v>
      </c>
      <c r="K154" s="190">
        <f t="shared" ref="K154" si="562">-K155+K156+K157</f>
        <v>0</v>
      </c>
      <c r="L154" s="190">
        <f t="shared" ref="L154" si="563">-L155+L156+L157</f>
        <v>0</v>
      </c>
      <c r="M154" s="190" t="e">
        <f>L154/K154*100</f>
        <v>#DIV/0!</v>
      </c>
      <c r="N154" s="190">
        <f t="shared" ref="N154" si="564">-N155+N156+N157</f>
        <v>0</v>
      </c>
      <c r="O154" s="190">
        <f t="shared" ref="O154" si="565">-O155+O156+O157</f>
        <v>0</v>
      </c>
      <c r="P154" s="190" t="e">
        <f>O154/N154*100</f>
        <v>#DIV/0!</v>
      </c>
      <c r="Q154" s="190">
        <f t="shared" ref="Q154" si="566">-Q155+Q156+Q157</f>
        <v>0</v>
      </c>
      <c r="R154" s="190">
        <f t="shared" ref="R154" si="567">-R155+R156+R157</f>
        <v>0</v>
      </c>
      <c r="S154" s="190" t="e">
        <f>R154/Q154*100</f>
        <v>#DIV/0!</v>
      </c>
      <c r="T154" s="190">
        <f t="shared" ref="T154" si="568">-T155+T156+T157</f>
        <v>0</v>
      </c>
      <c r="U154" s="190">
        <f t="shared" ref="U154" si="569">-U155+U156+U157</f>
        <v>0</v>
      </c>
      <c r="V154" s="190" t="e">
        <f>U154/T154*100</f>
        <v>#DIV/0!</v>
      </c>
      <c r="W154" s="190">
        <f t="shared" ref="W154" si="570">-W155+W156+W157</f>
        <v>0</v>
      </c>
      <c r="X154" s="190">
        <f t="shared" ref="X154" si="571">-X155+X156+X157</f>
        <v>0</v>
      </c>
      <c r="Y154" s="190" t="e">
        <f>X154/W154*100</f>
        <v>#DIV/0!</v>
      </c>
      <c r="Z154" s="190">
        <f t="shared" ref="Z154" si="572">-Z155+Z156+Z157</f>
        <v>0</v>
      </c>
      <c r="AA154" s="190">
        <f t="shared" ref="AA154" si="573">-AA155+AA156+AA157</f>
        <v>0</v>
      </c>
      <c r="AB154" s="190">
        <f t="shared" ref="AB154" si="574">-AB155+AB156+AB157</f>
        <v>0</v>
      </c>
      <c r="AC154" s="190">
        <f t="shared" ref="AC154" si="575">-AC155+AC156+AC157</f>
        <v>0</v>
      </c>
      <c r="AD154" s="190" t="e">
        <f>AC154/Z154*100</f>
        <v>#DIV/0!</v>
      </c>
      <c r="AE154" s="190">
        <f t="shared" ref="AE154" si="576">-AE155+AE156+AE157</f>
        <v>500</v>
      </c>
      <c r="AF154" s="190">
        <f t="shared" ref="AF154" si="577">-AF155+AF156+AF157</f>
        <v>0</v>
      </c>
      <c r="AG154" s="190">
        <f t="shared" ref="AG154" si="578">-AG155+AG156+AG157</f>
        <v>0</v>
      </c>
      <c r="AH154" s="190">
        <f t="shared" ref="AH154" si="579">-AH155+AH156+AH157</f>
        <v>0</v>
      </c>
      <c r="AI154" s="190">
        <f>AH154/AE154*100</f>
        <v>0</v>
      </c>
      <c r="AJ154" s="190">
        <f t="shared" ref="AJ154" si="580">-AJ155+AJ156+AJ157</f>
        <v>0</v>
      </c>
      <c r="AK154" s="190">
        <f t="shared" ref="AK154" si="581">-AK155+AK156+AK157</f>
        <v>0</v>
      </c>
      <c r="AL154" s="190">
        <f t="shared" ref="AL154" si="582">-AL155+AL156+AL157</f>
        <v>0</v>
      </c>
      <c r="AM154" s="190">
        <f t="shared" ref="AM154" si="583">-AM155+AM156+AM157</f>
        <v>0</v>
      </c>
      <c r="AN154" s="190" t="e">
        <f>AM154/AJ154*100</f>
        <v>#DIV/0!</v>
      </c>
      <c r="AO154" s="190">
        <f t="shared" ref="AO154" si="584">-AO155+AO156+AO157</f>
        <v>0</v>
      </c>
      <c r="AP154" s="190">
        <f t="shared" ref="AP154" si="585">-AP155+AP156+AP157</f>
        <v>0</v>
      </c>
      <c r="AQ154" s="190">
        <f t="shared" ref="AQ154" si="586">-AQ155+AQ156+AQ157</f>
        <v>0</v>
      </c>
      <c r="AR154" s="190">
        <f t="shared" ref="AR154" si="587">-AR155+AR156+AR157</f>
        <v>0</v>
      </c>
      <c r="AS154" s="190" t="e">
        <f>AR154/AO154*100</f>
        <v>#DIV/0!</v>
      </c>
      <c r="AT154" s="190">
        <f t="shared" ref="AT154" si="588">-AT155+AT156+AT157</f>
        <v>0</v>
      </c>
      <c r="AU154" s="190">
        <f t="shared" ref="AU154" si="589">-AU155+AU156+AU157</f>
        <v>0</v>
      </c>
      <c r="AV154" s="190">
        <f t="shared" ref="AV154" si="590">-AV155+AV156+AV157</f>
        <v>0</v>
      </c>
      <c r="AW154" s="190">
        <f t="shared" ref="AW154" si="591">-AW155+AW156+AW157</f>
        <v>0</v>
      </c>
      <c r="AX154" s="190" t="e">
        <f>AW154/AT154*100</f>
        <v>#DIV/0!</v>
      </c>
      <c r="AY154" s="190">
        <f t="shared" ref="AY154" si="592">-AY155+AY156+AY157</f>
        <v>0</v>
      </c>
      <c r="AZ154" s="190">
        <f t="shared" ref="AZ154" si="593">-AZ155+AZ156+AZ157</f>
        <v>0</v>
      </c>
      <c r="BA154" s="190" t="e">
        <f>AZ154/AY154*100</f>
        <v>#DIV/0!</v>
      </c>
      <c r="BB154" s="205"/>
    </row>
    <row r="155" spans="1:54" ht="31.5" customHeight="1">
      <c r="A155" s="290"/>
      <c r="B155" s="292"/>
      <c r="C155" s="292"/>
      <c r="D155" s="165" t="s">
        <v>37</v>
      </c>
      <c r="E155" s="196">
        <f t="shared" si="361"/>
        <v>0</v>
      </c>
      <c r="F155" s="196">
        <f t="shared" si="362"/>
        <v>0</v>
      </c>
      <c r="G155" s="190"/>
      <c r="H155" s="190"/>
      <c r="I155" s="190"/>
      <c r="J155" s="190"/>
      <c r="K155" s="190"/>
      <c r="L155" s="190"/>
      <c r="M155" s="190"/>
      <c r="N155" s="190"/>
      <c r="O155" s="190"/>
      <c r="P155" s="190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0"/>
      <c r="AI155" s="190"/>
      <c r="AJ155" s="190"/>
      <c r="AK155" s="190"/>
      <c r="AL155" s="190"/>
      <c r="AM155" s="190"/>
      <c r="AN155" s="190"/>
      <c r="AO155" s="190"/>
      <c r="AP155" s="190"/>
      <c r="AQ155" s="190"/>
      <c r="AR155" s="190"/>
      <c r="AS155" s="190"/>
      <c r="AT155" s="190"/>
      <c r="AU155" s="190"/>
      <c r="AV155" s="190"/>
      <c r="AW155" s="190"/>
      <c r="AX155" s="190"/>
      <c r="AY155" s="190"/>
      <c r="AZ155" s="190"/>
      <c r="BA155" s="190"/>
      <c r="BB155" s="205"/>
    </row>
    <row r="156" spans="1:54" ht="50.25" customHeight="1">
      <c r="A156" s="290"/>
      <c r="B156" s="292"/>
      <c r="C156" s="292"/>
      <c r="D156" s="166" t="s">
        <v>2</v>
      </c>
      <c r="E156" s="196">
        <f t="shared" si="361"/>
        <v>0</v>
      </c>
      <c r="F156" s="196">
        <f t="shared" si="362"/>
        <v>0</v>
      </c>
      <c r="G156" s="190"/>
      <c r="H156" s="190"/>
      <c r="I156" s="190"/>
      <c r="J156" s="190"/>
      <c r="K156" s="190"/>
      <c r="L156" s="190"/>
      <c r="M156" s="190"/>
      <c r="N156" s="190"/>
      <c r="O156" s="190"/>
      <c r="P156" s="190"/>
      <c r="Q156" s="190"/>
      <c r="R156" s="190"/>
      <c r="S156" s="190"/>
      <c r="T156" s="190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0"/>
      <c r="AG156" s="190"/>
      <c r="AH156" s="190"/>
      <c r="AI156" s="190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90"/>
      <c r="AT156" s="190"/>
      <c r="AU156" s="190"/>
      <c r="AV156" s="190"/>
      <c r="AW156" s="190"/>
      <c r="AX156" s="190"/>
      <c r="AY156" s="190"/>
      <c r="AZ156" s="190"/>
      <c r="BA156" s="190"/>
      <c r="BB156" s="205"/>
    </row>
    <row r="157" spans="1:54" ht="22.5" customHeight="1">
      <c r="A157" s="290"/>
      <c r="B157" s="292"/>
      <c r="C157" s="292"/>
      <c r="D157" s="204" t="s">
        <v>277</v>
      </c>
      <c r="E157" s="196">
        <f t="shared" si="361"/>
        <v>500</v>
      </c>
      <c r="F157" s="196">
        <f t="shared" si="362"/>
        <v>0</v>
      </c>
      <c r="G157" s="190"/>
      <c r="H157" s="190"/>
      <c r="I157" s="190"/>
      <c r="J157" s="190"/>
      <c r="K157" s="190"/>
      <c r="L157" s="190"/>
      <c r="M157" s="190"/>
      <c r="N157" s="190"/>
      <c r="O157" s="190"/>
      <c r="P157" s="190"/>
      <c r="Q157" s="190"/>
      <c r="R157" s="190"/>
      <c r="S157" s="190"/>
      <c r="T157" s="190"/>
      <c r="U157" s="190"/>
      <c r="V157" s="190"/>
      <c r="W157" s="190"/>
      <c r="X157" s="190"/>
      <c r="Y157" s="190"/>
      <c r="Z157" s="190"/>
      <c r="AA157" s="190"/>
      <c r="AB157" s="190"/>
      <c r="AC157" s="190"/>
      <c r="AD157" s="190"/>
      <c r="AE157" s="190">
        <v>500</v>
      </c>
      <c r="AF157" s="190"/>
      <c r="AG157" s="190"/>
      <c r="AH157" s="190"/>
      <c r="AI157" s="190"/>
      <c r="AJ157" s="190"/>
      <c r="AK157" s="190"/>
      <c r="AL157" s="190"/>
      <c r="AM157" s="190"/>
      <c r="AN157" s="190"/>
      <c r="AO157" s="190"/>
      <c r="AP157" s="190"/>
      <c r="AQ157" s="190"/>
      <c r="AR157" s="190"/>
      <c r="AS157" s="190"/>
      <c r="AT157" s="190"/>
      <c r="AU157" s="190"/>
      <c r="AV157" s="190"/>
      <c r="AW157" s="190"/>
      <c r="AX157" s="190"/>
      <c r="AY157" s="190"/>
      <c r="AZ157" s="190"/>
      <c r="BA157" s="190"/>
      <c r="BB157" s="205"/>
    </row>
    <row r="158" spans="1:54" ht="82.5" customHeight="1">
      <c r="A158" s="290"/>
      <c r="B158" s="292"/>
      <c r="C158" s="292"/>
      <c r="D158" s="204" t="s">
        <v>283</v>
      </c>
      <c r="E158" s="196">
        <f t="shared" si="361"/>
        <v>0</v>
      </c>
      <c r="F158" s="196">
        <f t="shared" si="362"/>
        <v>0</v>
      </c>
      <c r="G158" s="190"/>
      <c r="H158" s="190"/>
      <c r="I158" s="190"/>
      <c r="J158" s="190"/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190"/>
      <c r="AJ158" s="190"/>
      <c r="AK158" s="190"/>
      <c r="AL158" s="190"/>
      <c r="AM158" s="190"/>
      <c r="AN158" s="190"/>
      <c r="AO158" s="190"/>
      <c r="AP158" s="190"/>
      <c r="AQ158" s="190"/>
      <c r="AR158" s="190"/>
      <c r="AS158" s="190"/>
      <c r="AT158" s="190"/>
      <c r="AU158" s="190"/>
      <c r="AV158" s="190"/>
      <c r="AW158" s="190"/>
      <c r="AX158" s="190"/>
      <c r="AY158" s="190"/>
      <c r="AZ158" s="190"/>
      <c r="BA158" s="190"/>
      <c r="BB158" s="205"/>
    </row>
    <row r="159" spans="1:54" ht="22.5" customHeight="1">
      <c r="A159" s="290"/>
      <c r="B159" s="292"/>
      <c r="C159" s="292"/>
      <c r="D159" s="204" t="s">
        <v>278</v>
      </c>
      <c r="E159" s="196">
        <f t="shared" si="361"/>
        <v>0</v>
      </c>
      <c r="F159" s="196">
        <f t="shared" si="362"/>
        <v>0</v>
      </c>
      <c r="G159" s="190"/>
      <c r="H159" s="190"/>
      <c r="I159" s="190"/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90"/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190"/>
      <c r="AK159" s="190"/>
      <c r="AL159" s="190"/>
      <c r="AM159" s="190"/>
      <c r="AN159" s="190"/>
      <c r="AO159" s="190"/>
      <c r="AP159" s="190"/>
      <c r="AQ159" s="190"/>
      <c r="AR159" s="190"/>
      <c r="AS159" s="190"/>
      <c r="AT159" s="190"/>
      <c r="AU159" s="190"/>
      <c r="AV159" s="190"/>
      <c r="AW159" s="190"/>
      <c r="AX159" s="190"/>
      <c r="AY159" s="190"/>
      <c r="AZ159" s="190"/>
      <c r="BA159" s="190"/>
      <c r="BB159" s="205"/>
    </row>
    <row r="160" spans="1:54" ht="37.5" customHeight="1">
      <c r="A160" s="290"/>
      <c r="B160" s="292"/>
      <c r="C160" s="292"/>
      <c r="D160" s="161" t="s">
        <v>43</v>
      </c>
      <c r="E160" s="196">
        <f t="shared" si="361"/>
        <v>0</v>
      </c>
      <c r="F160" s="196">
        <f t="shared" si="362"/>
        <v>0</v>
      </c>
      <c r="G160" s="190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0"/>
      <c r="AT160" s="190"/>
      <c r="AU160" s="190"/>
      <c r="AV160" s="190"/>
      <c r="AW160" s="190"/>
      <c r="AX160" s="190"/>
      <c r="AY160" s="190"/>
      <c r="AZ160" s="190"/>
      <c r="BA160" s="190"/>
      <c r="BB160" s="205"/>
    </row>
    <row r="161" spans="1:54" ht="22.5" customHeight="1">
      <c r="A161" s="289" t="s">
        <v>403</v>
      </c>
      <c r="B161" s="291" t="s">
        <v>404</v>
      </c>
      <c r="C161" s="291" t="s">
        <v>331</v>
      </c>
      <c r="D161" s="167" t="s">
        <v>41</v>
      </c>
      <c r="E161" s="196">
        <f t="shared" si="361"/>
        <v>14.691000000000001</v>
      </c>
      <c r="F161" s="196">
        <f t="shared" si="362"/>
        <v>0</v>
      </c>
      <c r="G161" s="190">
        <f>F161/E161*100</f>
        <v>0</v>
      </c>
      <c r="H161" s="190">
        <f>-H162+H163+H164</f>
        <v>0</v>
      </c>
      <c r="I161" s="190">
        <f t="shared" ref="I161" si="594">-I162+I163+I164</f>
        <v>0</v>
      </c>
      <c r="J161" s="190" t="e">
        <f>I161/H161*100</f>
        <v>#DIV/0!</v>
      </c>
      <c r="K161" s="190">
        <f t="shared" ref="K161" si="595">-K162+K163+K164</f>
        <v>0</v>
      </c>
      <c r="L161" s="190">
        <f t="shared" ref="L161" si="596">-L162+L163+L164</f>
        <v>0</v>
      </c>
      <c r="M161" s="190" t="e">
        <f>L161/K161*100</f>
        <v>#DIV/0!</v>
      </c>
      <c r="N161" s="190">
        <f t="shared" ref="N161" si="597">-N162+N163+N164</f>
        <v>0</v>
      </c>
      <c r="O161" s="190">
        <f t="shared" ref="O161" si="598">-O162+O163+O164</f>
        <v>0</v>
      </c>
      <c r="P161" s="190" t="e">
        <f>O161/N161*100</f>
        <v>#DIV/0!</v>
      </c>
      <c r="Q161" s="190">
        <f t="shared" ref="Q161" si="599">-Q162+Q163+Q164</f>
        <v>0</v>
      </c>
      <c r="R161" s="190">
        <f t="shared" ref="R161" si="600">-R162+R163+R164</f>
        <v>0</v>
      </c>
      <c r="S161" s="190" t="e">
        <f>R161/Q161*100</f>
        <v>#DIV/0!</v>
      </c>
      <c r="T161" s="190">
        <f t="shared" ref="T161" si="601">-T162+T163+T164</f>
        <v>0</v>
      </c>
      <c r="U161" s="190">
        <f t="shared" ref="U161" si="602">-U162+U163+U164</f>
        <v>0</v>
      </c>
      <c r="V161" s="190" t="e">
        <f>U161/T161*100</f>
        <v>#DIV/0!</v>
      </c>
      <c r="W161" s="190">
        <f t="shared" ref="W161" si="603">-W162+W163+W164</f>
        <v>14.691000000000001</v>
      </c>
      <c r="X161" s="190">
        <f t="shared" ref="X161" si="604">-X162+X163+X164</f>
        <v>0</v>
      </c>
      <c r="Y161" s="190">
        <f>X161/W161*100</f>
        <v>0</v>
      </c>
      <c r="Z161" s="190">
        <f t="shared" ref="Z161" si="605">-Z162+Z163+Z164</f>
        <v>0</v>
      </c>
      <c r="AA161" s="190">
        <f t="shared" ref="AA161" si="606">-AA162+AA163+AA164</f>
        <v>0</v>
      </c>
      <c r="AB161" s="190">
        <f t="shared" ref="AB161" si="607">-AB162+AB163+AB164</f>
        <v>0</v>
      </c>
      <c r="AC161" s="190">
        <f t="shared" ref="AC161" si="608">-AC162+AC163+AC164</f>
        <v>0</v>
      </c>
      <c r="AD161" s="190" t="e">
        <f>AC161/Z161*100</f>
        <v>#DIV/0!</v>
      </c>
      <c r="AE161" s="190">
        <f t="shared" ref="AE161" si="609">-AE162+AE163+AE164</f>
        <v>0</v>
      </c>
      <c r="AF161" s="190">
        <f t="shared" ref="AF161" si="610">-AF162+AF163+AF164</f>
        <v>0</v>
      </c>
      <c r="AG161" s="190">
        <f t="shared" ref="AG161" si="611">-AG162+AG163+AG164</f>
        <v>0</v>
      </c>
      <c r="AH161" s="190">
        <f t="shared" ref="AH161" si="612">-AH162+AH163+AH164</f>
        <v>0</v>
      </c>
      <c r="AI161" s="190" t="e">
        <f>AH161/AE161*100</f>
        <v>#DIV/0!</v>
      </c>
      <c r="AJ161" s="190">
        <f t="shared" ref="AJ161" si="613">-AJ162+AJ163+AJ164</f>
        <v>0</v>
      </c>
      <c r="AK161" s="190">
        <f t="shared" ref="AK161" si="614">-AK162+AK163+AK164</f>
        <v>0</v>
      </c>
      <c r="AL161" s="190">
        <f t="shared" ref="AL161" si="615">-AL162+AL163+AL164</f>
        <v>0</v>
      </c>
      <c r="AM161" s="190">
        <f t="shared" ref="AM161" si="616">-AM162+AM163+AM164</f>
        <v>0</v>
      </c>
      <c r="AN161" s="190" t="e">
        <f>AM161/AJ161*100</f>
        <v>#DIV/0!</v>
      </c>
      <c r="AO161" s="190">
        <f t="shared" ref="AO161" si="617">-AO162+AO163+AO164</f>
        <v>0</v>
      </c>
      <c r="AP161" s="190">
        <f t="shared" ref="AP161" si="618">-AP162+AP163+AP164</f>
        <v>0</v>
      </c>
      <c r="AQ161" s="190">
        <f t="shared" ref="AQ161" si="619">-AQ162+AQ163+AQ164</f>
        <v>0</v>
      </c>
      <c r="AR161" s="190">
        <f t="shared" ref="AR161" si="620">-AR162+AR163+AR164</f>
        <v>0</v>
      </c>
      <c r="AS161" s="190" t="e">
        <f>AR161/AO161*100</f>
        <v>#DIV/0!</v>
      </c>
      <c r="AT161" s="190">
        <f t="shared" ref="AT161" si="621">-AT162+AT163+AT164</f>
        <v>0</v>
      </c>
      <c r="AU161" s="190">
        <f t="shared" ref="AU161" si="622">-AU162+AU163+AU164</f>
        <v>0</v>
      </c>
      <c r="AV161" s="190">
        <f t="shared" ref="AV161" si="623">-AV162+AV163+AV164</f>
        <v>0</v>
      </c>
      <c r="AW161" s="190">
        <f t="shared" ref="AW161" si="624">-AW162+AW163+AW164</f>
        <v>0</v>
      </c>
      <c r="AX161" s="190" t="e">
        <f>AW161/AT161*100</f>
        <v>#DIV/0!</v>
      </c>
      <c r="AY161" s="190">
        <f t="shared" ref="AY161" si="625">-AY162+AY163+AY164</f>
        <v>0</v>
      </c>
      <c r="AZ161" s="190">
        <f t="shared" ref="AZ161" si="626">-AZ162+AZ163+AZ164</f>
        <v>0</v>
      </c>
      <c r="BA161" s="190" t="e">
        <f>AZ161/AY161*100</f>
        <v>#DIV/0!</v>
      </c>
      <c r="BB161" s="205"/>
    </row>
    <row r="162" spans="1:54" ht="31.5" customHeight="1">
      <c r="A162" s="290"/>
      <c r="B162" s="292"/>
      <c r="C162" s="292"/>
      <c r="D162" s="165" t="s">
        <v>37</v>
      </c>
      <c r="E162" s="196">
        <f t="shared" si="361"/>
        <v>0</v>
      </c>
      <c r="F162" s="196">
        <f t="shared" si="362"/>
        <v>0</v>
      </c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0"/>
      <c r="U162" s="190"/>
      <c r="V162" s="190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90"/>
      <c r="AP162" s="190"/>
      <c r="AQ162" s="190"/>
      <c r="AR162" s="190"/>
      <c r="AS162" s="190"/>
      <c r="AT162" s="190"/>
      <c r="AU162" s="190"/>
      <c r="AV162" s="190"/>
      <c r="AW162" s="190"/>
      <c r="AX162" s="190"/>
      <c r="AY162" s="190"/>
      <c r="AZ162" s="190"/>
      <c r="BA162" s="190"/>
      <c r="BB162" s="205"/>
    </row>
    <row r="163" spans="1:54" ht="50.25" customHeight="1">
      <c r="A163" s="290"/>
      <c r="B163" s="292"/>
      <c r="C163" s="292"/>
      <c r="D163" s="166" t="s">
        <v>2</v>
      </c>
      <c r="E163" s="196">
        <f t="shared" si="361"/>
        <v>0</v>
      </c>
      <c r="F163" s="196">
        <f t="shared" si="362"/>
        <v>0</v>
      </c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190"/>
      <c r="S163" s="190"/>
      <c r="T163" s="190"/>
      <c r="U163" s="190"/>
      <c r="V163" s="190"/>
      <c r="W163" s="190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190"/>
      <c r="AK163" s="190"/>
      <c r="AL163" s="190"/>
      <c r="AM163" s="190"/>
      <c r="AN163" s="190"/>
      <c r="AO163" s="190"/>
      <c r="AP163" s="190"/>
      <c r="AQ163" s="190"/>
      <c r="AR163" s="190"/>
      <c r="AS163" s="190"/>
      <c r="AT163" s="190"/>
      <c r="AU163" s="190"/>
      <c r="AV163" s="190"/>
      <c r="AW163" s="190"/>
      <c r="AX163" s="190"/>
      <c r="AY163" s="190"/>
      <c r="AZ163" s="190"/>
      <c r="BA163" s="190"/>
      <c r="BB163" s="205"/>
    </row>
    <row r="164" spans="1:54" ht="22.5" customHeight="1">
      <c r="A164" s="290"/>
      <c r="B164" s="292"/>
      <c r="C164" s="292"/>
      <c r="D164" s="204" t="s">
        <v>277</v>
      </c>
      <c r="E164" s="196">
        <f t="shared" ref="E164:E167" si="627">H164+K164+N164+Q164+T164+W164+Z164+AE164+AJ164+AO164+AT164+AY164</f>
        <v>14.691000000000001</v>
      </c>
      <c r="F164" s="196">
        <f t="shared" ref="F164:F167" si="628">I164+L164+O164+R164+U164+X164+AA164+AF164+AK164+AP164+AU164+AZ164</f>
        <v>0</v>
      </c>
      <c r="G164" s="190"/>
      <c r="H164" s="190"/>
      <c r="I164" s="190"/>
      <c r="J164" s="190"/>
      <c r="K164" s="190"/>
      <c r="L164" s="190"/>
      <c r="M164" s="190"/>
      <c r="N164" s="190"/>
      <c r="O164" s="190"/>
      <c r="P164" s="190"/>
      <c r="Q164" s="190"/>
      <c r="R164" s="190"/>
      <c r="S164" s="190"/>
      <c r="T164" s="190"/>
      <c r="U164" s="190"/>
      <c r="V164" s="190"/>
      <c r="W164" s="190">
        <v>14.691000000000001</v>
      </c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0"/>
      <c r="AI164" s="190"/>
      <c r="AJ164" s="190"/>
      <c r="AK164" s="190"/>
      <c r="AL164" s="190"/>
      <c r="AM164" s="190"/>
      <c r="AN164" s="190"/>
      <c r="AO164" s="190"/>
      <c r="AP164" s="190"/>
      <c r="AQ164" s="190"/>
      <c r="AR164" s="190"/>
      <c r="AS164" s="190"/>
      <c r="AT164" s="190"/>
      <c r="AU164" s="190"/>
      <c r="AV164" s="190"/>
      <c r="AW164" s="190"/>
      <c r="AX164" s="190"/>
      <c r="AY164" s="190"/>
      <c r="AZ164" s="190"/>
      <c r="BA164" s="190"/>
      <c r="BB164" s="205"/>
    </row>
    <row r="165" spans="1:54" ht="82.5" customHeight="1">
      <c r="A165" s="290"/>
      <c r="B165" s="292"/>
      <c r="C165" s="292"/>
      <c r="D165" s="204" t="s">
        <v>283</v>
      </c>
      <c r="E165" s="196">
        <f t="shared" si="627"/>
        <v>0</v>
      </c>
      <c r="F165" s="196">
        <f t="shared" si="628"/>
        <v>0</v>
      </c>
      <c r="G165" s="190"/>
      <c r="H165" s="190"/>
      <c r="I165" s="190"/>
      <c r="J165" s="190"/>
      <c r="K165" s="190"/>
      <c r="L165" s="190"/>
      <c r="M165" s="190"/>
      <c r="N165" s="190"/>
      <c r="O165" s="190"/>
      <c r="P165" s="190"/>
      <c r="Q165" s="190"/>
      <c r="R165" s="190"/>
      <c r="S165" s="190"/>
      <c r="T165" s="190"/>
      <c r="U165" s="190"/>
      <c r="V165" s="190"/>
      <c r="W165" s="190"/>
      <c r="X165" s="190"/>
      <c r="Y165" s="190"/>
      <c r="Z165" s="190"/>
      <c r="AA165" s="190"/>
      <c r="AB165" s="190"/>
      <c r="AC165" s="190"/>
      <c r="AD165" s="190"/>
      <c r="AE165" s="190"/>
      <c r="AF165" s="190"/>
      <c r="AG165" s="190"/>
      <c r="AH165" s="190"/>
      <c r="AI165" s="190"/>
      <c r="AJ165" s="190"/>
      <c r="AK165" s="190"/>
      <c r="AL165" s="190"/>
      <c r="AM165" s="190"/>
      <c r="AN165" s="190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205"/>
    </row>
    <row r="166" spans="1:54" ht="22.5" customHeight="1">
      <c r="A166" s="290"/>
      <c r="B166" s="292"/>
      <c r="C166" s="292"/>
      <c r="D166" s="204" t="s">
        <v>278</v>
      </c>
      <c r="E166" s="196">
        <f t="shared" si="627"/>
        <v>0</v>
      </c>
      <c r="F166" s="196">
        <f t="shared" si="628"/>
        <v>0</v>
      </c>
      <c r="G166" s="190"/>
      <c r="H166" s="196"/>
      <c r="I166" s="190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205"/>
    </row>
    <row r="167" spans="1:54" ht="37.5" customHeight="1">
      <c r="A167" s="290"/>
      <c r="B167" s="292"/>
      <c r="C167" s="292"/>
      <c r="D167" s="161" t="s">
        <v>43</v>
      </c>
      <c r="E167" s="196">
        <f t="shared" si="627"/>
        <v>0</v>
      </c>
      <c r="F167" s="196">
        <f t="shared" si="628"/>
        <v>0</v>
      </c>
      <c r="G167" s="190"/>
      <c r="H167" s="190"/>
      <c r="I167" s="190"/>
      <c r="J167" s="190"/>
      <c r="K167" s="190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90"/>
      <c r="X167" s="190"/>
      <c r="Y167" s="190"/>
      <c r="Z167" s="190"/>
      <c r="AA167" s="190"/>
      <c r="AB167" s="190"/>
      <c r="AC167" s="190"/>
      <c r="AD167" s="190"/>
      <c r="AE167" s="190"/>
      <c r="AF167" s="190"/>
      <c r="AG167" s="190"/>
      <c r="AH167" s="190"/>
      <c r="AI167" s="190"/>
      <c r="AJ167" s="190"/>
      <c r="AK167" s="190"/>
      <c r="AL167" s="190"/>
      <c r="AM167" s="190"/>
      <c r="AN167" s="190"/>
      <c r="AO167" s="190"/>
      <c r="AP167" s="190"/>
      <c r="AQ167" s="190"/>
      <c r="AR167" s="190"/>
      <c r="AS167" s="190"/>
      <c r="AT167" s="190"/>
      <c r="AU167" s="190"/>
      <c r="AV167" s="190"/>
      <c r="AW167" s="190"/>
      <c r="AX167" s="190"/>
      <c r="AY167" s="190"/>
      <c r="AZ167" s="190"/>
      <c r="BA167" s="190"/>
      <c r="BB167" s="205"/>
    </row>
    <row r="168" spans="1:54" ht="22.5" customHeight="1">
      <c r="A168" s="311" t="s">
        <v>301</v>
      </c>
      <c r="B168" s="377"/>
      <c r="C168" s="378"/>
      <c r="D168" s="167" t="s">
        <v>41</v>
      </c>
      <c r="E168" s="196">
        <f t="shared" ref="E168:E172" si="629">H168+K168+N168+Q168+T168+W168+Z168+AE168+AJ168+AO168+AT168+AY168</f>
        <v>77301.788939999999</v>
      </c>
      <c r="F168" s="196">
        <f t="shared" ref="F168:F172" si="630">I168+L168+O168+R168+U168+X168+AA168+AF168+AK168+AP168+AU168+AZ168</f>
        <v>9168.1841199999999</v>
      </c>
      <c r="G168" s="196">
        <f>F168/E168*100</f>
        <v>11.860248314713841</v>
      </c>
      <c r="H168" s="197">
        <f>H169+H170+H171</f>
        <v>0</v>
      </c>
      <c r="I168" s="190">
        <f t="shared" ref="I168:AZ168" si="631">I169+I170+I171</f>
        <v>0</v>
      </c>
      <c r="J168" s="190"/>
      <c r="K168" s="196">
        <f t="shared" si="631"/>
        <v>3276.0672300000001</v>
      </c>
      <c r="L168" s="196">
        <f t="shared" si="631"/>
        <v>3276.0672300000001</v>
      </c>
      <c r="M168" s="190">
        <f>L168/K168*100</f>
        <v>100</v>
      </c>
      <c r="N168" s="196">
        <f t="shared" si="631"/>
        <v>5142.1168899999993</v>
      </c>
      <c r="O168" s="196">
        <f t="shared" si="631"/>
        <v>5142.1168899999993</v>
      </c>
      <c r="P168" s="190">
        <f>O168/N168*100</f>
        <v>100</v>
      </c>
      <c r="Q168" s="190">
        <f t="shared" si="631"/>
        <v>750</v>
      </c>
      <c r="R168" s="190">
        <f t="shared" si="631"/>
        <v>750</v>
      </c>
      <c r="S168" s="190">
        <f>R168/Q168*100</f>
        <v>100</v>
      </c>
      <c r="T168" s="190">
        <f t="shared" si="631"/>
        <v>0</v>
      </c>
      <c r="U168" s="190">
        <f t="shared" si="631"/>
        <v>0</v>
      </c>
      <c r="V168" s="190" t="e">
        <f>U168/T168*100</f>
        <v>#DIV/0!</v>
      </c>
      <c r="W168" s="196">
        <f t="shared" si="631"/>
        <v>2710.2883199999997</v>
      </c>
      <c r="X168" s="190">
        <f t="shared" si="631"/>
        <v>0</v>
      </c>
      <c r="Y168" s="190">
        <f>X168/W168*100</f>
        <v>0</v>
      </c>
      <c r="Z168" s="190">
        <f t="shared" si="631"/>
        <v>7300.7183599999998</v>
      </c>
      <c r="AA168" s="190">
        <f t="shared" si="631"/>
        <v>0</v>
      </c>
      <c r="AB168" s="190">
        <f t="shared" si="631"/>
        <v>0</v>
      </c>
      <c r="AC168" s="190">
        <f t="shared" si="631"/>
        <v>0</v>
      </c>
      <c r="AD168" s="190">
        <f>AC168/Z168*100</f>
        <v>0</v>
      </c>
      <c r="AE168" s="190">
        <f t="shared" si="631"/>
        <v>4275</v>
      </c>
      <c r="AF168" s="190">
        <f t="shared" si="631"/>
        <v>0</v>
      </c>
      <c r="AG168" s="190">
        <f t="shared" si="631"/>
        <v>0</v>
      </c>
      <c r="AH168" s="190">
        <f t="shared" si="631"/>
        <v>0</v>
      </c>
      <c r="AI168" s="190">
        <f>AH168/AE168*100</f>
        <v>0</v>
      </c>
      <c r="AJ168" s="196">
        <f t="shared" si="631"/>
        <v>1200.19886</v>
      </c>
      <c r="AK168" s="190">
        <f t="shared" si="631"/>
        <v>0</v>
      </c>
      <c r="AL168" s="190">
        <f t="shared" si="631"/>
        <v>0</v>
      </c>
      <c r="AM168" s="190">
        <f t="shared" si="631"/>
        <v>0</v>
      </c>
      <c r="AN168" s="190">
        <f>AM168/AJ168*100</f>
        <v>0</v>
      </c>
      <c r="AO168" s="190">
        <f t="shared" si="631"/>
        <v>0</v>
      </c>
      <c r="AP168" s="190">
        <f t="shared" si="631"/>
        <v>0</v>
      </c>
      <c r="AQ168" s="190">
        <f t="shared" si="631"/>
        <v>0</v>
      </c>
      <c r="AR168" s="190">
        <f t="shared" si="631"/>
        <v>0</v>
      </c>
      <c r="AS168" s="190" t="e">
        <f>AR168/AO168*100</f>
        <v>#DIV/0!</v>
      </c>
      <c r="AT168" s="190">
        <f t="shared" si="631"/>
        <v>2168</v>
      </c>
      <c r="AU168" s="190">
        <f t="shared" si="631"/>
        <v>0</v>
      </c>
      <c r="AV168" s="190">
        <f t="shared" si="631"/>
        <v>0</v>
      </c>
      <c r="AW168" s="190">
        <f t="shared" si="631"/>
        <v>0</v>
      </c>
      <c r="AX168" s="190">
        <f>AW168/AT168*100</f>
        <v>0</v>
      </c>
      <c r="AY168" s="190">
        <f t="shared" si="631"/>
        <v>50479.399279999998</v>
      </c>
      <c r="AZ168" s="190">
        <f t="shared" si="631"/>
        <v>0</v>
      </c>
      <c r="BA168" s="190">
        <f>AZ168/AY168*100</f>
        <v>0</v>
      </c>
      <c r="BB168" s="183"/>
    </row>
    <row r="169" spans="1:54" ht="35.25" customHeight="1">
      <c r="A169" s="379"/>
      <c r="B169" s="380"/>
      <c r="C169" s="381"/>
      <c r="D169" s="167" t="s">
        <v>37</v>
      </c>
      <c r="E169" s="196">
        <f t="shared" si="629"/>
        <v>0</v>
      </c>
      <c r="F169" s="196">
        <f t="shared" si="630"/>
        <v>0</v>
      </c>
      <c r="G169" s="190"/>
      <c r="H169" s="197">
        <f>H162+H155+H148+H141+H134+H127+H120+H113+H106+H99+H92+H85+H78+H71+H64+H57+H50+H43+H36</f>
        <v>0</v>
      </c>
      <c r="I169" s="197">
        <f t="shared" ref="I169:BA169" si="632">I162+I155+I148+I141+I134+I127+I120+I113+I106+I99+I92+I85+I78+I71+I64+I57+I50+I43+I36</f>
        <v>0</v>
      </c>
      <c r="J169" s="197">
        <f t="shared" si="632"/>
        <v>0</v>
      </c>
      <c r="K169" s="197">
        <f t="shared" si="632"/>
        <v>0</v>
      </c>
      <c r="L169" s="197">
        <f t="shared" si="632"/>
        <v>0</v>
      </c>
      <c r="M169" s="197">
        <f t="shared" si="632"/>
        <v>0</v>
      </c>
      <c r="N169" s="197">
        <f t="shared" si="632"/>
        <v>0</v>
      </c>
      <c r="O169" s="197">
        <f t="shared" si="632"/>
        <v>0</v>
      </c>
      <c r="P169" s="197">
        <f t="shared" si="632"/>
        <v>0</v>
      </c>
      <c r="Q169" s="197">
        <f t="shared" si="632"/>
        <v>0</v>
      </c>
      <c r="R169" s="197">
        <f t="shared" si="632"/>
        <v>0</v>
      </c>
      <c r="S169" s="197">
        <f t="shared" si="632"/>
        <v>0</v>
      </c>
      <c r="T169" s="197">
        <f t="shared" si="632"/>
        <v>0</v>
      </c>
      <c r="U169" s="197">
        <f t="shared" si="632"/>
        <v>0</v>
      </c>
      <c r="V169" s="197">
        <f t="shared" si="632"/>
        <v>0</v>
      </c>
      <c r="W169" s="197">
        <f t="shared" si="632"/>
        <v>0</v>
      </c>
      <c r="X169" s="197">
        <f t="shared" si="632"/>
        <v>0</v>
      </c>
      <c r="Y169" s="197">
        <f t="shared" si="632"/>
        <v>0</v>
      </c>
      <c r="Z169" s="197">
        <f t="shared" si="632"/>
        <v>0</v>
      </c>
      <c r="AA169" s="197">
        <f t="shared" si="632"/>
        <v>0</v>
      </c>
      <c r="AB169" s="197">
        <f t="shared" si="632"/>
        <v>0</v>
      </c>
      <c r="AC169" s="197">
        <f t="shared" si="632"/>
        <v>0</v>
      </c>
      <c r="AD169" s="197">
        <f t="shared" si="632"/>
        <v>0</v>
      </c>
      <c r="AE169" s="197">
        <f t="shared" si="632"/>
        <v>0</v>
      </c>
      <c r="AF169" s="197">
        <f t="shared" si="632"/>
        <v>0</v>
      </c>
      <c r="AG169" s="197">
        <f t="shared" si="632"/>
        <v>0</v>
      </c>
      <c r="AH169" s="197">
        <f t="shared" si="632"/>
        <v>0</v>
      </c>
      <c r="AI169" s="197">
        <f t="shared" si="632"/>
        <v>0</v>
      </c>
      <c r="AJ169" s="197">
        <f t="shared" si="632"/>
        <v>0</v>
      </c>
      <c r="AK169" s="197">
        <f t="shared" si="632"/>
        <v>0</v>
      </c>
      <c r="AL169" s="197">
        <f t="shared" si="632"/>
        <v>0</v>
      </c>
      <c r="AM169" s="197">
        <f t="shared" si="632"/>
        <v>0</v>
      </c>
      <c r="AN169" s="197">
        <f t="shared" si="632"/>
        <v>0</v>
      </c>
      <c r="AO169" s="197">
        <f t="shared" si="632"/>
        <v>0</v>
      </c>
      <c r="AP169" s="197">
        <f t="shared" si="632"/>
        <v>0</v>
      </c>
      <c r="AQ169" s="197">
        <f t="shared" si="632"/>
        <v>0</v>
      </c>
      <c r="AR169" s="197">
        <f t="shared" si="632"/>
        <v>0</v>
      </c>
      <c r="AS169" s="197">
        <f t="shared" si="632"/>
        <v>0</v>
      </c>
      <c r="AT169" s="197">
        <f t="shared" si="632"/>
        <v>0</v>
      </c>
      <c r="AU169" s="197">
        <f t="shared" si="632"/>
        <v>0</v>
      </c>
      <c r="AV169" s="197">
        <f t="shared" si="632"/>
        <v>0</v>
      </c>
      <c r="AW169" s="197">
        <f t="shared" si="632"/>
        <v>0</v>
      </c>
      <c r="AX169" s="197">
        <f t="shared" si="632"/>
        <v>0</v>
      </c>
      <c r="AY169" s="197">
        <f t="shared" si="632"/>
        <v>0</v>
      </c>
      <c r="AZ169" s="197">
        <f t="shared" si="632"/>
        <v>0</v>
      </c>
      <c r="BA169" s="197">
        <f t="shared" si="632"/>
        <v>0</v>
      </c>
      <c r="BB169" s="183"/>
    </row>
    <row r="170" spans="1:54" ht="48.75" customHeight="1">
      <c r="A170" s="379"/>
      <c r="B170" s="380"/>
      <c r="C170" s="381"/>
      <c r="D170" s="178" t="s">
        <v>2</v>
      </c>
      <c r="E170" s="196">
        <f t="shared" si="629"/>
        <v>4800.7183599999998</v>
      </c>
      <c r="F170" s="196">
        <f t="shared" si="630"/>
        <v>0</v>
      </c>
      <c r="G170" s="190"/>
      <c r="H170" s="197">
        <f t="shared" ref="H170:BA170" si="633">H163+H156+H149+H142+H135+H128+H121+H114+H107+H100+H93+H86+H79+H72+H65+H58+H51+H44+H37</f>
        <v>0</v>
      </c>
      <c r="I170" s="197">
        <f t="shared" si="633"/>
        <v>0</v>
      </c>
      <c r="J170" s="197">
        <f t="shared" si="633"/>
        <v>0</v>
      </c>
      <c r="K170" s="197">
        <f t="shared" si="633"/>
        <v>0</v>
      </c>
      <c r="L170" s="197">
        <f t="shared" si="633"/>
        <v>0</v>
      </c>
      <c r="M170" s="197">
        <f t="shared" si="633"/>
        <v>0</v>
      </c>
      <c r="N170" s="197">
        <f t="shared" si="633"/>
        <v>0</v>
      </c>
      <c r="O170" s="197">
        <f t="shared" si="633"/>
        <v>0</v>
      </c>
      <c r="P170" s="197">
        <f t="shared" si="633"/>
        <v>0</v>
      </c>
      <c r="Q170" s="197">
        <f t="shared" si="633"/>
        <v>0</v>
      </c>
      <c r="R170" s="197">
        <f t="shared" si="633"/>
        <v>0</v>
      </c>
      <c r="S170" s="197">
        <f t="shared" si="633"/>
        <v>0</v>
      </c>
      <c r="T170" s="197">
        <f t="shared" si="633"/>
        <v>0</v>
      </c>
      <c r="U170" s="197">
        <f t="shared" si="633"/>
        <v>0</v>
      </c>
      <c r="V170" s="197">
        <f t="shared" si="633"/>
        <v>0</v>
      </c>
      <c r="W170" s="197">
        <f t="shared" si="633"/>
        <v>0</v>
      </c>
      <c r="X170" s="197">
        <f t="shared" si="633"/>
        <v>0</v>
      </c>
      <c r="Y170" s="197">
        <f t="shared" si="633"/>
        <v>0</v>
      </c>
      <c r="Z170" s="197">
        <f t="shared" si="633"/>
        <v>4800.7183599999998</v>
      </c>
      <c r="AA170" s="197">
        <f t="shared" si="633"/>
        <v>0</v>
      </c>
      <c r="AB170" s="197">
        <f t="shared" si="633"/>
        <v>0</v>
      </c>
      <c r="AC170" s="197">
        <f t="shared" si="633"/>
        <v>0</v>
      </c>
      <c r="AD170" s="197">
        <f t="shared" si="633"/>
        <v>0</v>
      </c>
      <c r="AE170" s="197">
        <f t="shared" si="633"/>
        <v>0</v>
      </c>
      <c r="AF170" s="197">
        <f t="shared" si="633"/>
        <v>0</v>
      </c>
      <c r="AG170" s="197">
        <f t="shared" si="633"/>
        <v>0</v>
      </c>
      <c r="AH170" s="197">
        <f t="shared" si="633"/>
        <v>0</v>
      </c>
      <c r="AI170" s="197">
        <f t="shared" si="633"/>
        <v>0</v>
      </c>
      <c r="AJ170" s="197">
        <f t="shared" si="633"/>
        <v>0</v>
      </c>
      <c r="AK170" s="197">
        <f t="shared" si="633"/>
        <v>0</v>
      </c>
      <c r="AL170" s="197">
        <f t="shared" si="633"/>
        <v>0</v>
      </c>
      <c r="AM170" s="197">
        <f t="shared" si="633"/>
        <v>0</v>
      </c>
      <c r="AN170" s="197">
        <f t="shared" si="633"/>
        <v>0</v>
      </c>
      <c r="AO170" s="197">
        <f t="shared" si="633"/>
        <v>0</v>
      </c>
      <c r="AP170" s="197">
        <f t="shared" si="633"/>
        <v>0</v>
      </c>
      <c r="AQ170" s="197">
        <f t="shared" si="633"/>
        <v>0</v>
      </c>
      <c r="AR170" s="197">
        <f t="shared" si="633"/>
        <v>0</v>
      </c>
      <c r="AS170" s="197">
        <f t="shared" si="633"/>
        <v>0</v>
      </c>
      <c r="AT170" s="197">
        <f t="shared" si="633"/>
        <v>0</v>
      </c>
      <c r="AU170" s="197">
        <f t="shared" si="633"/>
        <v>0</v>
      </c>
      <c r="AV170" s="197">
        <f t="shared" si="633"/>
        <v>0</v>
      </c>
      <c r="AW170" s="197">
        <f t="shared" si="633"/>
        <v>0</v>
      </c>
      <c r="AX170" s="197">
        <f t="shared" si="633"/>
        <v>0</v>
      </c>
      <c r="AY170" s="197">
        <f t="shared" si="633"/>
        <v>0</v>
      </c>
      <c r="AZ170" s="197">
        <f t="shared" si="633"/>
        <v>0</v>
      </c>
      <c r="BA170" s="197">
        <f t="shared" si="633"/>
        <v>0</v>
      </c>
      <c r="BB170" s="183"/>
    </row>
    <row r="171" spans="1:54" ht="22.5" customHeight="1">
      <c r="A171" s="379"/>
      <c r="B171" s="380"/>
      <c r="C171" s="381"/>
      <c r="D171" s="188" t="s">
        <v>277</v>
      </c>
      <c r="E171" s="196">
        <f t="shared" si="629"/>
        <v>72501.07058</v>
      </c>
      <c r="F171" s="196">
        <f t="shared" si="630"/>
        <v>9168.1841199999999</v>
      </c>
      <c r="G171" s="190"/>
      <c r="H171" s="197">
        <f t="shared" ref="H171:BA171" si="634">H164+H157+H150+H143+H136+H129+H122+H115+H108+H101+H94+H87+H80+H73+H66+H59+H52+H45+H38</f>
        <v>0</v>
      </c>
      <c r="I171" s="197">
        <f t="shared" si="634"/>
        <v>0</v>
      </c>
      <c r="J171" s="197">
        <f t="shared" si="634"/>
        <v>0</v>
      </c>
      <c r="K171" s="197">
        <f t="shared" si="634"/>
        <v>3276.0672300000001</v>
      </c>
      <c r="L171" s="197">
        <f t="shared" si="634"/>
        <v>3276.0672300000001</v>
      </c>
      <c r="M171" s="197">
        <f t="shared" si="634"/>
        <v>0</v>
      </c>
      <c r="N171" s="197">
        <f t="shared" si="634"/>
        <v>5142.1168899999993</v>
      </c>
      <c r="O171" s="197">
        <f t="shared" si="634"/>
        <v>5142.1168899999993</v>
      </c>
      <c r="P171" s="197">
        <f t="shared" si="634"/>
        <v>0</v>
      </c>
      <c r="Q171" s="197">
        <f t="shared" si="634"/>
        <v>750</v>
      </c>
      <c r="R171" s="197">
        <f t="shared" si="634"/>
        <v>750</v>
      </c>
      <c r="S171" s="197">
        <f t="shared" si="634"/>
        <v>0</v>
      </c>
      <c r="T171" s="197">
        <f t="shared" si="634"/>
        <v>0</v>
      </c>
      <c r="U171" s="197">
        <f t="shared" si="634"/>
        <v>0</v>
      </c>
      <c r="V171" s="197">
        <f t="shared" si="634"/>
        <v>0</v>
      </c>
      <c r="W171" s="197">
        <f t="shared" si="634"/>
        <v>2710.2883199999997</v>
      </c>
      <c r="X171" s="197">
        <f t="shared" si="634"/>
        <v>0</v>
      </c>
      <c r="Y171" s="197">
        <f t="shared" si="634"/>
        <v>0</v>
      </c>
      <c r="Z171" s="197">
        <f t="shared" si="634"/>
        <v>2500</v>
      </c>
      <c r="AA171" s="197">
        <f t="shared" si="634"/>
        <v>0</v>
      </c>
      <c r="AB171" s="197">
        <f t="shared" si="634"/>
        <v>0</v>
      </c>
      <c r="AC171" s="197">
        <f t="shared" si="634"/>
        <v>0</v>
      </c>
      <c r="AD171" s="197">
        <f t="shared" si="634"/>
        <v>0</v>
      </c>
      <c r="AE171" s="197">
        <f t="shared" si="634"/>
        <v>4275</v>
      </c>
      <c r="AF171" s="197">
        <f t="shared" si="634"/>
        <v>0</v>
      </c>
      <c r="AG171" s="197">
        <f t="shared" si="634"/>
        <v>0</v>
      </c>
      <c r="AH171" s="197">
        <f t="shared" si="634"/>
        <v>0</v>
      </c>
      <c r="AI171" s="197">
        <f t="shared" si="634"/>
        <v>0</v>
      </c>
      <c r="AJ171" s="197">
        <f t="shared" si="634"/>
        <v>1200.19886</v>
      </c>
      <c r="AK171" s="197">
        <f t="shared" si="634"/>
        <v>0</v>
      </c>
      <c r="AL171" s="197">
        <f t="shared" si="634"/>
        <v>0</v>
      </c>
      <c r="AM171" s="197">
        <f t="shared" si="634"/>
        <v>0</v>
      </c>
      <c r="AN171" s="197">
        <f t="shared" si="634"/>
        <v>0</v>
      </c>
      <c r="AO171" s="197">
        <f t="shared" si="634"/>
        <v>0</v>
      </c>
      <c r="AP171" s="197">
        <f t="shared" si="634"/>
        <v>0</v>
      </c>
      <c r="AQ171" s="197">
        <f t="shared" si="634"/>
        <v>0</v>
      </c>
      <c r="AR171" s="197">
        <f t="shared" si="634"/>
        <v>0</v>
      </c>
      <c r="AS171" s="197">
        <f t="shared" si="634"/>
        <v>0</v>
      </c>
      <c r="AT171" s="197">
        <f t="shared" si="634"/>
        <v>2168</v>
      </c>
      <c r="AU171" s="197">
        <f t="shared" si="634"/>
        <v>0</v>
      </c>
      <c r="AV171" s="197">
        <f t="shared" si="634"/>
        <v>0</v>
      </c>
      <c r="AW171" s="197">
        <f t="shared" si="634"/>
        <v>0</v>
      </c>
      <c r="AX171" s="197">
        <f t="shared" si="634"/>
        <v>0</v>
      </c>
      <c r="AY171" s="197">
        <f t="shared" si="634"/>
        <v>50479.399279999998</v>
      </c>
      <c r="AZ171" s="197">
        <f t="shared" si="634"/>
        <v>0</v>
      </c>
      <c r="BA171" s="197">
        <f t="shared" si="634"/>
        <v>0</v>
      </c>
      <c r="BB171" s="183"/>
    </row>
    <row r="172" spans="1:54" ht="101.25" customHeight="1">
      <c r="A172" s="379"/>
      <c r="B172" s="380"/>
      <c r="C172" s="381"/>
      <c r="D172" s="188" t="s">
        <v>283</v>
      </c>
      <c r="E172" s="196">
        <f t="shared" si="629"/>
        <v>55121.516169999995</v>
      </c>
      <c r="F172" s="196">
        <f t="shared" si="630"/>
        <v>2642.1168899999998</v>
      </c>
      <c r="G172" s="190"/>
      <c r="H172" s="197">
        <f t="shared" ref="H172:BA172" si="635">H165+H158+H151+H144+H137+H130+H123+H116+H109+H102+H95+H88+H81+H74+H67+H60+H53+H46+H39</f>
        <v>0</v>
      </c>
      <c r="I172" s="197">
        <f t="shared" si="635"/>
        <v>0</v>
      </c>
      <c r="J172" s="197">
        <f t="shared" si="635"/>
        <v>0</v>
      </c>
      <c r="K172" s="197">
        <f t="shared" si="635"/>
        <v>0</v>
      </c>
      <c r="L172" s="197">
        <f t="shared" si="635"/>
        <v>0</v>
      </c>
      <c r="M172" s="197">
        <f t="shared" si="635"/>
        <v>0</v>
      </c>
      <c r="N172" s="197">
        <f t="shared" si="635"/>
        <v>2642.1168899999998</v>
      </c>
      <c r="O172" s="197">
        <f t="shared" si="635"/>
        <v>2642.1168899999998</v>
      </c>
      <c r="P172" s="197">
        <f t="shared" si="635"/>
        <v>0</v>
      </c>
      <c r="Q172" s="197">
        <f t="shared" si="635"/>
        <v>0</v>
      </c>
      <c r="R172" s="197">
        <f t="shared" si="635"/>
        <v>0</v>
      </c>
      <c r="S172" s="197">
        <f t="shared" si="635"/>
        <v>0</v>
      </c>
      <c r="T172" s="197">
        <f t="shared" si="635"/>
        <v>0</v>
      </c>
      <c r="U172" s="197">
        <f t="shared" si="635"/>
        <v>0</v>
      </c>
      <c r="V172" s="197">
        <f t="shared" si="635"/>
        <v>0</v>
      </c>
      <c r="W172" s="197">
        <f t="shared" si="635"/>
        <v>0</v>
      </c>
      <c r="X172" s="197">
        <f t="shared" si="635"/>
        <v>0</v>
      </c>
      <c r="Y172" s="197">
        <f t="shared" si="635"/>
        <v>0</v>
      </c>
      <c r="Z172" s="197">
        <f t="shared" si="635"/>
        <v>0</v>
      </c>
      <c r="AA172" s="197">
        <f t="shared" si="635"/>
        <v>0</v>
      </c>
      <c r="AB172" s="197">
        <f t="shared" si="635"/>
        <v>0</v>
      </c>
      <c r="AC172" s="197">
        <f t="shared" si="635"/>
        <v>0</v>
      </c>
      <c r="AD172" s="197">
        <f t="shared" si="635"/>
        <v>0</v>
      </c>
      <c r="AE172" s="197">
        <f t="shared" si="635"/>
        <v>2000</v>
      </c>
      <c r="AF172" s="197">
        <f t="shared" si="635"/>
        <v>0</v>
      </c>
      <c r="AG172" s="197">
        <f t="shared" si="635"/>
        <v>0</v>
      </c>
      <c r="AH172" s="197">
        <f t="shared" si="635"/>
        <v>0</v>
      </c>
      <c r="AI172" s="197">
        <f t="shared" si="635"/>
        <v>0</v>
      </c>
      <c r="AJ172" s="197">
        <f t="shared" si="635"/>
        <v>0</v>
      </c>
      <c r="AK172" s="197">
        <f t="shared" si="635"/>
        <v>0</v>
      </c>
      <c r="AL172" s="197">
        <f t="shared" si="635"/>
        <v>0</v>
      </c>
      <c r="AM172" s="197">
        <f t="shared" si="635"/>
        <v>0</v>
      </c>
      <c r="AN172" s="197">
        <f t="shared" si="635"/>
        <v>0</v>
      </c>
      <c r="AO172" s="197">
        <f t="shared" si="635"/>
        <v>0</v>
      </c>
      <c r="AP172" s="197">
        <f t="shared" si="635"/>
        <v>0</v>
      </c>
      <c r="AQ172" s="197">
        <f t="shared" si="635"/>
        <v>0</v>
      </c>
      <c r="AR172" s="197">
        <f t="shared" si="635"/>
        <v>0</v>
      </c>
      <c r="AS172" s="197">
        <f t="shared" si="635"/>
        <v>0</v>
      </c>
      <c r="AT172" s="197">
        <f t="shared" si="635"/>
        <v>0</v>
      </c>
      <c r="AU172" s="197">
        <f t="shared" si="635"/>
        <v>0</v>
      </c>
      <c r="AV172" s="197">
        <f t="shared" si="635"/>
        <v>0</v>
      </c>
      <c r="AW172" s="197">
        <f t="shared" si="635"/>
        <v>0</v>
      </c>
      <c r="AX172" s="197">
        <f t="shared" si="635"/>
        <v>0</v>
      </c>
      <c r="AY172" s="197">
        <f t="shared" si="635"/>
        <v>50479.399279999998</v>
      </c>
      <c r="AZ172" s="197">
        <f t="shared" si="635"/>
        <v>0</v>
      </c>
      <c r="BA172" s="197">
        <f t="shared" si="635"/>
        <v>0</v>
      </c>
      <c r="BB172" s="183"/>
    </row>
    <row r="173" spans="1:54" ht="33.75" customHeight="1">
      <c r="A173" s="379"/>
      <c r="B173" s="380"/>
      <c r="C173" s="381"/>
      <c r="D173" s="188" t="s">
        <v>278</v>
      </c>
      <c r="E173" s="190">
        <f t="shared" ref="E173:E174" si="636">H173-K173+N173+Q173+T173+W173+Z173+AE173+AJ173+AO173+AT173+AY173</f>
        <v>0</v>
      </c>
      <c r="F173" s="196">
        <f t="shared" ref="F173:F174" si="637">I173+L173+O173+R173+U173+X173+AC173+AH173+AM173+AR173+AW173+AZ173</f>
        <v>0</v>
      </c>
      <c r="G173" s="190"/>
      <c r="H173" s="190">
        <f t="shared" ref="H173:AZ173" si="638">H166+H159+H152+H145+H138+H131+H124+H117+H110+H103+H96+H89+H82+H75+H68+H61+H54+H47+H40</f>
        <v>0</v>
      </c>
      <c r="I173" s="190">
        <f t="shared" si="638"/>
        <v>0</v>
      </c>
      <c r="J173" s="190"/>
      <c r="K173" s="190">
        <f t="shared" si="638"/>
        <v>0</v>
      </c>
      <c r="L173" s="190">
        <f t="shared" si="638"/>
        <v>0</v>
      </c>
      <c r="M173" s="190"/>
      <c r="N173" s="190">
        <f t="shared" si="638"/>
        <v>0</v>
      </c>
      <c r="O173" s="190">
        <f t="shared" si="638"/>
        <v>0</v>
      </c>
      <c r="P173" s="190"/>
      <c r="Q173" s="190">
        <f t="shared" si="638"/>
        <v>0</v>
      </c>
      <c r="R173" s="190">
        <f t="shared" si="638"/>
        <v>0</v>
      </c>
      <c r="S173" s="190"/>
      <c r="T173" s="190">
        <f t="shared" si="638"/>
        <v>0</v>
      </c>
      <c r="U173" s="190">
        <f t="shared" si="638"/>
        <v>0</v>
      </c>
      <c r="V173" s="190"/>
      <c r="W173" s="190">
        <f t="shared" si="638"/>
        <v>0</v>
      </c>
      <c r="X173" s="190">
        <f t="shared" si="638"/>
        <v>0</v>
      </c>
      <c r="Y173" s="190"/>
      <c r="Z173" s="190">
        <f t="shared" si="638"/>
        <v>0</v>
      </c>
      <c r="AA173" s="190">
        <f t="shared" si="638"/>
        <v>0</v>
      </c>
      <c r="AB173" s="190">
        <f t="shared" si="638"/>
        <v>0</v>
      </c>
      <c r="AC173" s="190">
        <f t="shared" si="638"/>
        <v>0</v>
      </c>
      <c r="AD173" s="190"/>
      <c r="AE173" s="190">
        <f t="shared" si="638"/>
        <v>0</v>
      </c>
      <c r="AF173" s="190">
        <f t="shared" si="638"/>
        <v>0</v>
      </c>
      <c r="AG173" s="190">
        <f t="shared" si="638"/>
        <v>0</v>
      </c>
      <c r="AH173" s="190">
        <f t="shared" si="638"/>
        <v>0</v>
      </c>
      <c r="AI173" s="190"/>
      <c r="AJ173" s="190">
        <f t="shared" si="638"/>
        <v>0</v>
      </c>
      <c r="AK173" s="190">
        <f t="shared" si="638"/>
        <v>0</v>
      </c>
      <c r="AL173" s="190">
        <f t="shared" si="638"/>
        <v>0</v>
      </c>
      <c r="AM173" s="190">
        <f t="shared" si="638"/>
        <v>0</v>
      </c>
      <c r="AN173" s="190"/>
      <c r="AO173" s="190">
        <f t="shared" si="638"/>
        <v>0</v>
      </c>
      <c r="AP173" s="190">
        <f t="shared" si="638"/>
        <v>0</v>
      </c>
      <c r="AQ173" s="190">
        <f t="shared" si="638"/>
        <v>0</v>
      </c>
      <c r="AR173" s="190">
        <f t="shared" si="638"/>
        <v>0</v>
      </c>
      <c r="AS173" s="190"/>
      <c r="AT173" s="190">
        <f t="shared" si="638"/>
        <v>0</v>
      </c>
      <c r="AU173" s="190">
        <f t="shared" si="638"/>
        <v>0</v>
      </c>
      <c r="AV173" s="190">
        <f t="shared" si="638"/>
        <v>0</v>
      </c>
      <c r="AW173" s="190">
        <f t="shared" si="638"/>
        <v>0</v>
      </c>
      <c r="AX173" s="190"/>
      <c r="AY173" s="190">
        <f t="shared" si="638"/>
        <v>0</v>
      </c>
      <c r="AZ173" s="190">
        <f t="shared" si="638"/>
        <v>0</v>
      </c>
      <c r="BA173" s="190"/>
      <c r="BB173" s="183"/>
    </row>
    <row r="174" spans="1:54" ht="36" customHeight="1">
      <c r="A174" s="382"/>
      <c r="B174" s="383"/>
      <c r="C174" s="384"/>
      <c r="D174" s="158" t="s">
        <v>43</v>
      </c>
      <c r="E174" s="190">
        <f t="shared" si="636"/>
        <v>0</v>
      </c>
      <c r="F174" s="196">
        <f t="shared" si="637"/>
        <v>0</v>
      </c>
      <c r="G174" s="190"/>
      <c r="H174" s="190">
        <f t="shared" ref="H174:AZ174" si="639">H167+H160+H153+H146+H139+H132+H125+H118+H111+H104+H97+H90+H83+H76+H69+H62+H55+H48+H41</f>
        <v>0</v>
      </c>
      <c r="I174" s="190">
        <f t="shared" si="639"/>
        <v>0</v>
      </c>
      <c r="J174" s="190"/>
      <c r="K174" s="190">
        <f t="shared" si="639"/>
        <v>0</v>
      </c>
      <c r="L174" s="190">
        <f t="shared" si="639"/>
        <v>0</v>
      </c>
      <c r="M174" s="190"/>
      <c r="N174" s="190">
        <f t="shared" si="639"/>
        <v>0</v>
      </c>
      <c r="O174" s="190">
        <f t="shared" si="639"/>
        <v>0</v>
      </c>
      <c r="P174" s="190"/>
      <c r="Q174" s="190">
        <f t="shared" si="639"/>
        <v>0</v>
      </c>
      <c r="R174" s="190">
        <f t="shared" si="639"/>
        <v>0</v>
      </c>
      <c r="S174" s="190"/>
      <c r="T174" s="190">
        <f t="shared" si="639"/>
        <v>0</v>
      </c>
      <c r="U174" s="190">
        <f t="shared" si="639"/>
        <v>0</v>
      </c>
      <c r="V174" s="190"/>
      <c r="W174" s="190">
        <f t="shared" si="639"/>
        <v>0</v>
      </c>
      <c r="X174" s="190">
        <f t="shared" si="639"/>
        <v>0</v>
      </c>
      <c r="Y174" s="190"/>
      <c r="Z174" s="190">
        <f t="shared" si="639"/>
        <v>0</v>
      </c>
      <c r="AA174" s="190">
        <f t="shared" si="639"/>
        <v>0</v>
      </c>
      <c r="AB174" s="190">
        <f t="shared" si="639"/>
        <v>0</v>
      </c>
      <c r="AC174" s="190">
        <f t="shared" si="639"/>
        <v>0</v>
      </c>
      <c r="AD174" s="190"/>
      <c r="AE174" s="190">
        <f t="shared" si="639"/>
        <v>0</v>
      </c>
      <c r="AF174" s="190">
        <f t="shared" si="639"/>
        <v>0</v>
      </c>
      <c r="AG174" s="190">
        <f t="shared" si="639"/>
        <v>0</v>
      </c>
      <c r="AH174" s="190">
        <f t="shared" si="639"/>
        <v>0</v>
      </c>
      <c r="AI174" s="190"/>
      <c r="AJ174" s="190">
        <f t="shared" si="639"/>
        <v>0</v>
      </c>
      <c r="AK174" s="190">
        <f t="shared" si="639"/>
        <v>0</v>
      </c>
      <c r="AL174" s="190">
        <f t="shared" si="639"/>
        <v>0</v>
      </c>
      <c r="AM174" s="190">
        <f t="shared" si="639"/>
        <v>0</v>
      </c>
      <c r="AN174" s="190"/>
      <c r="AO174" s="190">
        <f t="shared" si="639"/>
        <v>0</v>
      </c>
      <c r="AP174" s="190">
        <f t="shared" si="639"/>
        <v>0</v>
      </c>
      <c r="AQ174" s="190">
        <f t="shared" si="639"/>
        <v>0</v>
      </c>
      <c r="AR174" s="190">
        <f t="shared" si="639"/>
        <v>0</v>
      </c>
      <c r="AS174" s="190"/>
      <c r="AT174" s="190">
        <f t="shared" si="639"/>
        <v>0</v>
      </c>
      <c r="AU174" s="190">
        <f t="shared" si="639"/>
        <v>0</v>
      </c>
      <c r="AV174" s="190">
        <f t="shared" si="639"/>
        <v>0</v>
      </c>
      <c r="AW174" s="190">
        <f t="shared" si="639"/>
        <v>0</v>
      </c>
      <c r="AX174" s="190"/>
      <c r="AY174" s="190">
        <f t="shared" si="639"/>
        <v>0</v>
      </c>
      <c r="AZ174" s="190">
        <f t="shared" si="639"/>
        <v>0</v>
      </c>
      <c r="BA174" s="190"/>
      <c r="BB174" s="183"/>
    </row>
    <row r="175" spans="1:54" s="102" customFormat="1" ht="22.5" customHeight="1">
      <c r="A175" s="385" t="s">
        <v>302</v>
      </c>
      <c r="B175" s="386"/>
      <c r="C175" s="386"/>
      <c r="D175" s="386"/>
      <c r="E175" s="386"/>
      <c r="F175" s="386"/>
      <c r="G175" s="386"/>
      <c r="H175" s="386"/>
      <c r="I175" s="386"/>
      <c r="J175" s="386"/>
      <c r="K175" s="386"/>
      <c r="L175" s="386"/>
      <c r="M175" s="386"/>
      <c r="N175" s="386"/>
      <c r="O175" s="386"/>
      <c r="P175" s="386"/>
      <c r="Q175" s="386"/>
      <c r="R175" s="386"/>
      <c r="S175" s="386"/>
      <c r="T175" s="386"/>
      <c r="U175" s="386"/>
      <c r="V175" s="386"/>
      <c r="W175" s="386"/>
      <c r="X175" s="386"/>
      <c r="Y175" s="386"/>
      <c r="Z175" s="386"/>
      <c r="AA175" s="386"/>
      <c r="AB175" s="386"/>
      <c r="AC175" s="386"/>
      <c r="AD175" s="386"/>
      <c r="AE175" s="386"/>
      <c r="AF175" s="386"/>
      <c r="AG175" s="386"/>
      <c r="AH175" s="386"/>
      <c r="AI175" s="386"/>
      <c r="AJ175" s="386"/>
      <c r="AK175" s="386"/>
      <c r="AL175" s="386"/>
      <c r="AM175" s="386"/>
      <c r="AN175" s="386"/>
      <c r="AO175" s="386"/>
      <c r="AP175" s="386"/>
      <c r="AQ175" s="386"/>
      <c r="AR175" s="386"/>
      <c r="AS175" s="386"/>
      <c r="AT175" s="386"/>
      <c r="AU175" s="386"/>
      <c r="AV175" s="386"/>
      <c r="AW175" s="386"/>
      <c r="AX175" s="386"/>
      <c r="AY175" s="386"/>
      <c r="AZ175" s="386"/>
      <c r="BA175" s="386"/>
      <c r="BB175" s="177"/>
    </row>
    <row r="176" spans="1:54" ht="22.5" customHeight="1">
      <c r="A176" s="289" t="s">
        <v>303</v>
      </c>
      <c r="B176" s="291" t="s">
        <v>309</v>
      </c>
      <c r="C176" s="291" t="s">
        <v>331</v>
      </c>
      <c r="D176" s="167" t="s">
        <v>41</v>
      </c>
      <c r="E176" s="189">
        <f t="shared" ref="E176:F176" si="640">H176+K176+N176+Q176+T176+W176+Z176+AE176+AJ176+AO176+AT176+AY176</f>
        <v>4838.9038999999993</v>
      </c>
      <c r="F176" s="156">
        <f t="shared" si="640"/>
        <v>0</v>
      </c>
      <c r="G176" s="164"/>
      <c r="H176" s="156"/>
      <c r="I176" s="156"/>
      <c r="J176" s="164"/>
      <c r="K176" s="156"/>
      <c r="L176" s="156"/>
      <c r="M176" s="164"/>
      <c r="N176" s="156"/>
      <c r="O176" s="156"/>
      <c r="P176" s="164"/>
      <c r="Q176" s="156"/>
      <c r="R176" s="156"/>
      <c r="S176" s="164"/>
      <c r="T176" s="156"/>
      <c r="U176" s="156"/>
      <c r="V176" s="164"/>
      <c r="W176" s="156">
        <f>W177+W178+W179+W180+W181+W182</f>
        <v>4838.9038999999993</v>
      </c>
      <c r="X176" s="156"/>
      <c r="Y176" s="164"/>
      <c r="Z176" s="156"/>
      <c r="AA176" s="156"/>
      <c r="AB176" s="164"/>
      <c r="AC176" s="164"/>
      <c r="AD176" s="164"/>
      <c r="AE176" s="156"/>
      <c r="AF176" s="156"/>
      <c r="AG176" s="164"/>
      <c r="AH176" s="164"/>
      <c r="AI176" s="164"/>
      <c r="AJ176" s="156"/>
      <c r="AK176" s="156"/>
      <c r="AL176" s="164"/>
      <c r="AM176" s="164"/>
      <c r="AN176" s="164"/>
      <c r="AO176" s="156"/>
      <c r="AP176" s="156"/>
      <c r="AQ176" s="164"/>
      <c r="AR176" s="164"/>
      <c r="AS176" s="164"/>
      <c r="AT176" s="156"/>
      <c r="AU176" s="156"/>
      <c r="AV176" s="164"/>
      <c r="AW176" s="164"/>
      <c r="AX176" s="164"/>
      <c r="AY176" s="164"/>
      <c r="AZ176" s="164"/>
      <c r="BA176" s="164"/>
      <c r="BB176" s="183"/>
    </row>
    <row r="177" spans="1:54" ht="36" customHeight="1">
      <c r="A177" s="290"/>
      <c r="B177" s="292"/>
      <c r="C177" s="292"/>
      <c r="D177" s="165" t="s">
        <v>37</v>
      </c>
      <c r="E177" s="156">
        <f t="shared" ref="E177:E182" si="641">H177+K177+N177+Q177+T177+W177+Z177+AE177+AJ177+AO177+AT177+AY177</f>
        <v>0</v>
      </c>
      <c r="F177" s="156">
        <f t="shared" ref="F177:F182" si="642">I177+L177+O177+R177+U177+X177+AA177+AF177+AK177+AP177+AU177+AZ177</f>
        <v>0</v>
      </c>
      <c r="G177" s="164"/>
      <c r="H177" s="156"/>
      <c r="I177" s="156"/>
      <c r="J177" s="164"/>
      <c r="K177" s="156"/>
      <c r="L177" s="156"/>
      <c r="M177" s="164"/>
      <c r="N177" s="156"/>
      <c r="O177" s="156"/>
      <c r="P177" s="164"/>
      <c r="Q177" s="156"/>
      <c r="R177" s="156"/>
      <c r="S177" s="164"/>
      <c r="T177" s="156"/>
      <c r="U177" s="156"/>
      <c r="V177" s="164"/>
      <c r="W177" s="156"/>
      <c r="X177" s="156"/>
      <c r="Y177" s="164"/>
      <c r="Z177" s="156"/>
      <c r="AA177" s="156"/>
      <c r="AB177" s="164"/>
      <c r="AC177" s="164"/>
      <c r="AD177" s="164"/>
      <c r="AE177" s="156"/>
      <c r="AF177" s="156"/>
      <c r="AG177" s="164"/>
      <c r="AH177" s="164"/>
      <c r="AI177" s="164"/>
      <c r="AJ177" s="156"/>
      <c r="AK177" s="156"/>
      <c r="AL177" s="164"/>
      <c r="AM177" s="164"/>
      <c r="AN177" s="164"/>
      <c r="AO177" s="156"/>
      <c r="AP177" s="156"/>
      <c r="AQ177" s="164"/>
      <c r="AR177" s="164"/>
      <c r="AS177" s="164"/>
      <c r="AT177" s="156"/>
      <c r="AU177" s="156"/>
      <c r="AV177" s="164"/>
      <c r="AW177" s="164"/>
      <c r="AX177" s="164"/>
      <c r="AY177" s="164"/>
      <c r="AZ177" s="164"/>
      <c r="BA177" s="164"/>
      <c r="BB177" s="183"/>
    </row>
    <row r="178" spans="1:54" ht="48.75" customHeight="1">
      <c r="A178" s="290"/>
      <c r="B178" s="292"/>
      <c r="C178" s="292"/>
      <c r="D178" s="166" t="s">
        <v>2</v>
      </c>
      <c r="E178" s="156">
        <f t="shared" si="641"/>
        <v>1179.0999999999999</v>
      </c>
      <c r="F178" s="156">
        <f t="shared" si="642"/>
        <v>0</v>
      </c>
      <c r="G178" s="164"/>
      <c r="H178" s="156"/>
      <c r="I178" s="156"/>
      <c r="J178" s="164"/>
      <c r="K178" s="156"/>
      <c r="L178" s="156"/>
      <c r="M178" s="164"/>
      <c r="N178" s="156"/>
      <c r="O178" s="156"/>
      <c r="P178" s="164"/>
      <c r="Q178" s="156"/>
      <c r="R178" s="156"/>
      <c r="S178" s="164"/>
      <c r="T178" s="156"/>
      <c r="U178" s="156"/>
      <c r="V178" s="164"/>
      <c r="W178" s="156">
        <v>1179.0999999999999</v>
      </c>
      <c r="X178" s="156"/>
      <c r="Y178" s="164"/>
      <c r="Z178" s="156"/>
      <c r="AA178" s="156"/>
      <c r="AB178" s="164"/>
      <c r="AC178" s="164"/>
      <c r="AD178" s="164"/>
      <c r="AE178" s="156"/>
      <c r="AF178" s="156"/>
      <c r="AG178" s="164"/>
      <c r="AH178" s="164"/>
      <c r="AI178" s="164"/>
      <c r="AJ178" s="156"/>
      <c r="AK178" s="156"/>
      <c r="AL178" s="164"/>
      <c r="AM178" s="164"/>
      <c r="AN178" s="164"/>
      <c r="AO178" s="156"/>
      <c r="AP178" s="156"/>
      <c r="AQ178" s="164"/>
      <c r="AR178" s="164"/>
      <c r="AS178" s="164"/>
      <c r="AT178" s="156"/>
      <c r="AU178" s="156"/>
      <c r="AV178" s="164"/>
      <c r="AW178" s="164"/>
      <c r="AX178" s="164"/>
      <c r="AY178" s="164"/>
      <c r="AZ178" s="164"/>
      <c r="BA178" s="164"/>
      <c r="BB178" s="183"/>
    </row>
    <row r="179" spans="1:54" ht="22.5" customHeight="1">
      <c r="A179" s="290"/>
      <c r="B179" s="292"/>
      <c r="C179" s="292"/>
      <c r="D179" s="182" t="s">
        <v>277</v>
      </c>
      <c r="E179" s="189">
        <f t="shared" si="641"/>
        <v>3659.8038999999999</v>
      </c>
      <c r="F179" s="156">
        <f t="shared" si="642"/>
        <v>0</v>
      </c>
      <c r="G179" s="164"/>
      <c r="H179" s="156"/>
      <c r="I179" s="156"/>
      <c r="J179" s="164"/>
      <c r="K179" s="156"/>
      <c r="L179" s="156"/>
      <c r="M179" s="164"/>
      <c r="N179" s="156"/>
      <c r="O179" s="156"/>
      <c r="P179" s="164"/>
      <c r="Q179" s="156"/>
      <c r="R179" s="156"/>
      <c r="S179" s="164"/>
      <c r="T179" s="156"/>
      <c r="U179" s="156"/>
      <c r="V179" s="164"/>
      <c r="W179" s="156">
        <f>3684.12-24.3161</f>
        <v>3659.8038999999999</v>
      </c>
      <c r="X179" s="156"/>
      <c r="Y179" s="164"/>
      <c r="Z179" s="156"/>
      <c r="AA179" s="156"/>
      <c r="AB179" s="164"/>
      <c r="AC179" s="164"/>
      <c r="AD179" s="164"/>
      <c r="AE179" s="156"/>
      <c r="AF179" s="156"/>
      <c r="AG179" s="164"/>
      <c r="AH179" s="164"/>
      <c r="AI179" s="164"/>
      <c r="AJ179" s="156"/>
      <c r="AK179" s="156"/>
      <c r="AL179" s="164"/>
      <c r="AM179" s="164"/>
      <c r="AN179" s="164"/>
      <c r="AO179" s="156"/>
      <c r="AP179" s="156"/>
      <c r="AQ179" s="164"/>
      <c r="AR179" s="164"/>
      <c r="AS179" s="164"/>
      <c r="AT179" s="156"/>
      <c r="AU179" s="156"/>
      <c r="AV179" s="164"/>
      <c r="AW179" s="164"/>
      <c r="AX179" s="164"/>
      <c r="AY179" s="164"/>
      <c r="AZ179" s="164"/>
      <c r="BA179" s="164"/>
      <c r="BB179" s="183"/>
    </row>
    <row r="180" spans="1:54" ht="85.5" customHeight="1">
      <c r="A180" s="290"/>
      <c r="B180" s="292"/>
      <c r="C180" s="292"/>
      <c r="D180" s="182" t="s">
        <v>283</v>
      </c>
      <c r="E180" s="156">
        <f t="shared" si="641"/>
        <v>0</v>
      </c>
      <c r="F180" s="156">
        <f t="shared" si="642"/>
        <v>0</v>
      </c>
      <c r="G180" s="164"/>
      <c r="H180" s="156"/>
      <c r="I180" s="156"/>
      <c r="J180" s="164"/>
      <c r="K180" s="156"/>
      <c r="L180" s="156"/>
      <c r="M180" s="164"/>
      <c r="N180" s="156"/>
      <c r="O180" s="156"/>
      <c r="P180" s="164"/>
      <c r="Q180" s="156"/>
      <c r="R180" s="156"/>
      <c r="S180" s="164"/>
      <c r="T180" s="156"/>
      <c r="U180" s="156"/>
      <c r="V180" s="164"/>
      <c r="W180" s="156"/>
      <c r="X180" s="156"/>
      <c r="Y180" s="164"/>
      <c r="Z180" s="156"/>
      <c r="AA180" s="156"/>
      <c r="AB180" s="164"/>
      <c r="AC180" s="164"/>
      <c r="AD180" s="164"/>
      <c r="AE180" s="156"/>
      <c r="AF180" s="156"/>
      <c r="AG180" s="164"/>
      <c r="AH180" s="164"/>
      <c r="AI180" s="164"/>
      <c r="AJ180" s="156"/>
      <c r="AK180" s="156"/>
      <c r="AL180" s="164"/>
      <c r="AM180" s="164"/>
      <c r="AN180" s="164"/>
      <c r="AO180" s="156"/>
      <c r="AP180" s="156"/>
      <c r="AQ180" s="164"/>
      <c r="AR180" s="164"/>
      <c r="AS180" s="164"/>
      <c r="AT180" s="156"/>
      <c r="AU180" s="156"/>
      <c r="AV180" s="164"/>
      <c r="AW180" s="164"/>
      <c r="AX180" s="164"/>
      <c r="AY180" s="164"/>
      <c r="AZ180" s="164"/>
      <c r="BA180" s="164"/>
      <c r="BB180" s="183"/>
    </row>
    <row r="181" spans="1:54" ht="22.5" customHeight="1">
      <c r="A181" s="290"/>
      <c r="B181" s="292"/>
      <c r="C181" s="292"/>
      <c r="D181" s="182" t="s">
        <v>278</v>
      </c>
      <c r="E181" s="156">
        <f t="shared" si="641"/>
        <v>0</v>
      </c>
      <c r="F181" s="156">
        <f t="shared" si="642"/>
        <v>0</v>
      </c>
      <c r="G181" s="164"/>
      <c r="H181" s="156"/>
      <c r="I181" s="156"/>
      <c r="J181" s="164"/>
      <c r="K181" s="156"/>
      <c r="L181" s="156"/>
      <c r="M181" s="164"/>
      <c r="N181" s="156"/>
      <c r="O181" s="156"/>
      <c r="P181" s="164"/>
      <c r="Q181" s="156"/>
      <c r="R181" s="156"/>
      <c r="S181" s="164"/>
      <c r="T181" s="156"/>
      <c r="U181" s="156"/>
      <c r="V181" s="164"/>
      <c r="W181" s="156"/>
      <c r="X181" s="156"/>
      <c r="Y181" s="164"/>
      <c r="Z181" s="156"/>
      <c r="AA181" s="156"/>
      <c r="AB181" s="164"/>
      <c r="AC181" s="164"/>
      <c r="AD181" s="164"/>
      <c r="AE181" s="156"/>
      <c r="AF181" s="156"/>
      <c r="AG181" s="164"/>
      <c r="AH181" s="164"/>
      <c r="AI181" s="164"/>
      <c r="AJ181" s="156"/>
      <c r="AK181" s="156"/>
      <c r="AL181" s="164"/>
      <c r="AM181" s="164"/>
      <c r="AN181" s="164"/>
      <c r="AO181" s="156"/>
      <c r="AP181" s="156"/>
      <c r="AQ181" s="164"/>
      <c r="AR181" s="164"/>
      <c r="AS181" s="164"/>
      <c r="AT181" s="156"/>
      <c r="AU181" s="156"/>
      <c r="AV181" s="164"/>
      <c r="AW181" s="164"/>
      <c r="AX181" s="164"/>
      <c r="AY181" s="164"/>
      <c r="AZ181" s="164"/>
      <c r="BA181" s="164"/>
      <c r="BB181" s="183"/>
    </row>
    <row r="182" spans="1:54" ht="34.5" customHeight="1">
      <c r="A182" s="290"/>
      <c r="B182" s="292"/>
      <c r="C182" s="292"/>
      <c r="D182" s="161" t="s">
        <v>43</v>
      </c>
      <c r="E182" s="156">
        <f t="shared" si="641"/>
        <v>0</v>
      </c>
      <c r="F182" s="156">
        <f t="shared" si="642"/>
        <v>0</v>
      </c>
      <c r="G182" s="164"/>
      <c r="H182" s="156"/>
      <c r="I182" s="156"/>
      <c r="J182" s="164"/>
      <c r="K182" s="156"/>
      <c r="L182" s="156"/>
      <c r="M182" s="164"/>
      <c r="N182" s="156"/>
      <c r="O182" s="156"/>
      <c r="P182" s="164"/>
      <c r="Q182" s="156"/>
      <c r="R182" s="156"/>
      <c r="S182" s="164"/>
      <c r="T182" s="156"/>
      <c r="U182" s="156"/>
      <c r="V182" s="164"/>
      <c r="W182" s="156"/>
      <c r="X182" s="156"/>
      <c r="Y182" s="164"/>
      <c r="Z182" s="156"/>
      <c r="AA182" s="156"/>
      <c r="AB182" s="164"/>
      <c r="AC182" s="164"/>
      <c r="AD182" s="164"/>
      <c r="AE182" s="156"/>
      <c r="AF182" s="156"/>
      <c r="AG182" s="164"/>
      <c r="AH182" s="164"/>
      <c r="AI182" s="164"/>
      <c r="AJ182" s="156"/>
      <c r="AK182" s="156"/>
      <c r="AL182" s="164"/>
      <c r="AM182" s="164"/>
      <c r="AN182" s="164"/>
      <c r="AO182" s="156"/>
      <c r="AP182" s="156"/>
      <c r="AQ182" s="164"/>
      <c r="AR182" s="164"/>
      <c r="AS182" s="164"/>
      <c r="AT182" s="156"/>
      <c r="AU182" s="156"/>
      <c r="AV182" s="164"/>
      <c r="AW182" s="164"/>
      <c r="AX182" s="164"/>
      <c r="AY182" s="164"/>
      <c r="AZ182" s="164"/>
      <c r="BA182" s="164"/>
      <c r="BB182" s="183"/>
    </row>
    <row r="183" spans="1:54" ht="22.5" customHeight="1">
      <c r="A183" s="289" t="s">
        <v>304</v>
      </c>
      <c r="B183" s="291" t="s">
        <v>310</v>
      </c>
      <c r="C183" s="291" t="s">
        <v>331</v>
      </c>
      <c r="D183" s="167" t="s">
        <v>41</v>
      </c>
      <c r="E183" s="156">
        <f t="shared" ref="E183:F188" si="643">H183+K183+N183+Q183+T183+W183+Z183+AE183+AJ183+AO183+AT183+AY183</f>
        <v>977.34759999999983</v>
      </c>
      <c r="F183" s="156">
        <f t="shared" si="643"/>
        <v>260.16050000000001</v>
      </c>
      <c r="G183" s="164">
        <f>F183/E183</f>
        <v>0.26619035029093036</v>
      </c>
      <c r="H183" s="156"/>
      <c r="I183" s="156"/>
      <c r="J183" s="164"/>
      <c r="K183" s="156"/>
      <c r="L183" s="156"/>
      <c r="M183" s="164"/>
      <c r="N183" s="156"/>
      <c r="O183" s="156"/>
      <c r="P183" s="164"/>
      <c r="Q183" s="156">
        <f>Q186</f>
        <v>260.16050000000001</v>
      </c>
      <c r="R183" s="156">
        <f>R186</f>
        <v>260.16050000000001</v>
      </c>
      <c r="S183" s="229">
        <f>R183/Q183</f>
        <v>1</v>
      </c>
      <c r="T183" s="156"/>
      <c r="U183" s="156"/>
      <c r="V183" s="164"/>
      <c r="W183" s="156"/>
      <c r="X183" s="156"/>
      <c r="Y183" s="164"/>
      <c r="Z183" s="156"/>
      <c r="AA183" s="156"/>
      <c r="AB183" s="164"/>
      <c r="AC183" s="164"/>
      <c r="AD183" s="164"/>
      <c r="AE183" s="156">
        <f>AE184+AE185+AE186+AE187+AE188+AE189</f>
        <v>717.18709999999987</v>
      </c>
      <c r="AF183" s="156"/>
      <c r="AG183" s="164"/>
      <c r="AH183" s="164"/>
      <c r="AI183" s="164"/>
      <c r="AJ183" s="156"/>
      <c r="AK183" s="156"/>
      <c r="AL183" s="164"/>
      <c r="AM183" s="164"/>
      <c r="AN183" s="164"/>
      <c r="AO183" s="156"/>
      <c r="AP183" s="156"/>
      <c r="AQ183" s="164"/>
      <c r="AR183" s="164"/>
      <c r="AS183" s="164"/>
      <c r="AT183" s="156"/>
      <c r="AU183" s="156"/>
      <c r="AV183" s="164"/>
      <c r="AW183" s="164"/>
      <c r="AX183" s="164"/>
      <c r="AY183" s="164"/>
      <c r="AZ183" s="164"/>
      <c r="BA183" s="164"/>
      <c r="BB183" s="183"/>
    </row>
    <row r="184" spans="1:54" ht="37.5" customHeight="1">
      <c r="A184" s="290"/>
      <c r="B184" s="292"/>
      <c r="C184" s="292"/>
      <c r="D184" s="165" t="s">
        <v>37</v>
      </c>
      <c r="E184" s="156">
        <f t="shared" si="643"/>
        <v>0</v>
      </c>
      <c r="F184" s="156">
        <f t="shared" si="643"/>
        <v>0</v>
      </c>
      <c r="G184" s="164"/>
      <c r="H184" s="156"/>
      <c r="I184" s="156"/>
      <c r="J184" s="164"/>
      <c r="K184" s="156"/>
      <c r="L184" s="156"/>
      <c r="M184" s="164"/>
      <c r="N184" s="156"/>
      <c r="O184" s="156"/>
      <c r="P184" s="164"/>
      <c r="Q184" s="156"/>
      <c r="R184" s="156"/>
      <c r="S184" s="164"/>
      <c r="T184" s="156"/>
      <c r="U184" s="156"/>
      <c r="V184" s="164"/>
      <c r="W184" s="156"/>
      <c r="X184" s="156"/>
      <c r="Y184" s="164"/>
      <c r="Z184" s="156"/>
      <c r="AA184" s="156"/>
      <c r="AB184" s="164"/>
      <c r="AC184" s="164"/>
      <c r="AD184" s="164"/>
      <c r="AE184" s="156"/>
      <c r="AF184" s="156"/>
      <c r="AG184" s="164"/>
      <c r="AH184" s="164"/>
      <c r="AI184" s="164"/>
      <c r="AJ184" s="156"/>
      <c r="AK184" s="156"/>
      <c r="AL184" s="164"/>
      <c r="AM184" s="164"/>
      <c r="AN184" s="164"/>
      <c r="AO184" s="156"/>
      <c r="AP184" s="156"/>
      <c r="AQ184" s="164"/>
      <c r="AR184" s="164"/>
      <c r="AS184" s="164"/>
      <c r="AT184" s="156"/>
      <c r="AU184" s="156"/>
      <c r="AV184" s="164"/>
      <c r="AW184" s="164"/>
      <c r="AX184" s="164"/>
      <c r="AY184" s="164"/>
      <c r="AZ184" s="164"/>
      <c r="BA184" s="164"/>
      <c r="BB184" s="183"/>
    </row>
    <row r="185" spans="1:54" ht="47.25" customHeight="1">
      <c r="A185" s="290"/>
      <c r="B185" s="292"/>
      <c r="C185" s="292"/>
      <c r="D185" s="166" t="s">
        <v>2</v>
      </c>
      <c r="E185" s="156">
        <f t="shared" si="643"/>
        <v>0</v>
      </c>
      <c r="F185" s="156">
        <f t="shared" si="643"/>
        <v>0</v>
      </c>
      <c r="G185" s="164"/>
      <c r="H185" s="156"/>
      <c r="I185" s="156"/>
      <c r="J185" s="164"/>
      <c r="K185" s="156"/>
      <c r="L185" s="156"/>
      <c r="M185" s="164"/>
      <c r="N185" s="156"/>
      <c r="O185" s="156"/>
      <c r="P185" s="164"/>
      <c r="Q185" s="156"/>
      <c r="R185" s="156"/>
      <c r="S185" s="164"/>
      <c r="T185" s="156"/>
      <c r="U185" s="156"/>
      <c r="V185" s="164"/>
      <c r="W185" s="156"/>
      <c r="X185" s="156"/>
      <c r="Y185" s="164"/>
      <c r="Z185" s="156"/>
      <c r="AA185" s="156"/>
      <c r="AB185" s="164"/>
      <c r="AC185" s="164"/>
      <c r="AD185" s="164"/>
      <c r="AE185" s="156"/>
      <c r="AF185" s="156"/>
      <c r="AG185" s="164"/>
      <c r="AH185" s="164"/>
      <c r="AI185" s="164"/>
      <c r="AJ185" s="156"/>
      <c r="AK185" s="156"/>
      <c r="AL185" s="164"/>
      <c r="AM185" s="164"/>
      <c r="AN185" s="164"/>
      <c r="AO185" s="156"/>
      <c r="AP185" s="156"/>
      <c r="AQ185" s="164"/>
      <c r="AR185" s="164"/>
      <c r="AS185" s="164"/>
      <c r="AT185" s="156"/>
      <c r="AU185" s="156"/>
      <c r="AV185" s="164"/>
      <c r="AW185" s="164"/>
      <c r="AX185" s="164"/>
      <c r="AY185" s="164"/>
      <c r="AZ185" s="164"/>
      <c r="BA185" s="164"/>
      <c r="BB185" s="183"/>
    </row>
    <row r="186" spans="1:54" ht="22.5" customHeight="1">
      <c r="A186" s="290"/>
      <c r="B186" s="292"/>
      <c r="C186" s="292"/>
      <c r="D186" s="182" t="s">
        <v>277</v>
      </c>
      <c r="E186" s="156">
        <f t="shared" si="643"/>
        <v>977.34759999999983</v>
      </c>
      <c r="F186" s="156">
        <f t="shared" si="643"/>
        <v>260.16050000000001</v>
      </c>
      <c r="G186" s="164"/>
      <c r="H186" s="156"/>
      <c r="I186" s="156"/>
      <c r="J186" s="164"/>
      <c r="K186" s="156"/>
      <c r="L186" s="156"/>
      <c r="M186" s="164"/>
      <c r="N186" s="156"/>
      <c r="O186" s="156"/>
      <c r="P186" s="164"/>
      <c r="Q186" s="156">
        <v>260.16050000000001</v>
      </c>
      <c r="R186" s="156">
        <v>260.16050000000001</v>
      </c>
      <c r="S186" s="164"/>
      <c r="T186" s="156"/>
      <c r="U186" s="156"/>
      <c r="V186" s="164"/>
      <c r="W186" s="156"/>
      <c r="X186" s="156"/>
      <c r="Y186" s="164"/>
      <c r="Z186" s="156"/>
      <c r="AA186" s="156"/>
      <c r="AB186" s="164"/>
      <c r="AC186" s="164"/>
      <c r="AD186" s="164"/>
      <c r="AE186" s="156">
        <f>1670.62-693.2724-260.1605</f>
        <v>717.18709999999987</v>
      </c>
      <c r="AF186" s="156"/>
      <c r="AG186" s="164"/>
      <c r="AH186" s="164"/>
      <c r="AI186" s="164"/>
      <c r="AJ186" s="156"/>
      <c r="AK186" s="156"/>
      <c r="AL186" s="164"/>
      <c r="AM186" s="164"/>
      <c r="AN186" s="164"/>
      <c r="AO186" s="156"/>
      <c r="AP186" s="156"/>
      <c r="AQ186" s="164"/>
      <c r="AR186" s="164"/>
      <c r="AS186" s="164"/>
      <c r="AT186" s="156"/>
      <c r="AU186" s="156"/>
      <c r="AV186" s="164"/>
      <c r="AW186" s="164"/>
      <c r="AX186" s="164"/>
      <c r="AY186" s="164"/>
      <c r="AZ186" s="164"/>
      <c r="BA186" s="164"/>
      <c r="BB186" s="183"/>
    </row>
    <row r="187" spans="1:54" ht="82.5" customHeight="1">
      <c r="A187" s="290"/>
      <c r="B187" s="292"/>
      <c r="C187" s="292"/>
      <c r="D187" s="182" t="s">
        <v>283</v>
      </c>
      <c r="E187" s="156">
        <f t="shared" si="643"/>
        <v>0</v>
      </c>
      <c r="F187" s="156">
        <f t="shared" si="643"/>
        <v>0</v>
      </c>
      <c r="G187" s="164"/>
      <c r="H187" s="156"/>
      <c r="I187" s="156"/>
      <c r="J187" s="164"/>
      <c r="K187" s="156"/>
      <c r="L187" s="156"/>
      <c r="M187" s="164"/>
      <c r="N187" s="156"/>
      <c r="O187" s="156"/>
      <c r="P187" s="164"/>
      <c r="Q187" s="156"/>
      <c r="R187" s="156"/>
      <c r="S187" s="164"/>
      <c r="T187" s="156"/>
      <c r="U187" s="156"/>
      <c r="V187" s="164"/>
      <c r="W187" s="156"/>
      <c r="X187" s="156"/>
      <c r="Y187" s="164"/>
      <c r="Z187" s="156"/>
      <c r="AA187" s="156"/>
      <c r="AB187" s="164"/>
      <c r="AC187" s="164"/>
      <c r="AD187" s="164"/>
      <c r="AE187" s="156"/>
      <c r="AF187" s="156"/>
      <c r="AG187" s="164"/>
      <c r="AH187" s="164"/>
      <c r="AI187" s="164"/>
      <c r="AJ187" s="156"/>
      <c r="AK187" s="156"/>
      <c r="AL187" s="164"/>
      <c r="AM187" s="164"/>
      <c r="AN187" s="164"/>
      <c r="AO187" s="156"/>
      <c r="AP187" s="156"/>
      <c r="AQ187" s="164"/>
      <c r="AR187" s="164"/>
      <c r="AS187" s="164"/>
      <c r="AT187" s="156"/>
      <c r="AU187" s="156"/>
      <c r="AV187" s="164"/>
      <c r="AW187" s="164"/>
      <c r="AX187" s="164"/>
      <c r="AY187" s="164"/>
      <c r="AZ187" s="164"/>
      <c r="BA187" s="164"/>
      <c r="BB187" s="183"/>
    </row>
    <row r="188" spans="1:54" ht="22.5" customHeight="1">
      <c r="A188" s="290"/>
      <c r="B188" s="292"/>
      <c r="C188" s="292"/>
      <c r="D188" s="182" t="s">
        <v>278</v>
      </c>
      <c r="E188" s="156">
        <f t="shared" si="643"/>
        <v>0</v>
      </c>
      <c r="F188" s="156">
        <f t="shared" si="643"/>
        <v>0</v>
      </c>
      <c r="G188" s="164"/>
      <c r="H188" s="156"/>
      <c r="I188" s="156"/>
      <c r="J188" s="164"/>
      <c r="K188" s="156"/>
      <c r="L188" s="156"/>
      <c r="M188" s="164"/>
      <c r="N188" s="156"/>
      <c r="O188" s="156"/>
      <c r="P188" s="164"/>
      <c r="Q188" s="156"/>
      <c r="R188" s="156"/>
      <c r="S188" s="164"/>
      <c r="T188" s="156"/>
      <c r="U188" s="156"/>
      <c r="V188" s="164"/>
      <c r="W188" s="156"/>
      <c r="X188" s="156"/>
      <c r="Y188" s="164"/>
      <c r="Z188" s="156"/>
      <c r="AA188" s="156"/>
      <c r="AB188" s="164"/>
      <c r="AC188" s="164"/>
      <c r="AD188" s="164"/>
      <c r="AE188" s="156"/>
      <c r="AF188" s="156"/>
      <c r="AG188" s="164"/>
      <c r="AH188" s="164"/>
      <c r="AI188" s="164"/>
      <c r="AJ188" s="156"/>
      <c r="AK188" s="156"/>
      <c r="AL188" s="164"/>
      <c r="AM188" s="164"/>
      <c r="AN188" s="164"/>
      <c r="AO188" s="156"/>
      <c r="AP188" s="156"/>
      <c r="AQ188" s="164"/>
      <c r="AR188" s="164"/>
      <c r="AS188" s="164"/>
      <c r="AT188" s="156"/>
      <c r="AU188" s="156"/>
      <c r="AV188" s="164"/>
      <c r="AW188" s="164"/>
      <c r="AX188" s="164"/>
      <c r="AY188" s="164"/>
      <c r="AZ188" s="164"/>
      <c r="BA188" s="164"/>
      <c r="BB188" s="183"/>
    </row>
    <row r="189" spans="1:54" ht="37.5" customHeight="1">
      <c r="A189" s="290"/>
      <c r="B189" s="292"/>
      <c r="C189" s="292"/>
      <c r="D189" s="161" t="s">
        <v>43</v>
      </c>
      <c r="E189" s="156"/>
      <c r="F189" s="156"/>
      <c r="G189" s="164"/>
      <c r="H189" s="156"/>
      <c r="I189" s="156"/>
      <c r="J189" s="164"/>
      <c r="K189" s="156"/>
      <c r="L189" s="156"/>
      <c r="M189" s="164"/>
      <c r="N189" s="156"/>
      <c r="O189" s="156"/>
      <c r="P189" s="164"/>
      <c r="Q189" s="156"/>
      <c r="R189" s="156"/>
      <c r="S189" s="164"/>
      <c r="T189" s="156"/>
      <c r="U189" s="156"/>
      <c r="V189" s="164"/>
      <c r="W189" s="156"/>
      <c r="X189" s="156"/>
      <c r="Y189" s="164"/>
      <c r="Z189" s="156"/>
      <c r="AA189" s="156"/>
      <c r="AB189" s="164"/>
      <c r="AC189" s="164"/>
      <c r="AD189" s="164"/>
      <c r="AE189" s="156"/>
      <c r="AF189" s="156"/>
      <c r="AG189" s="164"/>
      <c r="AH189" s="164"/>
      <c r="AI189" s="164"/>
      <c r="AJ189" s="156"/>
      <c r="AK189" s="156"/>
      <c r="AL189" s="164"/>
      <c r="AM189" s="164"/>
      <c r="AN189" s="164"/>
      <c r="AO189" s="156"/>
      <c r="AP189" s="156"/>
      <c r="AQ189" s="164"/>
      <c r="AR189" s="164"/>
      <c r="AS189" s="164"/>
      <c r="AT189" s="156"/>
      <c r="AU189" s="156"/>
      <c r="AV189" s="164"/>
      <c r="AW189" s="164"/>
      <c r="AX189" s="164"/>
      <c r="AY189" s="164"/>
      <c r="AZ189" s="164"/>
      <c r="BA189" s="164"/>
      <c r="BB189" s="183"/>
    </row>
    <row r="190" spans="1:54" ht="22.5" customHeight="1">
      <c r="A190" s="289" t="s">
        <v>305</v>
      </c>
      <c r="B190" s="291" t="s">
        <v>311</v>
      </c>
      <c r="C190" s="291" t="s">
        <v>331</v>
      </c>
      <c r="D190" s="167" t="s">
        <v>41</v>
      </c>
      <c r="E190" s="156">
        <f t="shared" ref="E190:F190" si="644">H190+K190+N190+Q190+T190+W190+Z190+AE190+AJ190+AO190+AT190+AY190</f>
        <v>283.32</v>
      </c>
      <c r="F190" s="156">
        <f t="shared" si="644"/>
        <v>0</v>
      </c>
      <c r="G190" s="164"/>
      <c r="H190" s="156"/>
      <c r="I190" s="156"/>
      <c r="J190" s="164"/>
      <c r="K190" s="156"/>
      <c r="L190" s="156"/>
      <c r="M190" s="164"/>
      <c r="N190" s="156"/>
      <c r="O190" s="156"/>
      <c r="P190" s="164"/>
      <c r="Q190" s="156"/>
      <c r="R190" s="156"/>
      <c r="S190" s="164"/>
      <c r="T190" s="156"/>
      <c r="U190" s="156"/>
      <c r="V190" s="164"/>
      <c r="W190" s="179"/>
      <c r="X190" s="156"/>
      <c r="Y190" s="164"/>
      <c r="Z190" s="156"/>
      <c r="AA190" s="156"/>
      <c r="AB190" s="164"/>
      <c r="AC190" s="164"/>
      <c r="AD190" s="164"/>
      <c r="AE190" s="156">
        <f>AE191+AE192+AE193+AE194+AE195+AE196</f>
        <v>283.32</v>
      </c>
      <c r="AF190" s="156"/>
      <c r="AG190" s="164"/>
      <c r="AH190" s="164"/>
      <c r="AI190" s="164"/>
      <c r="AJ190" s="156"/>
      <c r="AK190" s="156"/>
      <c r="AL190" s="164"/>
      <c r="AM190" s="164"/>
      <c r="AN190" s="164"/>
      <c r="AO190" s="156"/>
      <c r="AP190" s="156"/>
      <c r="AQ190" s="164"/>
      <c r="AR190" s="164"/>
      <c r="AS190" s="164"/>
      <c r="AT190" s="156"/>
      <c r="AU190" s="156"/>
      <c r="AV190" s="164"/>
      <c r="AW190" s="164"/>
      <c r="AX190" s="164"/>
      <c r="AY190" s="164"/>
      <c r="AZ190" s="164"/>
      <c r="BA190" s="164"/>
      <c r="BB190" s="183"/>
    </row>
    <row r="191" spans="1:54" ht="36" customHeight="1">
      <c r="A191" s="290"/>
      <c r="B191" s="292"/>
      <c r="C191" s="292"/>
      <c r="D191" s="165" t="s">
        <v>37</v>
      </c>
      <c r="E191" s="156">
        <f t="shared" ref="E191:E196" si="645">H191+K191+N191+Q191+T191+W191+Z191+AE191+AJ191+AO191+AT191+AY191</f>
        <v>0</v>
      </c>
      <c r="F191" s="156">
        <f t="shared" ref="F191:F196" si="646">I191+L191+O191+R191+U191+X191+AA191+AF191+AK191+AP191+AU191+AZ191</f>
        <v>0</v>
      </c>
      <c r="G191" s="164"/>
      <c r="H191" s="156"/>
      <c r="I191" s="156"/>
      <c r="J191" s="164"/>
      <c r="K191" s="156"/>
      <c r="L191" s="156"/>
      <c r="M191" s="164"/>
      <c r="N191" s="156"/>
      <c r="O191" s="156"/>
      <c r="P191" s="164"/>
      <c r="Q191" s="156"/>
      <c r="R191" s="156"/>
      <c r="S191" s="164"/>
      <c r="T191" s="156"/>
      <c r="U191" s="156"/>
      <c r="V191" s="164"/>
      <c r="W191" s="179"/>
      <c r="X191" s="156"/>
      <c r="Y191" s="164"/>
      <c r="Z191" s="156"/>
      <c r="AA191" s="156"/>
      <c r="AB191" s="164"/>
      <c r="AC191" s="164"/>
      <c r="AD191" s="164"/>
      <c r="AE191" s="156"/>
      <c r="AF191" s="156"/>
      <c r="AG191" s="164"/>
      <c r="AH191" s="164"/>
      <c r="AI191" s="164"/>
      <c r="AJ191" s="156"/>
      <c r="AK191" s="156"/>
      <c r="AL191" s="164"/>
      <c r="AM191" s="164"/>
      <c r="AN191" s="164"/>
      <c r="AO191" s="156"/>
      <c r="AP191" s="156"/>
      <c r="AQ191" s="164"/>
      <c r="AR191" s="164"/>
      <c r="AS191" s="164"/>
      <c r="AT191" s="156"/>
      <c r="AU191" s="156"/>
      <c r="AV191" s="164"/>
      <c r="AW191" s="164"/>
      <c r="AX191" s="164"/>
      <c r="AY191" s="164"/>
      <c r="AZ191" s="164"/>
      <c r="BA191" s="164"/>
      <c r="BB191" s="183"/>
    </row>
    <row r="192" spans="1:54" ht="51.75" customHeight="1">
      <c r="A192" s="290"/>
      <c r="B192" s="292"/>
      <c r="C192" s="292"/>
      <c r="D192" s="166" t="s">
        <v>2</v>
      </c>
      <c r="E192" s="156">
        <f t="shared" si="645"/>
        <v>0</v>
      </c>
      <c r="F192" s="156">
        <f t="shared" si="646"/>
        <v>0</v>
      </c>
      <c r="G192" s="164"/>
      <c r="H192" s="156"/>
      <c r="I192" s="156"/>
      <c r="J192" s="164"/>
      <c r="K192" s="156"/>
      <c r="L192" s="156"/>
      <c r="M192" s="164"/>
      <c r="N192" s="156"/>
      <c r="O192" s="156"/>
      <c r="P192" s="164"/>
      <c r="Q192" s="156"/>
      <c r="R192" s="156"/>
      <c r="S192" s="164"/>
      <c r="T192" s="156"/>
      <c r="U192" s="156"/>
      <c r="V192" s="164"/>
      <c r="W192" s="179"/>
      <c r="X192" s="156"/>
      <c r="Y192" s="164"/>
      <c r="Z192" s="156"/>
      <c r="AA192" s="156"/>
      <c r="AB192" s="164"/>
      <c r="AC192" s="164"/>
      <c r="AD192" s="164"/>
      <c r="AE192" s="156"/>
      <c r="AF192" s="156"/>
      <c r="AG192" s="164"/>
      <c r="AH192" s="164"/>
      <c r="AI192" s="164"/>
      <c r="AJ192" s="156"/>
      <c r="AK192" s="156"/>
      <c r="AL192" s="164"/>
      <c r="AM192" s="164"/>
      <c r="AN192" s="164"/>
      <c r="AO192" s="156"/>
      <c r="AP192" s="156"/>
      <c r="AQ192" s="164"/>
      <c r="AR192" s="164"/>
      <c r="AS192" s="164"/>
      <c r="AT192" s="156"/>
      <c r="AU192" s="156"/>
      <c r="AV192" s="164"/>
      <c r="AW192" s="164"/>
      <c r="AX192" s="164"/>
      <c r="AY192" s="164"/>
      <c r="AZ192" s="164"/>
      <c r="BA192" s="164"/>
      <c r="BB192" s="183"/>
    </row>
    <row r="193" spans="1:54" ht="22.5" customHeight="1">
      <c r="A193" s="290"/>
      <c r="B193" s="292"/>
      <c r="C193" s="292"/>
      <c r="D193" s="182" t="s">
        <v>277</v>
      </c>
      <c r="E193" s="156">
        <f t="shared" si="645"/>
        <v>283.32</v>
      </c>
      <c r="F193" s="156">
        <f t="shared" si="646"/>
        <v>0</v>
      </c>
      <c r="G193" s="164"/>
      <c r="H193" s="156"/>
      <c r="I193" s="156"/>
      <c r="J193" s="164"/>
      <c r="K193" s="156"/>
      <c r="L193" s="156"/>
      <c r="M193" s="164"/>
      <c r="N193" s="156"/>
      <c r="O193" s="156"/>
      <c r="P193" s="164"/>
      <c r="Q193" s="156"/>
      <c r="R193" s="156"/>
      <c r="S193" s="164"/>
      <c r="T193" s="156"/>
      <c r="U193" s="156"/>
      <c r="V193" s="164"/>
      <c r="W193" s="179"/>
      <c r="X193" s="156"/>
      <c r="Y193" s="164"/>
      <c r="Z193" s="156"/>
      <c r="AA193" s="156"/>
      <c r="AB193" s="164"/>
      <c r="AC193" s="164"/>
      <c r="AD193" s="164"/>
      <c r="AE193" s="156">
        <v>283.32</v>
      </c>
      <c r="AF193" s="156"/>
      <c r="AG193" s="164"/>
      <c r="AH193" s="164"/>
      <c r="AI193" s="164"/>
      <c r="AJ193" s="156"/>
      <c r="AK193" s="156"/>
      <c r="AL193" s="164"/>
      <c r="AM193" s="164"/>
      <c r="AN193" s="164"/>
      <c r="AO193" s="156"/>
      <c r="AP193" s="156"/>
      <c r="AQ193" s="164"/>
      <c r="AR193" s="164"/>
      <c r="AS193" s="164"/>
      <c r="AT193" s="156"/>
      <c r="AU193" s="156"/>
      <c r="AV193" s="164"/>
      <c r="AW193" s="164"/>
      <c r="AX193" s="164"/>
      <c r="AY193" s="164"/>
      <c r="AZ193" s="164"/>
      <c r="BA193" s="164"/>
      <c r="BB193" s="183"/>
    </row>
    <row r="194" spans="1:54" ht="84" customHeight="1">
      <c r="A194" s="290"/>
      <c r="B194" s="292"/>
      <c r="C194" s="292"/>
      <c r="D194" s="182" t="s">
        <v>283</v>
      </c>
      <c r="E194" s="156">
        <f t="shared" si="645"/>
        <v>0</v>
      </c>
      <c r="F194" s="156">
        <f t="shared" si="646"/>
        <v>0</v>
      </c>
      <c r="G194" s="164"/>
      <c r="H194" s="156"/>
      <c r="I194" s="156"/>
      <c r="J194" s="164"/>
      <c r="K194" s="156"/>
      <c r="L194" s="156"/>
      <c r="M194" s="164"/>
      <c r="N194" s="156"/>
      <c r="O194" s="156"/>
      <c r="P194" s="164"/>
      <c r="Q194" s="156"/>
      <c r="R194" s="156"/>
      <c r="S194" s="164"/>
      <c r="T194" s="156"/>
      <c r="U194" s="156"/>
      <c r="V194" s="164"/>
      <c r="W194" s="179"/>
      <c r="X194" s="156"/>
      <c r="Y194" s="164"/>
      <c r="Z194" s="156"/>
      <c r="AA194" s="156"/>
      <c r="AB194" s="164"/>
      <c r="AC194" s="164"/>
      <c r="AD194" s="164"/>
      <c r="AE194" s="156"/>
      <c r="AF194" s="156"/>
      <c r="AG194" s="164"/>
      <c r="AH194" s="164"/>
      <c r="AI194" s="164"/>
      <c r="AJ194" s="156"/>
      <c r="AK194" s="156"/>
      <c r="AL194" s="164"/>
      <c r="AM194" s="164"/>
      <c r="AN194" s="164"/>
      <c r="AO194" s="156"/>
      <c r="AP194" s="156"/>
      <c r="AQ194" s="164"/>
      <c r="AR194" s="164"/>
      <c r="AS194" s="164"/>
      <c r="AT194" s="156"/>
      <c r="AU194" s="156"/>
      <c r="AV194" s="164"/>
      <c r="AW194" s="164"/>
      <c r="AX194" s="164"/>
      <c r="AY194" s="164"/>
      <c r="AZ194" s="164"/>
      <c r="BA194" s="164"/>
      <c r="BB194" s="183"/>
    </row>
    <row r="195" spans="1:54" ht="22.5" customHeight="1">
      <c r="A195" s="290"/>
      <c r="B195" s="292"/>
      <c r="C195" s="292"/>
      <c r="D195" s="182" t="s">
        <v>278</v>
      </c>
      <c r="E195" s="156">
        <f t="shared" si="645"/>
        <v>0</v>
      </c>
      <c r="F195" s="156">
        <f t="shared" si="646"/>
        <v>0</v>
      </c>
      <c r="G195" s="164"/>
      <c r="H195" s="156"/>
      <c r="I195" s="156"/>
      <c r="J195" s="164"/>
      <c r="K195" s="156"/>
      <c r="L195" s="156"/>
      <c r="M195" s="164"/>
      <c r="N195" s="156"/>
      <c r="O195" s="156"/>
      <c r="P195" s="164"/>
      <c r="Q195" s="156"/>
      <c r="R195" s="156"/>
      <c r="S195" s="164"/>
      <c r="T195" s="156"/>
      <c r="U195" s="156"/>
      <c r="V195" s="164"/>
      <c r="W195" s="179"/>
      <c r="X195" s="156"/>
      <c r="Y195" s="164"/>
      <c r="Z195" s="156"/>
      <c r="AA195" s="156"/>
      <c r="AB195" s="164"/>
      <c r="AC195" s="164"/>
      <c r="AD195" s="164"/>
      <c r="AE195" s="156"/>
      <c r="AF195" s="156"/>
      <c r="AG195" s="164"/>
      <c r="AH195" s="164"/>
      <c r="AI195" s="164"/>
      <c r="AJ195" s="156"/>
      <c r="AK195" s="156"/>
      <c r="AL195" s="164"/>
      <c r="AM195" s="164"/>
      <c r="AN195" s="164"/>
      <c r="AO195" s="156"/>
      <c r="AP195" s="156"/>
      <c r="AQ195" s="164"/>
      <c r="AR195" s="164"/>
      <c r="AS195" s="164"/>
      <c r="AT195" s="156"/>
      <c r="AU195" s="156"/>
      <c r="AV195" s="164"/>
      <c r="AW195" s="164"/>
      <c r="AX195" s="164"/>
      <c r="AY195" s="164"/>
      <c r="AZ195" s="164"/>
      <c r="BA195" s="164"/>
      <c r="BB195" s="183"/>
    </row>
    <row r="196" spans="1:54" ht="37.5" customHeight="1">
      <c r="A196" s="290"/>
      <c r="B196" s="292"/>
      <c r="C196" s="292"/>
      <c r="D196" s="161" t="s">
        <v>43</v>
      </c>
      <c r="E196" s="156">
        <f t="shared" si="645"/>
        <v>0</v>
      </c>
      <c r="F196" s="156">
        <f t="shared" si="646"/>
        <v>0</v>
      </c>
      <c r="G196" s="164"/>
      <c r="H196" s="156"/>
      <c r="I196" s="156"/>
      <c r="J196" s="164"/>
      <c r="K196" s="156"/>
      <c r="L196" s="156"/>
      <c r="M196" s="164"/>
      <c r="N196" s="156"/>
      <c r="O196" s="156"/>
      <c r="P196" s="164"/>
      <c r="Q196" s="156"/>
      <c r="R196" s="156"/>
      <c r="S196" s="164"/>
      <c r="T196" s="156"/>
      <c r="U196" s="156"/>
      <c r="V196" s="164"/>
      <c r="W196" s="179"/>
      <c r="X196" s="156"/>
      <c r="Y196" s="164"/>
      <c r="Z196" s="156"/>
      <c r="AA196" s="156"/>
      <c r="AB196" s="164"/>
      <c r="AC196" s="164"/>
      <c r="AD196" s="164"/>
      <c r="AE196" s="156"/>
      <c r="AF196" s="156"/>
      <c r="AG196" s="164"/>
      <c r="AH196" s="164"/>
      <c r="AI196" s="164"/>
      <c r="AJ196" s="156"/>
      <c r="AK196" s="156"/>
      <c r="AL196" s="164"/>
      <c r="AM196" s="164"/>
      <c r="AN196" s="164"/>
      <c r="AO196" s="156"/>
      <c r="AP196" s="156"/>
      <c r="AQ196" s="164"/>
      <c r="AR196" s="164"/>
      <c r="AS196" s="164"/>
      <c r="AT196" s="156"/>
      <c r="AU196" s="156"/>
      <c r="AV196" s="164"/>
      <c r="AW196" s="164"/>
      <c r="AX196" s="164"/>
      <c r="AY196" s="164"/>
      <c r="AZ196" s="164"/>
      <c r="BA196" s="164"/>
      <c r="BB196" s="183"/>
    </row>
    <row r="197" spans="1:54" ht="22.5" customHeight="1">
      <c r="A197" s="289" t="s">
        <v>306</v>
      </c>
      <c r="B197" s="291" t="s">
        <v>312</v>
      </c>
      <c r="C197" s="291" t="s">
        <v>331</v>
      </c>
      <c r="D197" s="167" t="s">
        <v>41</v>
      </c>
      <c r="E197" s="156">
        <f t="shared" ref="E197:F203" si="647">H197+K197+N197+Q197+T197+W197+Z197+AE197+AJ197+AO197+AT197+AY197</f>
        <v>628</v>
      </c>
      <c r="F197" s="156">
        <f t="shared" si="647"/>
        <v>0</v>
      </c>
      <c r="G197" s="164"/>
      <c r="H197" s="156"/>
      <c r="I197" s="156"/>
      <c r="J197" s="164"/>
      <c r="K197" s="156"/>
      <c r="L197" s="156"/>
      <c r="M197" s="164"/>
      <c r="N197" s="156"/>
      <c r="O197" s="156"/>
      <c r="P197" s="164"/>
      <c r="Q197" s="156"/>
      <c r="R197" s="156"/>
      <c r="S197" s="164"/>
      <c r="T197" s="156"/>
      <c r="U197" s="156"/>
      <c r="V197" s="164"/>
      <c r="W197" s="156">
        <f>W198+W199+W200+W201+W202+W203</f>
        <v>628</v>
      </c>
      <c r="X197" s="156"/>
      <c r="Y197" s="164"/>
      <c r="Z197" s="156"/>
      <c r="AA197" s="156"/>
      <c r="AB197" s="164"/>
      <c r="AC197" s="164"/>
      <c r="AD197" s="164"/>
      <c r="AE197" s="156"/>
      <c r="AF197" s="156"/>
      <c r="AG197" s="164"/>
      <c r="AH197" s="164"/>
      <c r="AI197" s="164"/>
      <c r="AJ197" s="156"/>
      <c r="AK197" s="156"/>
      <c r="AL197" s="164"/>
      <c r="AM197" s="164"/>
      <c r="AN197" s="164"/>
      <c r="AO197" s="156"/>
      <c r="AP197" s="156"/>
      <c r="AQ197" s="164"/>
      <c r="AR197" s="164"/>
      <c r="AS197" s="164"/>
      <c r="AT197" s="156"/>
      <c r="AU197" s="156"/>
      <c r="AV197" s="164"/>
      <c r="AW197" s="164"/>
      <c r="AX197" s="164"/>
      <c r="AY197" s="164"/>
      <c r="AZ197" s="164"/>
      <c r="BA197" s="164"/>
      <c r="BB197" s="183"/>
    </row>
    <row r="198" spans="1:54" ht="35.25" customHeight="1">
      <c r="A198" s="290"/>
      <c r="B198" s="292"/>
      <c r="C198" s="292"/>
      <c r="D198" s="165" t="s">
        <v>37</v>
      </c>
      <c r="E198" s="156">
        <f t="shared" si="647"/>
        <v>0</v>
      </c>
      <c r="F198" s="156">
        <f t="shared" si="647"/>
        <v>0</v>
      </c>
      <c r="G198" s="164"/>
      <c r="H198" s="156"/>
      <c r="I198" s="156"/>
      <c r="J198" s="164"/>
      <c r="K198" s="156"/>
      <c r="L198" s="156"/>
      <c r="M198" s="164"/>
      <c r="N198" s="156"/>
      <c r="O198" s="156"/>
      <c r="P198" s="164"/>
      <c r="Q198" s="156"/>
      <c r="R198" s="156"/>
      <c r="S198" s="164"/>
      <c r="T198" s="156"/>
      <c r="U198" s="156"/>
      <c r="V198" s="164"/>
      <c r="W198" s="156"/>
      <c r="X198" s="156"/>
      <c r="Y198" s="164"/>
      <c r="Z198" s="156"/>
      <c r="AA198" s="156"/>
      <c r="AB198" s="164"/>
      <c r="AC198" s="164"/>
      <c r="AD198" s="164"/>
      <c r="AE198" s="156"/>
      <c r="AF198" s="156"/>
      <c r="AG198" s="164"/>
      <c r="AH198" s="164"/>
      <c r="AI198" s="164"/>
      <c r="AJ198" s="156"/>
      <c r="AK198" s="156"/>
      <c r="AL198" s="164"/>
      <c r="AM198" s="164"/>
      <c r="AN198" s="164"/>
      <c r="AO198" s="156"/>
      <c r="AP198" s="156"/>
      <c r="AQ198" s="164"/>
      <c r="AR198" s="164"/>
      <c r="AS198" s="164"/>
      <c r="AT198" s="156"/>
      <c r="AU198" s="156"/>
      <c r="AV198" s="164"/>
      <c r="AW198" s="164"/>
      <c r="AX198" s="164"/>
      <c r="AY198" s="164"/>
      <c r="AZ198" s="164"/>
      <c r="BA198" s="164"/>
      <c r="BB198" s="183"/>
    </row>
    <row r="199" spans="1:54" ht="52.5" customHeight="1">
      <c r="A199" s="290"/>
      <c r="B199" s="292"/>
      <c r="C199" s="292"/>
      <c r="D199" s="166" t="s">
        <v>2</v>
      </c>
      <c r="E199" s="156">
        <f t="shared" si="647"/>
        <v>0</v>
      </c>
      <c r="F199" s="156">
        <f t="shared" si="647"/>
        <v>0</v>
      </c>
      <c r="G199" s="164"/>
      <c r="H199" s="156"/>
      <c r="I199" s="156"/>
      <c r="J199" s="164"/>
      <c r="K199" s="156"/>
      <c r="L199" s="156"/>
      <c r="M199" s="164"/>
      <c r="N199" s="156"/>
      <c r="O199" s="156"/>
      <c r="P199" s="164"/>
      <c r="Q199" s="156"/>
      <c r="R199" s="156"/>
      <c r="S199" s="164"/>
      <c r="T199" s="156"/>
      <c r="U199" s="156"/>
      <c r="V199" s="164"/>
      <c r="W199" s="156"/>
      <c r="X199" s="156"/>
      <c r="Y199" s="164"/>
      <c r="Z199" s="156"/>
      <c r="AA199" s="156"/>
      <c r="AB199" s="164"/>
      <c r="AC199" s="164"/>
      <c r="AD199" s="164"/>
      <c r="AE199" s="156"/>
      <c r="AF199" s="156"/>
      <c r="AG199" s="164"/>
      <c r="AH199" s="164"/>
      <c r="AI199" s="164"/>
      <c r="AJ199" s="156"/>
      <c r="AK199" s="156"/>
      <c r="AL199" s="164"/>
      <c r="AM199" s="164"/>
      <c r="AN199" s="164"/>
      <c r="AO199" s="156"/>
      <c r="AP199" s="156"/>
      <c r="AQ199" s="164"/>
      <c r="AR199" s="164"/>
      <c r="AS199" s="164"/>
      <c r="AT199" s="156"/>
      <c r="AU199" s="156"/>
      <c r="AV199" s="164"/>
      <c r="AW199" s="164"/>
      <c r="AX199" s="164"/>
      <c r="AY199" s="164"/>
      <c r="AZ199" s="164"/>
      <c r="BA199" s="164"/>
      <c r="BB199" s="183"/>
    </row>
    <row r="200" spans="1:54" ht="22.5" customHeight="1">
      <c r="A200" s="290"/>
      <c r="B200" s="292"/>
      <c r="C200" s="292"/>
      <c r="D200" s="182" t="s">
        <v>277</v>
      </c>
      <c r="E200" s="156">
        <f t="shared" si="647"/>
        <v>628</v>
      </c>
      <c r="F200" s="156">
        <f t="shared" si="647"/>
        <v>0</v>
      </c>
      <c r="G200" s="164"/>
      <c r="H200" s="156"/>
      <c r="I200" s="156"/>
      <c r="J200" s="164"/>
      <c r="K200" s="156"/>
      <c r="L200" s="156"/>
      <c r="M200" s="164"/>
      <c r="N200" s="156"/>
      <c r="O200" s="156"/>
      <c r="P200" s="164"/>
      <c r="Q200" s="156"/>
      <c r="R200" s="156"/>
      <c r="S200" s="164"/>
      <c r="T200" s="156"/>
      <c r="U200" s="156"/>
      <c r="V200" s="164"/>
      <c r="W200" s="156">
        <v>628</v>
      </c>
      <c r="X200" s="156"/>
      <c r="Y200" s="164"/>
      <c r="Z200" s="156"/>
      <c r="AA200" s="156"/>
      <c r="AB200" s="164"/>
      <c r="AC200" s="164"/>
      <c r="AD200" s="164"/>
      <c r="AE200" s="156"/>
      <c r="AF200" s="156"/>
      <c r="AG200" s="164"/>
      <c r="AH200" s="164"/>
      <c r="AI200" s="164"/>
      <c r="AJ200" s="156"/>
      <c r="AK200" s="156"/>
      <c r="AL200" s="164"/>
      <c r="AM200" s="164"/>
      <c r="AN200" s="164"/>
      <c r="AO200" s="156"/>
      <c r="AP200" s="156"/>
      <c r="AQ200" s="164"/>
      <c r="AR200" s="164"/>
      <c r="AS200" s="164"/>
      <c r="AT200" s="156"/>
      <c r="AU200" s="156"/>
      <c r="AV200" s="164"/>
      <c r="AW200" s="164"/>
      <c r="AX200" s="164"/>
      <c r="AY200" s="164"/>
      <c r="AZ200" s="164"/>
      <c r="BA200" s="164"/>
      <c r="BB200" s="183"/>
    </row>
    <row r="201" spans="1:54" ht="81" customHeight="1">
      <c r="A201" s="290"/>
      <c r="B201" s="292"/>
      <c r="C201" s="292"/>
      <c r="D201" s="182" t="s">
        <v>283</v>
      </c>
      <c r="E201" s="156">
        <f t="shared" si="647"/>
        <v>0</v>
      </c>
      <c r="F201" s="156">
        <f t="shared" si="647"/>
        <v>0</v>
      </c>
      <c r="G201" s="164"/>
      <c r="H201" s="156"/>
      <c r="I201" s="156"/>
      <c r="J201" s="164"/>
      <c r="K201" s="156"/>
      <c r="L201" s="156"/>
      <c r="M201" s="164"/>
      <c r="N201" s="156"/>
      <c r="O201" s="156"/>
      <c r="P201" s="164"/>
      <c r="Q201" s="156"/>
      <c r="R201" s="156"/>
      <c r="S201" s="164"/>
      <c r="T201" s="156"/>
      <c r="U201" s="156"/>
      <c r="V201" s="164"/>
      <c r="W201" s="156"/>
      <c r="X201" s="156"/>
      <c r="Y201" s="164"/>
      <c r="Z201" s="156"/>
      <c r="AA201" s="156"/>
      <c r="AB201" s="164"/>
      <c r="AC201" s="164"/>
      <c r="AD201" s="164"/>
      <c r="AE201" s="156"/>
      <c r="AF201" s="156"/>
      <c r="AG201" s="164"/>
      <c r="AH201" s="164"/>
      <c r="AI201" s="164"/>
      <c r="AJ201" s="156"/>
      <c r="AK201" s="156"/>
      <c r="AL201" s="164"/>
      <c r="AM201" s="164"/>
      <c r="AN201" s="164"/>
      <c r="AO201" s="156"/>
      <c r="AP201" s="156"/>
      <c r="AQ201" s="164"/>
      <c r="AR201" s="164"/>
      <c r="AS201" s="164"/>
      <c r="AT201" s="156"/>
      <c r="AU201" s="156"/>
      <c r="AV201" s="164"/>
      <c r="AW201" s="164"/>
      <c r="AX201" s="164"/>
      <c r="AY201" s="164"/>
      <c r="AZ201" s="164"/>
      <c r="BA201" s="164"/>
      <c r="BB201" s="183"/>
    </row>
    <row r="202" spans="1:54" ht="22.5" customHeight="1">
      <c r="A202" s="290"/>
      <c r="B202" s="292"/>
      <c r="C202" s="292"/>
      <c r="D202" s="182" t="s">
        <v>278</v>
      </c>
      <c r="E202" s="156">
        <f t="shared" si="647"/>
        <v>0</v>
      </c>
      <c r="F202" s="156">
        <f t="shared" si="647"/>
        <v>0</v>
      </c>
      <c r="G202" s="164"/>
      <c r="H202" s="156"/>
      <c r="I202" s="156"/>
      <c r="J202" s="164"/>
      <c r="K202" s="156"/>
      <c r="L202" s="156"/>
      <c r="M202" s="164"/>
      <c r="N202" s="156"/>
      <c r="O202" s="156"/>
      <c r="P202" s="164"/>
      <c r="Q202" s="156"/>
      <c r="R202" s="156"/>
      <c r="S202" s="164"/>
      <c r="T202" s="156"/>
      <c r="U202" s="156"/>
      <c r="V202" s="164"/>
      <c r="W202" s="156"/>
      <c r="X202" s="156"/>
      <c r="Y202" s="164"/>
      <c r="Z202" s="156"/>
      <c r="AA202" s="156"/>
      <c r="AB202" s="164"/>
      <c r="AC202" s="164"/>
      <c r="AD202" s="164"/>
      <c r="AE202" s="156"/>
      <c r="AF202" s="156"/>
      <c r="AG202" s="164"/>
      <c r="AH202" s="164"/>
      <c r="AI202" s="164"/>
      <c r="AJ202" s="156"/>
      <c r="AK202" s="156"/>
      <c r="AL202" s="164"/>
      <c r="AM202" s="164"/>
      <c r="AN202" s="164"/>
      <c r="AO202" s="156"/>
      <c r="AP202" s="156"/>
      <c r="AQ202" s="164"/>
      <c r="AR202" s="164"/>
      <c r="AS202" s="164"/>
      <c r="AT202" s="156"/>
      <c r="AU202" s="156"/>
      <c r="AV202" s="164"/>
      <c r="AW202" s="164"/>
      <c r="AX202" s="164"/>
      <c r="AY202" s="164"/>
      <c r="AZ202" s="164"/>
      <c r="BA202" s="164"/>
      <c r="BB202" s="183"/>
    </row>
    <row r="203" spans="1:54" ht="35.25" customHeight="1">
      <c r="A203" s="290"/>
      <c r="B203" s="292"/>
      <c r="C203" s="292"/>
      <c r="D203" s="161" t="s">
        <v>43</v>
      </c>
      <c r="E203" s="156">
        <f t="shared" si="647"/>
        <v>0</v>
      </c>
      <c r="F203" s="156">
        <f t="shared" si="647"/>
        <v>0</v>
      </c>
      <c r="G203" s="164"/>
      <c r="H203" s="156"/>
      <c r="I203" s="156"/>
      <c r="J203" s="164"/>
      <c r="K203" s="156"/>
      <c r="L203" s="156"/>
      <c r="M203" s="164"/>
      <c r="N203" s="156"/>
      <c r="O203" s="156"/>
      <c r="P203" s="164"/>
      <c r="Q203" s="156"/>
      <c r="R203" s="156"/>
      <c r="S203" s="164"/>
      <c r="T203" s="156"/>
      <c r="U203" s="156"/>
      <c r="V203" s="164"/>
      <c r="W203" s="156"/>
      <c r="X203" s="156"/>
      <c r="Y203" s="164"/>
      <c r="Z203" s="156"/>
      <c r="AA203" s="156"/>
      <c r="AB203" s="164"/>
      <c r="AC203" s="164"/>
      <c r="AD203" s="164"/>
      <c r="AE203" s="156"/>
      <c r="AF203" s="156"/>
      <c r="AG203" s="164"/>
      <c r="AH203" s="164"/>
      <c r="AI203" s="164"/>
      <c r="AJ203" s="156"/>
      <c r="AK203" s="156"/>
      <c r="AL203" s="164"/>
      <c r="AM203" s="164"/>
      <c r="AN203" s="164"/>
      <c r="AO203" s="156"/>
      <c r="AP203" s="156"/>
      <c r="AQ203" s="164"/>
      <c r="AR203" s="164"/>
      <c r="AS203" s="164"/>
      <c r="AT203" s="156"/>
      <c r="AU203" s="156"/>
      <c r="AV203" s="164"/>
      <c r="AW203" s="164"/>
      <c r="AX203" s="164"/>
      <c r="AY203" s="164"/>
      <c r="AZ203" s="164"/>
      <c r="BA203" s="164"/>
      <c r="BB203" s="183"/>
    </row>
    <row r="204" spans="1:54" ht="22.5" customHeight="1">
      <c r="A204" s="290" t="s">
        <v>307</v>
      </c>
      <c r="B204" s="291" t="s">
        <v>313</v>
      </c>
      <c r="C204" s="291" t="s">
        <v>331</v>
      </c>
      <c r="D204" s="167" t="s">
        <v>41</v>
      </c>
      <c r="E204" s="156">
        <f t="shared" ref="E204:F210" si="648">H204+K204+N204+Q204+T204+W204+Z204+AE204+AJ204+AO204+AT204+AY204</f>
        <v>3148</v>
      </c>
      <c r="F204" s="156">
        <f t="shared" si="648"/>
        <v>3148</v>
      </c>
      <c r="G204" s="207">
        <f>F204/E204</f>
        <v>1</v>
      </c>
      <c r="H204" s="156"/>
      <c r="I204" s="156"/>
      <c r="J204" s="164"/>
      <c r="K204" s="156"/>
      <c r="L204" s="156"/>
      <c r="M204" s="164"/>
      <c r="N204" s="156"/>
      <c r="O204" s="156"/>
      <c r="P204" s="164"/>
      <c r="Q204" s="156">
        <f>Q207</f>
        <v>3148</v>
      </c>
      <c r="R204" s="156">
        <f>R207</f>
        <v>3148</v>
      </c>
      <c r="S204" s="207">
        <f>R204/Q204</f>
        <v>1</v>
      </c>
      <c r="T204" s="156"/>
      <c r="U204" s="156"/>
      <c r="V204" s="164"/>
      <c r="W204" s="156">
        <f>W205+W206+W207+W208+W209+W210</f>
        <v>0</v>
      </c>
      <c r="X204" s="156"/>
      <c r="Y204" s="164"/>
      <c r="Z204" s="156"/>
      <c r="AA204" s="156"/>
      <c r="AB204" s="164"/>
      <c r="AC204" s="164"/>
      <c r="AD204" s="164"/>
      <c r="AE204" s="156"/>
      <c r="AF204" s="156"/>
      <c r="AG204" s="164"/>
      <c r="AH204" s="164"/>
      <c r="AI204" s="164"/>
      <c r="AJ204" s="156"/>
      <c r="AK204" s="156"/>
      <c r="AL204" s="164"/>
      <c r="AM204" s="164"/>
      <c r="AN204" s="164"/>
      <c r="AO204" s="156"/>
      <c r="AP204" s="156"/>
      <c r="AQ204" s="164"/>
      <c r="AR204" s="164"/>
      <c r="AS204" s="164"/>
      <c r="AT204" s="156"/>
      <c r="AU204" s="156"/>
      <c r="AV204" s="164"/>
      <c r="AW204" s="164"/>
      <c r="AX204" s="164"/>
      <c r="AY204" s="164"/>
      <c r="AZ204" s="164"/>
      <c r="BA204" s="164"/>
      <c r="BB204" s="183"/>
    </row>
    <row r="205" spans="1:54" ht="35.25" customHeight="1">
      <c r="A205" s="290"/>
      <c r="B205" s="292"/>
      <c r="C205" s="292"/>
      <c r="D205" s="165" t="s">
        <v>37</v>
      </c>
      <c r="E205" s="156">
        <f t="shared" si="648"/>
        <v>0</v>
      </c>
      <c r="F205" s="156">
        <f t="shared" si="648"/>
        <v>0</v>
      </c>
      <c r="G205" s="164"/>
      <c r="H205" s="156"/>
      <c r="I205" s="156"/>
      <c r="J205" s="164"/>
      <c r="K205" s="156"/>
      <c r="L205" s="156"/>
      <c r="M205" s="164"/>
      <c r="N205" s="156"/>
      <c r="O205" s="156"/>
      <c r="P205" s="164"/>
      <c r="Q205" s="156"/>
      <c r="R205" s="156"/>
      <c r="S205" s="164"/>
      <c r="T205" s="156"/>
      <c r="U205" s="156"/>
      <c r="V205" s="164"/>
      <c r="W205" s="156"/>
      <c r="X205" s="156"/>
      <c r="Y205" s="164"/>
      <c r="Z205" s="156"/>
      <c r="AA205" s="156"/>
      <c r="AB205" s="164"/>
      <c r="AC205" s="164"/>
      <c r="AD205" s="164"/>
      <c r="AE205" s="156"/>
      <c r="AF205" s="156"/>
      <c r="AG205" s="164"/>
      <c r="AH205" s="164"/>
      <c r="AI205" s="164"/>
      <c r="AJ205" s="156"/>
      <c r="AK205" s="156"/>
      <c r="AL205" s="164"/>
      <c r="AM205" s="164"/>
      <c r="AN205" s="164"/>
      <c r="AO205" s="156"/>
      <c r="AP205" s="156"/>
      <c r="AQ205" s="164"/>
      <c r="AR205" s="164"/>
      <c r="AS205" s="164"/>
      <c r="AT205" s="156"/>
      <c r="AU205" s="156"/>
      <c r="AV205" s="164"/>
      <c r="AW205" s="164"/>
      <c r="AX205" s="164"/>
      <c r="AY205" s="164"/>
      <c r="AZ205" s="164"/>
      <c r="BA205" s="164"/>
      <c r="BB205" s="183"/>
    </row>
    <row r="206" spans="1:54" ht="53.25" customHeight="1">
      <c r="A206" s="290"/>
      <c r="B206" s="292"/>
      <c r="C206" s="292"/>
      <c r="D206" s="166" t="s">
        <v>2</v>
      </c>
      <c r="E206" s="156">
        <f t="shared" si="648"/>
        <v>0</v>
      </c>
      <c r="F206" s="156">
        <f t="shared" si="648"/>
        <v>0</v>
      </c>
      <c r="G206" s="164"/>
      <c r="H206" s="156"/>
      <c r="I206" s="156"/>
      <c r="J206" s="164"/>
      <c r="K206" s="156"/>
      <c r="L206" s="156"/>
      <c r="M206" s="164"/>
      <c r="N206" s="156"/>
      <c r="O206" s="156"/>
      <c r="P206" s="164"/>
      <c r="Q206" s="156"/>
      <c r="R206" s="156"/>
      <c r="S206" s="164"/>
      <c r="T206" s="156"/>
      <c r="U206" s="156"/>
      <c r="V206" s="164"/>
      <c r="W206" s="156"/>
      <c r="X206" s="156"/>
      <c r="Y206" s="164"/>
      <c r="Z206" s="156"/>
      <c r="AA206" s="156"/>
      <c r="AB206" s="164"/>
      <c r="AC206" s="164"/>
      <c r="AD206" s="164"/>
      <c r="AE206" s="156"/>
      <c r="AF206" s="156"/>
      <c r="AG206" s="164"/>
      <c r="AH206" s="164"/>
      <c r="AI206" s="164"/>
      <c r="AJ206" s="156"/>
      <c r="AK206" s="156"/>
      <c r="AL206" s="164"/>
      <c r="AM206" s="164"/>
      <c r="AN206" s="164"/>
      <c r="AO206" s="156"/>
      <c r="AP206" s="156"/>
      <c r="AQ206" s="164"/>
      <c r="AR206" s="164"/>
      <c r="AS206" s="164"/>
      <c r="AT206" s="156"/>
      <c r="AU206" s="156"/>
      <c r="AV206" s="164"/>
      <c r="AW206" s="164"/>
      <c r="AX206" s="164"/>
      <c r="AY206" s="164"/>
      <c r="AZ206" s="164"/>
      <c r="BA206" s="164"/>
      <c r="BB206" s="183"/>
    </row>
    <row r="207" spans="1:54" ht="22.5" customHeight="1">
      <c r="A207" s="290"/>
      <c r="B207" s="292"/>
      <c r="C207" s="292"/>
      <c r="D207" s="182" t="s">
        <v>277</v>
      </c>
      <c r="E207" s="156">
        <f t="shared" si="648"/>
        <v>3148</v>
      </c>
      <c r="F207" s="156">
        <f t="shared" si="648"/>
        <v>3148</v>
      </c>
      <c r="G207" s="164"/>
      <c r="H207" s="156"/>
      <c r="I207" s="156"/>
      <c r="J207" s="164"/>
      <c r="K207" s="156"/>
      <c r="L207" s="156"/>
      <c r="M207" s="164"/>
      <c r="N207" s="156"/>
      <c r="O207" s="156"/>
      <c r="P207" s="164"/>
      <c r="Q207" s="156">
        <v>3148</v>
      </c>
      <c r="R207" s="156">
        <v>3148</v>
      </c>
      <c r="S207" s="164"/>
      <c r="T207" s="156"/>
      <c r="U207" s="156"/>
      <c r="V207" s="164"/>
      <c r="W207" s="156"/>
      <c r="X207" s="156"/>
      <c r="Y207" s="164"/>
      <c r="Z207" s="156"/>
      <c r="AA207" s="156"/>
      <c r="AB207" s="164"/>
      <c r="AC207" s="164"/>
      <c r="AD207" s="164"/>
      <c r="AE207" s="156"/>
      <c r="AF207" s="156"/>
      <c r="AG207" s="164"/>
      <c r="AH207" s="164"/>
      <c r="AI207" s="164"/>
      <c r="AJ207" s="156"/>
      <c r="AK207" s="156"/>
      <c r="AL207" s="164"/>
      <c r="AM207" s="164"/>
      <c r="AN207" s="164"/>
      <c r="AO207" s="156"/>
      <c r="AP207" s="156"/>
      <c r="AQ207" s="164"/>
      <c r="AR207" s="164"/>
      <c r="AS207" s="164"/>
      <c r="AT207" s="156"/>
      <c r="AU207" s="156"/>
      <c r="AV207" s="164"/>
      <c r="AW207" s="164"/>
      <c r="AX207" s="164"/>
      <c r="AY207" s="164"/>
      <c r="AZ207" s="164"/>
      <c r="BA207" s="164"/>
      <c r="BB207" s="183"/>
    </row>
    <row r="208" spans="1:54" ht="80.25" customHeight="1">
      <c r="A208" s="290"/>
      <c r="B208" s="292"/>
      <c r="C208" s="292"/>
      <c r="D208" s="182" t="s">
        <v>283</v>
      </c>
      <c r="E208" s="156">
        <f t="shared" si="648"/>
        <v>0</v>
      </c>
      <c r="F208" s="156">
        <f t="shared" si="648"/>
        <v>0</v>
      </c>
      <c r="G208" s="164"/>
      <c r="H208" s="156"/>
      <c r="I208" s="156"/>
      <c r="J208" s="164"/>
      <c r="K208" s="156"/>
      <c r="L208" s="156"/>
      <c r="M208" s="164"/>
      <c r="N208" s="156"/>
      <c r="O208" s="156"/>
      <c r="P208" s="164"/>
      <c r="Q208" s="156"/>
      <c r="R208" s="156"/>
      <c r="S208" s="164"/>
      <c r="T208" s="156"/>
      <c r="U208" s="156"/>
      <c r="V208" s="164"/>
      <c r="W208" s="156"/>
      <c r="X208" s="156"/>
      <c r="Y208" s="164"/>
      <c r="Z208" s="156"/>
      <c r="AA208" s="156"/>
      <c r="AB208" s="164"/>
      <c r="AC208" s="164"/>
      <c r="AD208" s="164"/>
      <c r="AE208" s="156"/>
      <c r="AF208" s="156"/>
      <c r="AG208" s="164"/>
      <c r="AH208" s="164"/>
      <c r="AI208" s="164"/>
      <c r="AJ208" s="156"/>
      <c r="AK208" s="156"/>
      <c r="AL208" s="164"/>
      <c r="AM208" s="164"/>
      <c r="AN208" s="164"/>
      <c r="AO208" s="156"/>
      <c r="AP208" s="156"/>
      <c r="AQ208" s="164"/>
      <c r="AR208" s="164"/>
      <c r="AS208" s="164"/>
      <c r="AT208" s="156"/>
      <c r="AU208" s="156"/>
      <c r="AV208" s="164"/>
      <c r="AW208" s="164"/>
      <c r="AX208" s="164"/>
      <c r="AY208" s="164"/>
      <c r="AZ208" s="164"/>
      <c r="BA208" s="164"/>
      <c r="BB208" s="183"/>
    </row>
    <row r="209" spans="1:54" ht="22.5" customHeight="1">
      <c r="A209" s="290"/>
      <c r="B209" s="292"/>
      <c r="C209" s="292"/>
      <c r="D209" s="182" t="s">
        <v>278</v>
      </c>
      <c r="E209" s="156">
        <f t="shared" si="648"/>
        <v>0</v>
      </c>
      <c r="F209" s="156">
        <f t="shared" si="648"/>
        <v>0</v>
      </c>
      <c r="G209" s="164"/>
      <c r="H209" s="156"/>
      <c r="I209" s="156"/>
      <c r="J209" s="164"/>
      <c r="K209" s="156"/>
      <c r="L209" s="156"/>
      <c r="M209" s="164"/>
      <c r="N209" s="156"/>
      <c r="O209" s="156"/>
      <c r="P209" s="164"/>
      <c r="Q209" s="156"/>
      <c r="R209" s="156"/>
      <c r="S209" s="164"/>
      <c r="T209" s="156"/>
      <c r="U209" s="156"/>
      <c r="V209" s="164"/>
      <c r="W209" s="156"/>
      <c r="X209" s="156"/>
      <c r="Y209" s="164"/>
      <c r="Z209" s="156"/>
      <c r="AA209" s="156"/>
      <c r="AB209" s="164"/>
      <c r="AC209" s="164"/>
      <c r="AD209" s="164"/>
      <c r="AE209" s="156"/>
      <c r="AF209" s="156"/>
      <c r="AG209" s="164"/>
      <c r="AH209" s="164"/>
      <c r="AI209" s="164"/>
      <c r="AJ209" s="156"/>
      <c r="AK209" s="156"/>
      <c r="AL209" s="164"/>
      <c r="AM209" s="164"/>
      <c r="AN209" s="164"/>
      <c r="AO209" s="156"/>
      <c r="AP209" s="156"/>
      <c r="AQ209" s="164"/>
      <c r="AR209" s="164"/>
      <c r="AS209" s="164"/>
      <c r="AT209" s="156"/>
      <c r="AU209" s="156"/>
      <c r="AV209" s="164"/>
      <c r="AW209" s="164"/>
      <c r="AX209" s="164"/>
      <c r="AY209" s="164"/>
      <c r="AZ209" s="164"/>
      <c r="BA209" s="164"/>
      <c r="BB209" s="183"/>
    </row>
    <row r="210" spans="1:54" ht="33.75" customHeight="1">
      <c r="A210" s="290"/>
      <c r="B210" s="292"/>
      <c r="C210" s="292"/>
      <c r="D210" s="161" t="s">
        <v>43</v>
      </c>
      <c r="E210" s="156">
        <f t="shared" si="648"/>
        <v>0</v>
      </c>
      <c r="F210" s="156">
        <f t="shared" si="648"/>
        <v>0</v>
      </c>
      <c r="G210" s="164"/>
      <c r="H210" s="156"/>
      <c r="I210" s="156"/>
      <c r="J210" s="164"/>
      <c r="K210" s="156"/>
      <c r="L210" s="156"/>
      <c r="M210" s="164"/>
      <c r="N210" s="156"/>
      <c r="O210" s="156"/>
      <c r="P210" s="164"/>
      <c r="Q210" s="156"/>
      <c r="R210" s="156"/>
      <c r="S210" s="164"/>
      <c r="T210" s="156"/>
      <c r="U210" s="156"/>
      <c r="V210" s="164"/>
      <c r="W210" s="156"/>
      <c r="X210" s="156"/>
      <c r="Y210" s="164"/>
      <c r="Z210" s="156"/>
      <c r="AA210" s="156"/>
      <c r="AB210" s="164"/>
      <c r="AC210" s="164"/>
      <c r="AD210" s="164"/>
      <c r="AE210" s="156"/>
      <c r="AF210" s="156"/>
      <c r="AG210" s="164"/>
      <c r="AH210" s="164"/>
      <c r="AI210" s="164"/>
      <c r="AJ210" s="156"/>
      <c r="AK210" s="156"/>
      <c r="AL210" s="164"/>
      <c r="AM210" s="164"/>
      <c r="AN210" s="164"/>
      <c r="AO210" s="156"/>
      <c r="AP210" s="156"/>
      <c r="AQ210" s="164"/>
      <c r="AR210" s="164"/>
      <c r="AS210" s="164"/>
      <c r="AT210" s="156"/>
      <c r="AU210" s="156"/>
      <c r="AV210" s="164"/>
      <c r="AW210" s="164"/>
      <c r="AX210" s="164"/>
      <c r="AY210" s="164"/>
      <c r="AZ210" s="164"/>
      <c r="BA210" s="164"/>
      <c r="BB210" s="183"/>
    </row>
    <row r="211" spans="1:54" ht="22.5" customHeight="1">
      <c r="A211" s="289" t="s">
        <v>316</v>
      </c>
      <c r="B211" s="291" t="s">
        <v>314</v>
      </c>
      <c r="C211" s="291" t="s">
        <v>331</v>
      </c>
      <c r="D211" s="167" t="s">
        <v>41</v>
      </c>
      <c r="E211" s="156">
        <f t="shared" ref="E211:F217" si="649">H211+K211+N211+Q211+T211+W211+Z211+AE211+AJ211+AO211+AT211+AY211</f>
        <v>3103.9225000000001</v>
      </c>
      <c r="F211" s="156">
        <f t="shared" si="649"/>
        <v>3100.78</v>
      </c>
      <c r="G211" s="164"/>
      <c r="H211" s="156"/>
      <c r="I211" s="156"/>
      <c r="J211" s="164"/>
      <c r="K211" s="156"/>
      <c r="L211" s="156"/>
      <c r="M211" s="164"/>
      <c r="N211" s="156"/>
      <c r="O211" s="156"/>
      <c r="P211" s="164"/>
      <c r="Q211" s="156">
        <f>Q214</f>
        <v>3100.78</v>
      </c>
      <c r="R211" s="156">
        <f>R214</f>
        <v>3100.78</v>
      </c>
      <c r="S211" s="164"/>
      <c r="T211" s="156"/>
      <c r="U211" s="156"/>
      <c r="V211" s="164"/>
      <c r="W211" s="156">
        <f>W212+W213+W214+W215+W216+W217</f>
        <v>3.1424999999999272</v>
      </c>
      <c r="X211" s="156"/>
      <c r="Y211" s="164"/>
      <c r="Z211" s="156"/>
      <c r="AA211" s="156"/>
      <c r="AB211" s="164"/>
      <c r="AC211" s="164"/>
      <c r="AD211" s="164"/>
      <c r="AE211" s="156"/>
      <c r="AF211" s="156"/>
      <c r="AG211" s="164"/>
      <c r="AH211" s="164"/>
      <c r="AI211" s="164"/>
      <c r="AJ211" s="156"/>
      <c r="AK211" s="156"/>
      <c r="AL211" s="164"/>
      <c r="AM211" s="164"/>
      <c r="AN211" s="164"/>
      <c r="AO211" s="156"/>
      <c r="AP211" s="156"/>
      <c r="AQ211" s="164"/>
      <c r="AR211" s="164"/>
      <c r="AS211" s="164"/>
      <c r="AT211" s="156"/>
      <c r="AU211" s="156"/>
      <c r="AV211" s="164"/>
      <c r="AW211" s="164"/>
      <c r="AX211" s="164"/>
      <c r="AY211" s="164"/>
      <c r="AZ211" s="164"/>
      <c r="BA211" s="164"/>
      <c r="BB211" s="183"/>
    </row>
    <row r="212" spans="1:54" ht="35.25" customHeight="1">
      <c r="A212" s="290"/>
      <c r="B212" s="292"/>
      <c r="C212" s="292"/>
      <c r="D212" s="165" t="s">
        <v>37</v>
      </c>
      <c r="E212" s="156">
        <f t="shared" si="649"/>
        <v>0</v>
      </c>
      <c r="F212" s="156">
        <f t="shared" si="649"/>
        <v>0</v>
      </c>
      <c r="G212" s="164"/>
      <c r="H212" s="156"/>
      <c r="I212" s="156"/>
      <c r="J212" s="164"/>
      <c r="K212" s="156"/>
      <c r="L212" s="156"/>
      <c r="M212" s="164"/>
      <c r="N212" s="156"/>
      <c r="O212" s="156"/>
      <c r="P212" s="164"/>
      <c r="Q212" s="156"/>
      <c r="R212" s="156"/>
      <c r="S212" s="164"/>
      <c r="T212" s="156"/>
      <c r="U212" s="156"/>
      <c r="V212" s="164"/>
      <c r="W212" s="156"/>
      <c r="X212" s="156"/>
      <c r="Y212" s="164"/>
      <c r="Z212" s="156"/>
      <c r="AA212" s="156"/>
      <c r="AB212" s="164"/>
      <c r="AC212" s="164"/>
      <c r="AD212" s="164"/>
      <c r="AE212" s="156"/>
      <c r="AF212" s="156"/>
      <c r="AG212" s="164"/>
      <c r="AH212" s="164"/>
      <c r="AI212" s="164"/>
      <c r="AJ212" s="156"/>
      <c r="AK212" s="156"/>
      <c r="AL212" s="164"/>
      <c r="AM212" s="164"/>
      <c r="AN212" s="164"/>
      <c r="AO212" s="156"/>
      <c r="AP212" s="156"/>
      <c r="AQ212" s="164"/>
      <c r="AR212" s="164"/>
      <c r="AS212" s="164"/>
      <c r="AT212" s="156"/>
      <c r="AU212" s="156"/>
      <c r="AV212" s="164"/>
      <c r="AW212" s="164"/>
      <c r="AX212" s="164"/>
      <c r="AY212" s="164"/>
      <c r="AZ212" s="164"/>
      <c r="BA212" s="164"/>
      <c r="BB212" s="183"/>
    </row>
    <row r="213" spans="1:54" ht="48.75" customHeight="1">
      <c r="A213" s="290"/>
      <c r="B213" s="292"/>
      <c r="C213" s="292"/>
      <c r="D213" s="166" t="s">
        <v>2</v>
      </c>
      <c r="E213" s="156">
        <f t="shared" si="649"/>
        <v>0</v>
      </c>
      <c r="F213" s="156">
        <f t="shared" si="649"/>
        <v>0</v>
      </c>
      <c r="G213" s="164"/>
      <c r="H213" s="156"/>
      <c r="I213" s="156"/>
      <c r="J213" s="164"/>
      <c r="K213" s="156"/>
      <c r="L213" s="156"/>
      <c r="M213" s="164"/>
      <c r="N213" s="156"/>
      <c r="O213" s="156"/>
      <c r="P213" s="164"/>
      <c r="Q213" s="156"/>
      <c r="R213" s="156"/>
      <c r="S213" s="164"/>
      <c r="T213" s="156"/>
      <c r="U213" s="156"/>
      <c r="V213" s="164"/>
      <c r="W213" s="156"/>
      <c r="X213" s="156"/>
      <c r="Y213" s="164"/>
      <c r="Z213" s="156"/>
      <c r="AA213" s="156"/>
      <c r="AB213" s="164"/>
      <c r="AC213" s="164"/>
      <c r="AD213" s="164"/>
      <c r="AE213" s="156"/>
      <c r="AF213" s="156"/>
      <c r="AG213" s="164"/>
      <c r="AH213" s="164"/>
      <c r="AI213" s="164"/>
      <c r="AJ213" s="156"/>
      <c r="AK213" s="156"/>
      <c r="AL213" s="164"/>
      <c r="AM213" s="164"/>
      <c r="AN213" s="164"/>
      <c r="AO213" s="156"/>
      <c r="AP213" s="156"/>
      <c r="AQ213" s="164"/>
      <c r="AR213" s="164"/>
      <c r="AS213" s="164"/>
      <c r="AT213" s="156"/>
      <c r="AU213" s="156"/>
      <c r="AV213" s="164"/>
      <c r="AW213" s="164"/>
      <c r="AX213" s="164"/>
      <c r="AY213" s="164"/>
      <c r="AZ213" s="164"/>
      <c r="BA213" s="164"/>
      <c r="BB213" s="183"/>
    </row>
    <row r="214" spans="1:54" ht="22.5" customHeight="1">
      <c r="A214" s="290"/>
      <c r="B214" s="292"/>
      <c r="C214" s="292"/>
      <c r="D214" s="182" t="s">
        <v>277</v>
      </c>
      <c r="E214" s="156">
        <f t="shared" si="649"/>
        <v>3103.9225000000001</v>
      </c>
      <c r="F214" s="156">
        <f t="shared" si="649"/>
        <v>3100.78</v>
      </c>
      <c r="G214" s="164"/>
      <c r="H214" s="156"/>
      <c r="I214" s="156"/>
      <c r="J214" s="164"/>
      <c r="K214" s="156"/>
      <c r="L214" s="156"/>
      <c r="M214" s="164"/>
      <c r="N214" s="156"/>
      <c r="O214" s="156"/>
      <c r="P214" s="164"/>
      <c r="Q214" s="156">
        <v>3100.78</v>
      </c>
      <c r="R214" s="156">
        <v>3100.78</v>
      </c>
      <c r="S214" s="164"/>
      <c r="T214" s="156"/>
      <c r="U214" s="156"/>
      <c r="V214" s="164"/>
      <c r="W214" s="156">
        <f>3148-44.0775-3100.78</f>
        <v>3.1424999999999272</v>
      </c>
      <c r="X214" s="156"/>
      <c r="Y214" s="164"/>
      <c r="Z214" s="156"/>
      <c r="AA214" s="156"/>
      <c r="AB214" s="164"/>
      <c r="AC214" s="164"/>
      <c r="AD214" s="164"/>
      <c r="AE214" s="156"/>
      <c r="AF214" s="156"/>
      <c r="AG214" s="164"/>
      <c r="AH214" s="164"/>
      <c r="AI214" s="164"/>
      <c r="AJ214" s="156"/>
      <c r="AK214" s="156"/>
      <c r="AL214" s="164"/>
      <c r="AM214" s="164"/>
      <c r="AN214" s="164"/>
      <c r="AO214" s="156"/>
      <c r="AP214" s="156"/>
      <c r="AQ214" s="164"/>
      <c r="AR214" s="164"/>
      <c r="AS214" s="164"/>
      <c r="AT214" s="156"/>
      <c r="AU214" s="156"/>
      <c r="AV214" s="164"/>
      <c r="AW214" s="164"/>
      <c r="AX214" s="164"/>
      <c r="AY214" s="164"/>
      <c r="AZ214" s="164"/>
      <c r="BA214" s="164"/>
      <c r="BB214" s="183"/>
    </row>
    <row r="215" spans="1:54" ht="82.5" customHeight="1">
      <c r="A215" s="290"/>
      <c r="B215" s="292"/>
      <c r="C215" s="292"/>
      <c r="D215" s="182" t="s">
        <v>283</v>
      </c>
      <c r="E215" s="156">
        <f t="shared" si="649"/>
        <v>0</v>
      </c>
      <c r="F215" s="156">
        <f t="shared" si="649"/>
        <v>0</v>
      </c>
      <c r="G215" s="164"/>
      <c r="H215" s="156"/>
      <c r="I215" s="156"/>
      <c r="J215" s="164"/>
      <c r="K215" s="156"/>
      <c r="L215" s="156"/>
      <c r="M215" s="164"/>
      <c r="N215" s="156"/>
      <c r="O215" s="156"/>
      <c r="P215" s="164"/>
      <c r="Q215" s="156"/>
      <c r="R215" s="156"/>
      <c r="S215" s="164"/>
      <c r="T215" s="156"/>
      <c r="U215" s="156"/>
      <c r="V215" s="164"/>
      <c r="W215" s="156"/>
      <c r="X215" s="156"/>
      <c r="Y215" s="164"/>
      <c r="Z215" s="156"/>
      <c r="AA215" s="156"/>
      <c r="AB215" s="164"/>
      <c r="AC215" s="164"/>
      <c r="AD215" s="164"/>
      <c r="AE215" s="156"/>
      <c r="AF215" s="156"/>
      <c r="AG215" s="164"/>
      <c r="AH215" s="164"/>
      <c r="AI215" s="164"/>
      <c r="AJ215" s="156"/>
      <c r="AK215" s="156"/>
      <c r="AL215" s="164"/>
      <c r="AM215" s="164"/>
      <c r="AN215" s="164"/>
      <c r="AO215" s="156"/>
      <c r="AP215" s="156"/>
      <c r="AQ215" s="164"/>
      <c r="AR215" s="164"/>
      <c r="AS215" s="164"/>
      <c r="AT215" s="156"/>
      <c r="AU215" s="156"/>
      <c r="AV215" s="164"/>
      <c r="AW215" s="164"/>
      <c r="AX215" s="164"/>
      <c r="AY215" s="164"/>
      <c r="AZ215" s="164"/>
      <c r="BA215" s="164"/>
      <c r="BB215" s="183"/>
    </row>
    <row r="216" spans="1:54" ht="22.5" customHeight="1">
      <c r="A216" s="290"/>
      <c r="B216" s="292"/>
      <c r="C216" s="292"/>
      <c r="D216" s="182" t="s">
        <v>278</v>
      </c>
      <c r="E216" s="156">
        <f t="shared" si="649"/>
        <v>0</v>
      </c>
      <c r="F216" s="156">
        <f t="shared" si="649"/>
        <v>0</v>
      </c>
      <c r="G216" s="164"/>
      <c r="H216" s="156"/>
      <c r="I216" s="156"/>
      <c r="J216" s="164"/>
      <c r="K216" s="156"/>
      <c r="L216" s="156"/>
      <c r="M216" s="164"/>
      <c r="N216" s="156"/>
      <c r="O216" s="156"/>
      <c r="P216" s="164"/>
      <c r="Q216" s="156"/>
      <c r="R216" s="156"/>
      <c r="S216" s="164"/>
      <c r="T216" s="156"/>
      <c r="U216" s="156"/>
      <c r="V216" s="164"/>
      <c r="W216" s="156"/>
      <c r="X216" s="156"/>
      <c r="Y216" s="164"/>
      <c r="Z216" s="156"/>
      <c r="AA216" s="156"/>
      <c r="AB216" s="164"/>
      <c r="AC216" s="164"/>
      <c r="AD216" s="164"/>
      <c r="AE216" s="156"/>
      <c r="AF216" s="156"/>
      <c r="AG216" s="164"/>
      <c r="AH216" s="164"/>
      <c r="AI216" s="164"/>
      <c r="AJ216" s="156"/>
      <c r="AK216" s="156"/>
      <c r="AL216" s="164"/>
      <c r="AM216" s="164"/>
      <c r="AN216" s="164"/>
      <c r="AO216" s="156"/>
      <c r="AP216" s="156"/>
      <c r="AQ216" s="164"/>
      <c r="AR216" s="164"/>
      <c r="AS216" s="164"/>
      <c r="AT216" s="156"/>
      <c r="AU216" s="156"/>
      <c r="AV216" s="164"/>
      <c r="AW216" s="164"/>
      <c r="AX216" s="164"/>
      <c r="AY216" s="164"/>
      <c r="AZ216" s="164"/>
      <c r="BA216" s="164"/>
      <c r="BB216" s="183"/>
    </row>
    <row r="217" spans="1:54" ht="35.25" customHeight="1">
      <c r="A217" s="290"/>
      <c r="B217" s="292"/>
      <c r="C217" s="292"/>
      <c r="D217" s="161" t="s">
        <v>43</v>
      </c>
      <c r="E217" s="156">
        <f t="shared" si="649"/>
        <v>0</v>
      </c>
      <c r="F217" s="156">
        <f t="shared" si="649"/>
        <v>0</v>
      </c>
      <c r="G217" s="164"/>
      <c r="H217" s="156"/>
      <c r="I217" s="156"/>
      <c r="J217" s="164"/>
      <c r="K217" s="156"/>
      <c r="L217" s="156"/>
      <c r="M217" s="164"/>
      <c r="N217" s="156"/>
      <c r="O217" s="156"/>
      <c r="P217" s="164"/>
      <c r="Q217" s="156"/>
      <c r="R217" s="156"/>
      <c r="S217" s="164"/>
      <c r="T217" s="156"/>
      <c r="U217" s="156"/>
      <c r="V217" s="164"/>
      <c r="W217" s="156"/>
      <c r="X217" s="156"/>
      <c r="Y217" s="164"/>
      <c r="Z217" s="156"/>
      <c r="AA217" s="156"/>
      <c r="AB217" s="164"/>
      <c r="AC217" s="164"/>
      <c r="AD217" s="164"/>
      <c r="AE217" s="156"/>
      <c r="AF217" s="156"/>
      <c r="AG217" s="164"/>
      <c r="AH217" s="164"/>
      <c r="AI217" s="164"/>
      <c r="AJ217" s="156"/>
      <c r="AK217" s="156"/>
      <c r="AL217" s="164"/>
      <c r="AM217" s="164"/>
      <c r="AN217" s="164"/>
      <c r="AO217" s="156"/>
      <c r="AP217" s="156"/>
      <c r="AQ217" s="164"/>
      <c r="AR217" s="164"/>
      <c r="AS217" s="164"/>
      <c r="AT217" s="156"/>
      <c r="AU217" s="156"/>
      <c r="AV217" s="164"/>
      <c r="AW217" s="164"/>
      <c r="AX217" s="164"/>
      <c r="AY217" s="164"/>
      <c r="AZ217" s="164"/>
      <c r="BA217" s="164"/>
      <c r="BB217" s="183"/>
    </row>
    <row r="218" spans="1:54" ht="22.5" customHeight="1">
      <c r="A218" s="289" t="s">
        <v>317</v>
      </c>
      <c r="B218" s="291" t="s">
        <v>315</v>
      </c>
      <c r="C218" s="291" t="s">
        <v>331</v>
      </c>
      <c r="D218" s="167" t="s">
        <v>41</v>
      </c>
      <c r="E218" s="156">
        <f t="shared" ref="E218:F224" si="650">H218+K218+N218+Q218+T218+W218+Z218+AE218+AJ218+AO218+AT218+AY218</f>
        <v>6787.5</v>
      </c>
      <c r="F218" s="156">
        <f t="shared" si="650"/>
        <v>0</v>
      </c>
      <c r="G218" s="164"/>
      <c r="H218" s="156"/>
      <c r="I218" s="156"/>
      <c r="J218" s="164"/>
      <c r="K218" s="156"/>
      <c r="L218" s="156"/>
      <c r="M218" s="164"/>
      <c r="N218" s="156"/>
      <c r="O218" s="156"/>
      <c r="P218" s="164"/>
      <c r="Q218" s="156"/>
      <c r="R218" s="156"/>
      <c r="S218" s="164"/>
      <c r="T218" s="156"/>
      <c r="U218" s="156"/>
      <c r="V218" s="164"/>
      <c r="W218" s="156"/>
      <c r="X218" s="156"/>
      <c r="Y218" s="164"/>
      <c r="Z218" s="156">
        <f>Z219+Z220+Z221+Z222+Z223+Z224</f>
        <v>6787.5</v>
      </c>
      <c r="AA218" s="156"/>
      <c r="AB218" s="164"/>
      <c r="AC218" s="164"/>
      <c r="AD218" s="164"/>
      <c r="AE218" s="156"/>
      <c r="AF218" s="156"/>
      <c r="AG218" s="164"/>
      <c r="AH218" s="164"/>
      <c r="AI218" s="164"/>
      <c r="AJ218" s="156"/>
      <c r="AK218" s="156"/>
      <c r="AL218" s="164"/>
      <c r="AM218" s="164"/>
      <c r="AN218" s="164"/>
      <c r="AO218" s="156"/>
      <c r="AP218" s="156"/>
      <c r="AQ218" s="164"/>
      <c r="AR218" s="164"/>
      <c r="AS218" s="164"/>
      <c r="AT218" s="156"/>
      <c r="AU218" s="156"/>
      <c r="AV218" s="164"/>
      <c r="AW218" s="164"/>
      <c r="AX218" s="164"/>
      <c r="AY218" s="164"/>
      <c r="AZ218" s="164"/>
      <c r="BA218" s="164"/>
      <c r="BB218" s="183"/>
    </row>
    <row r="219" spans="1:54" ht="32.25" customHeight="1">
      <c r="A219" s="290"/>
      <c r="B219" s="292"/>
      <c r="C219" s="292"/>
      <c r="D219" s="165" t="s">
        <v>37</v>
      </c>
      <c r="E219" s="156">
        <f t="shared" si="650"/>
        <v>0</v>
      </c>
      <c r="F219" s="156">
        <f t="shared" si="650"/>
        <v>0</v>
      </c>
      <c r="G219" s="164"/>
      <c r="H219" s="156"/>
      <c r="I219" s="156"/>
      <c r="J219" s="164"/>
      <c r="K219" s="156"/>
      <c r="L219" s="156"/>
      <c r="M219" s="164"/>
      <c r="N219" s="156"/>
      <c r="O219" s="156"/>
      <c r="P219" s="164"/>
      <c r="Q219" s="156"/>
      <c r="R219" s="156"/>
      <c r="S219" s="164"/>
      <c r="T219" s="156"/>
      <c r="U219" s="156"/>
      <c r="V219" s="164"/>
      <c r="W219" s="156"/>
      <c r="X219" s="156"/>
      <c r="Y219" s="164"/>
      <c r="Z219" s="156"/>
      <c r="AA219" s="156"/>
      <c r="AB219" s="164"/>
      <c r="AC219" s="164"/>
      <c r="AD219" s="164"/>
      <c r="AE219" s="156"/>
      <c r="AF219" s="156"/>
      <c r="AG219" s="164"/>
      <c r="AH219" s="164"/>
      <c r="AI219" s="164"/>
      <c r="AJ219" s="156"/>
      <c r="AK219" s="156"/>
      <c r="AL219" s="164"/>
      <c r="AM219" s="164"/>
      <c r="AN219" s="164"/>
      <c r="AO219" s="156"/>
      <c r="AP219" s="156"/>
      <c r="AQ219" s="164"/>
      <c r="AR219" s="164"/>
      <c r="AS219" s="164"/>
      <c r="AT219" s="156"/>
      <c r="AU219" s="156"/>
      <c r="AV219" s="164"/>
      <c r="AW219" s="164"/>
      <c r="AX219" s="164"/>
      <c r="AY219" s="164"/>
      <c r="AZ219" s="164"/>
      <c r="BA219" s="164"/>
      <c r="BB219" s="183"/>
    </row>
    <row r="220" spans="1:54" ht="50.25" customHeight="1">
      <c r="A220" s="290"/>
      <c r="B220" s="292"/>
      <c r="C220" s="292"/>
      <c r="D220" s="166" t="s">
        <v>2</v>
      </c>
      <c r="E220" s="156">
        <f t="shared" si="650"/>
        <v>0</v>
      </c>
      <c r="F220" s="156">
        <f t="shared" si="650"/>
        <v>0</v>
      </c>
      <c r="G220" s="164"/>
      <c r="H220" s="156"/>
      <c r="I220" s="156"/>
      <c r="J220" s="164"/>
      <c r="K220" s="156"/>
      <c r="L220" s="156"/>
      <c r="M220" s="164"/>
      <c r="N220" s="156"/>
      <c r="O220" s="156"/>
      <c r="P220" s="164"/>
      <c r="Q220" s="156"/>
      <c r="R220" s="156"/>
      <c r="S220" s="164"/>
      <c r="T220" s="156"/>
      <c r="U220" s="156"/>
      <c r="V220" s="164"/>
      <c r="W220" s="156"/>
      <c r="X220" s="156"/>
      <c r="Y220" s="164"/>
      <c r="Z220" s="156"/>
      <c r="AA220" s="156"/>
      <c r="AB220" s="164"/>
      <c r="AC220" s="164"/>
      <c r="AD220" s="164"/>
      <c r="AE220" s="156"/>
      <c r="AF220" s="156"/>
      <c r="AG220" s="164"/>
      <c r="AH220" s="164"/>
      <c r="AI220" s="164"/>
      <c r="AJ220" s="156"/>
      <c r="AK220" s="156"/>
      <c r="AL220" s="164"/>
      <c r="AM220" s="164"/>
      <c r="AN220" s="164"/>
      <c r="AO220" s="156"/>
      <c r="AP220" s="156"/>
      <c r="AQ220" s="164"/>
      <c r="AR220" s="164"/>
      <c r="AS220" s="164"/>
      <c r="AT220" s="156"/>
      <c r="AU220" s="156"/>
      <c r="AV220" s="164"/>
      <c r="AW220" s="164"/>
      <c r="AX220" s="164"/>
      <c r="AY220" s="164"/>
      <c r="AZ220" s="164"/>
      <c r="BA220" s="164"/>
      <c r="BB220" s="183"/>
    </row>
    <row r="221" spans="1:54" ht="22.5" customHeight="1">
      <c r="A221" s="290"/>
      <c r="B221" s="292"/>
      <c r="C221" s="292"/>
      <c r="D221" s="182" t="s">
        <v>277</v>
      </c>
      <c r="E221" s="156">
        <f>H221+K221+N221+Q221+T221+W221+Z221+AE221+AJ221+AO221+AT221+AY221</f>
        <v>6787.5</v>
      </c>
      <c r="F221" s="156">
        <f t="shared" si="650"/>
        <v>0</v>
      </c>
      <c r="G221" s="164"/>
      <c r="H221" s="156"/>
      <c r="I221" s="156"/>
      <c r="J221" s="164"/>
      <c r="K221" s="156"/>
      <c r="L221" s="156"/>
      <c r="M221" s="164"/>
      <c r="N221" s="156"/>
      <c r="O221" s="156"/>
      <c r="P221" s="164"/>
      <c r="Q221" s="156"/>
      <c r="R221" s="156"/>
      <c r="S221" s="164"/>
      <c r="T221" s="156"/>
      <c r="U221" s="156"/>
      <c r="V221" s="164"/>
      <c r="W221" s="156"/>
      <c r="X221" s="156"/>
      <c r="Y221" s="164"/>
      <c r="Z221" s="156">
        <f>7500-712.5</f>
        <v>6787.5</v>
      </c>
      <c r="AA221" s="156"/>
      <c r="AB221" s="164"/>
      <c r="AC221" s="164"/>
      <c r="AD221" s="164"/>
      <c r="AE221" s="156"/>
      <c r="AF221" s="156"/>
      <c r="AG221" s="164"/>
      <c r="AH221" s="164"/>
      <c r="AI221" s="164"/>
      <c r="AJ221" s="156"/>
      <c r="AK221" s="156"/>
      <c r="AL221" s="164"/>
      <c r="AM221" s="164"/>
      <c r="AN221" s="164"/>
      <c r="AO221" s="156"/>
      <c r="AP221" s="156"/>
      <c r="AQ221" s="164"/>
      <c r="AR221" s="164"/>
      <c r="AS221" s="164"/>
      <c r="AT221" s="156"/>
      <c r="AU221" s="156"/>
      <c r="AV221" s="164"/>
      <c r="AW221" s="164"/>
      <c r="AX221" s="164"/>
      <c r="AY221" s="164"/>
      <c r="AZ221" s="164"/>
      <c r="BA221" s="164"/>
      <c r="BB221" s="183"/>
    </row>
    <row r="222" spans="1:54" ht="82.5" customHeight="1">
      <c r="A222" s="290"/>
      <c r="B222" s="292"/>
      <c r="C222" s="292"/>
      <c r="D222" s="182" t="s">
        <v>283</v>
      </c>
      <c r="E222" s="156">
        <f t="shared" si="650"/>
        <v>0</v>
      </c>
      <c r="F222" s="156">
        <f t="shared" si="650"/>
        <v>0</v>
      </c>
      <c r="G222" s="164"/>
      <c r="H222" s="156"/>
      <c r="I222" s="156"/>
      <c r="J222" s="164"/>
      <c r="K222" s="156"/>
      <c r="L222" s="156"/>
      <c r="M222" s="164"/>
      <c r="N222" s="156"/>
      <c r="O222" s="156"/>
      <c r="P222" s="164"/>
      <c r="Q222" s="156"/>
      <c r="R222" s="156"/>
      <c r="S222" s="164"/>
      <c r="T222" s="156"/>
      <c r="U222" s="156"/>
      <c r="V222" s="164"/>
      <c r="W222" s="156"/>
      <c r="X222" s="156"/>
      <c r="Y222" s="164"/>
      <c r="Z222" s="156"/>
      <c r="AA222" s="156"/>
      <c r="AB222" s="164"/>
      <c r="AC222" s="164"/>
      <c r="AD222" s="164"/>
      <c r="AE222" s="156"/>
      <c r="AF222" s="156"/>
      <c r="AG222" s="164"/>
      <c r="AH222" s="164"/>
      <c r="AI222" s="164"/>
      <c r="AJ222" s="156"/>
      <c r="AK222" s="156"/>
      <c r="AL222" s="164"/>
      <c r="AM222" s="164"/>
      <c r="AN222" s="164"/>
      <c r="AO222" s="156"/>
      <c r="AP222" s="156"/>
      <c r="AQ222" s="164"/>
      <c r="AR222" s="164"/>
      <c r="AS222" s="164"/>
      <c r="AT222" s="156"/>
      <c r="AU222" s="156"/>
      <c r="AV222" s="164"/>
      <c r="AW222" s="164"/>
      <c r="AX222" s="164"/>
      <c r="AY222" s="164"/>
      <c r="AZ222" s="164"/>
      <c r="BA222" s="164"/>
      <c r="BB222" s="183"/>
    </row>
    <row r="223" spans="1:54" ht="22.5" customHeight="1">
      <c r="A223" s="290"/>
      <c r="B223" s="292"/>
      <c r="C223" s="292"/>
      <c r="D223" s="182" t="s">
        <v>278</v>
      </c>
      <c r="E223" s="156">
        <f t="shared" si="650"/>
        <v>0</v>
      </c>
      <c r="F223" s="156">
        <f t="shared" si="650"/>
        <v>0</v>
      </c>
      <c r="G223" s="164"/>
      <c r="H223" s="156"/>
      <c r="I223" s="156"/>
      <c r="J223" s="164"/>
      <c r="K223" s="156"/>
      <c r="L223" s="156"/>
      <c r="M223" s="164"/>
      <c r="N223" s="156"/>
      <c r="O223" s="156"/>
      <c r="P223" s="164"/>
      <c r="Q223" s="156"/>
      <c r="R223" s="156"/>
      <c r="S223" s="164"/>
      <c r="T223" s="156"/>
      <c r="U223" s="156"/>
      <c r="V223" s="164"/>
      <c r="W223" s="156"/>
      <c r="X223" s="156"/>
      <c r="Y223" s="164"/>
      <c r="Z223" s="156"/>
      <c r="AA223" s="156"/>
      <c r="AB223" s="164"/>
      <c r="AC223" s="164"/>
      <c r="AD223" s="164"/>
      <c r="AE223" s="156"/>
      <c r="AF223" s="156"/>
      <c r="AG223" s="164"/>
      <c r="AH223" s="164"/>
      <c r="AI223" s="164"/>
      <c r="AJ223" s="156"/>
      <c r="AK223" s="156"/>
      <c r="AL223" s="164"/>
      <c r="AM223" s="164"/>
      <c r="AN223" s="164"/>
      <c r="AO223" s="156"/>
      <c r="AP223" s="156"/>
      <c r="AQ223" s="164"/>
      <c r="AR223" s="164"/>
      <c r="AS223" s="164"/>
      <c r="AT223" s="156"/>
      <c r="AU223" s="156"/>
      <c r="AV223" s="164"/>
      <c r="AW223" s="164"/>
      <c r="AX223" s="164"/>
      <c r="AY223" s="164"/>
      <c r="AZ223" s="164"/>
      <c r="BA223" s="164"/>
      <c r="BB223" s="183"/>
    </row>
    <row r="224" spans="1:54" ht="31.2">
      <c r="A224" s="290"/>
      <c r="B224" s="292"/>
      <c r="C224" s="292"/>
      <c r="D224" s="161" t="s">
        <v>43</v>
      </c>
      <c r="E224" s="156">
        <f t="shared" si="650"/>
        <v>0</v>
      </c>
      <c r="F224" s="156">
        <f t="shared" si="650"/>
        <v>0</v>
      </c>
      <c r="G224" s="164"/>
      <c r="H224" s="156"/>
      <c r="I224" s="156"/>
      <c r="J224" s="164"/>
      <c r="K224" s="156"/>
      <c r="L224" s="156"/>
      <c r="M224" s="164"/>
      <c r="N224" s="156"/>
      <c r="O224" s="156"/>
      <c r="P224" s="164"/>
      <c r="Q224" s="156"/>
      <c r="R224" s="156"/>
      <c r="S224" s="164"/>
      <c r="T224" s="156"/>
      <c r="U224" s="156"/>
      <c r="V224" s="164"/>
      <c r="W224" s="156"/>
      <c r="X224" s="156"/>
      <c r="Y224" s="164"/>
      <c r="Z224" s="156"/>
      <c r="AA224" s="156"/>
      <c r="AB224" s="164"/>
      <c r="AC224" s="164"/>
      <c r="AD224" s="164"/>
      <c r="AE224" s="156"/>
      <c r="AF224" s="156"/>
      <c r="AG224" s="164"/>
      <c r="AH224" s="164"/>
      <c r="AI224" s="164"/>
      <c r="AJ224" s="156"/>
      <c r="AK224" s="156"/>
      <c r="AL224" s="164"/>
      <c r="AM224" s="164"/>
      <c r="AN224" s="164"/>
      <c r="AO224" s="156"/>
      <c r="AP224" s="156"/>
      <c r="AQ224" s="164"/>
      <c r="AR224" s="164"/>
      <c r="AS224" s="164"/>
      <c r="AT224" s="156"/>
      <c r="AU224" s="156"/>
      <c r="AV224" s="164"/>
      <c r="AW224" s="164"/>
      <c r="AX224" s="164"/>
      <c r="AY224" s="164"/>
      <c r="AZ224" s="164"/>
      <c r="BA224" s="164"/>
      <c r="BB224" s="184"/>
    </row>
    <row r="225" spans="1:54" ht="22.5" customHeight="1">
      <c r="A225" s="289"/>
      <c r="B225" s="291" t="s">
        <v>473</v>
      </c>
      <c r="C225" s="291" t="s">
        <v>331</v>
      </c>
      <c r="D225" s="167" t="s">
        <v>41</v>
      </c>
      <c r="E225" s="156">
        <f t="shared" ref="E225:E227" si="651">H225+K225+N225+Q225+T225+W225+Z225+AE225+AJ225+AO225+AT225+AY225</f>
        <v>2700</v>
      </c>
      <c r="F225" s="156">
        <f t="shared" ref="F225:F231" si="652">I225+L225+O225+R225+U225+X225+AA225+AF225+AK225+AP225+AU225+AZ225</f>
        <v>0</v>
      </c>
      <c r="G225" s="164"/>
      <c r="H225" s="156"/>
      <c r="I225" s="156"/>
      <c r="J225" s="164"/>
      <c r="K225" s="156"/>
      <c r="L225" s="156"/>
      <c r="M225" s="164"/>
      <c r="N225" s="156"/>
      <c r="O225" s="156"/>
      <c r="P225" s="164"/>
      <c r="Q225" s="156"/>
      <c r="R225" s="156"/>
      <c r="S225" s="164"/>
      <c r="T225" s="156"/>
      <c r="U225" s="156"/>
      <c r="V225" s="164"/>
      <c r="W225" s="156"/>
      <c r="X225" s="156"/>
      <c r="Y225" s="164"/>
      <c r="Z225" s="156">
        <f>Z226+Z227+Z228+Z229+Z230+Z231</f>
        <v>0</v>
      </c>
      <c r="AA225" s="156"/>
      <c r="AB225" s="164"/>
      <c r="AC225" s="164"/>
      <c r="AD225" s="164"/>
      <c r="AE225" s="156"/>
      <c r="AF225" s="156"/>
      <c r="AG225" s="164"/>
      <c r="AH225" s="164"/>
      <c r="AI225" s="164"/>
      <c r="AJ225" s="156">
        <f>AJ228</f>
        <v>2700</v>
      </c>
      <c r="AK225" s="156"/>
      <c r="AL225" s="164"/>
      <c r="AM225" s="164"/>
      <c r="AN225" s="164"/>
      <c r="AO225" s="156"/>
      <c r="AP225" s="156"/>
      <c r="AQ225" s="164"/>
      <c r="AR225" s="164"/>
      <c r="AS225" s="164"/>
      <c r="AT225" s="156"/>
      <c r="AU225" s="156"/>
      <c r="AV225" s="164"/>
      <c r="AW225" s="164"/>
      <c r="AX225" s="164"/>
      <c r="AY225" s="164"/>
      <c r="AZ225" s="164"/>
      <c r="BA225" s="164"/>
      <c r="BB225" s="223"/>
    </row>
    <row r="226" spans="1:54" ht="32.25" customHeight="1">
      <c r="A226" s="290"/>
      <c r="B226" s="292"/>
      <c r="C226" s="292"/>
      <c r="D226" s="165" t="s">
        <v>37</v>
      </c>
      <c r="E226" s="156">
        <f t="shared" si="651"/>
        <v>0</v>
      </c>
      <c r="F226" s="156">
        <f t="shared" si="652"/>
        <v>0</v>
      </c>
      <c r="G226" s="164"/>
      <c r="H226" s="156"/>
      <c r="I226" s="156"/>
      <c r="J226" s="164"/>
      <c r="K226" s="156"/>
      <c r="L226" s="156"/>
      <c r="M226" s="164"/>
      <c r="N226" s="156"/>
      <c r="O226" s="156"/>
      <c r="P226" s="164"/>
      <c r="Q226" s="156"/>
      <c r="R226" s="156"/>
      <c r="S226" s="164"/>
      <c r="T226" s="156"/>
      <c r="U226" s="156"/>
      <c r="V226" s="164"/>
      <c r="W226" s="156"/>
      <c r="X226" s="156"/>
      <c r="Y226" s="164"/>
      <c r="Z226" s="156"/>
      <c r="AA226" s="156"/>
      <c r="AB226" s="164"/>
      <c r="AC226" s="164"/>
      <c r="AD226" s="164"/>
      <c r="AE226" s="156"/>
      <c r="AF226" s="156"/>
      <c r="AG226" s="164"/>
      <c r="AH226" s="164"/>
      <c r="AI226" s="164"/>
      <c r="AJ226" s="156"/>
      <c r="AK226" s="156"/>
      <c r="AL226" s="164"/>
      <c r="AM226" s="164"/>
      <c r="AN226" s="164"/>
      <c r="AO226" s="156"/>
      <c r="AP226" s="156"/>
      <c r="AQ226" s="164"/>
      <c r="AR226" s="164"/>
      <c r="AS226" s="164"/>
      <c r="AT226" s="156"/>
      <c r="AU226" s="156"/>
      <c r="AV226" s="164"/>
      <c r="AW226" s="164"/>
      <c r="AX226" s="164"/>
      <c r="AY226" s="164"/>
      <c r="AZ226" s="164"/>
      <c r="BA226" s="164"/>
      <c r="BB226" s="223"/>
    </row>
    <row r="227" spans="1:54" ht="50.25" customHeight="1">
      <c r="A227" s="290"/>
      <c r="B227" s="292"/>
      <c r="C227" s="292"/>
      <c r="D227" s="166" t="s">
        <v>2</v>
      </c>
      <c r="E227" s="156">
        <f t="shared" si="651"/>
        <v>0</v>
      </c>
      <c r="F227" s="156">
        <f t="shared" si="652"/>
        <v>0</v>
      </c>
      <c r="G227" s="164"/>
      <c r="H227" s="156"/>
      <c r="I227" s="156"/>
      <c r="J227" s="164"/>
      <c r="K227" s="156"/>
      <c r="L227" s="156"/>
      <c r="M227" s="164"/>
      <c r="N227" s="156"/>
      <c r="O227" s="156"/>
      <c r="P227" s="164"/>
      <c r="Q227" s="156"/>
      <c r="R227" s="156"/>
      <c r="S227" s="164"/>
      <c r="T227" s="156"/>
      <c r="U227" s="156"/>
      <c r="V227" s="164"/>
      <c r="W227" s="156"/>
      <c r="X227" s="156"/>
      <c r="Y227" s="164"/>
      <c r="Z227" s="156"/>
      <c r="AA227" s="156"/>
      <c r="AB227" s="164"/>
      <c r="AC227" s="164"/>
      <c r="AD227" s="164"/>
      <c r="AE227" s="156"/>
      <c r="AF227" s="156"/>
      <c r="AG227" s="164"/>
      <c r="AH227" s="164"/>
      <c r="AI227" s="164"/>
      <c r="AJ227" s="156"/>
      <c r="AK227" s="156"/>
      <c r="AL227" s="164"/>
      <c r="AM227" s="164"/>
      <c r="AN227" s="164"/>
      <c r="AO227" s="156"/>
      <c r="AP227" s="156"/>
      <c r="AQ227" s="164"/>
      <c r="AR227" s="164"/>
      <c r="AS227" s="164"/>
      <c r="AT227" s="156"/>
      <c r="AU227" s="156"/>
      <c r="AV227" s="164"/>
      <c r="AW227" s="164"/>
      <c r="AX227" s="164"/>
      <c r="AY227" s="164"/>
      <c r="AZ227" s="164"/>
      <c r="BA227" s="164"/>
      <c r="BB227" s="223"/>
    </row>
    <row r="228" spans="1:54" ht="22.5" customHeight="1">
      <c r="A228" s="290"/>
      <c r="B228" s="292"/>
      <c r="C228" s="292"/>
      <c r="D228" s="222" t="s">
        <v>277</v>
      </c>
      <c r="E228" s="156">
        <f>H228+K228+N228+Q228+T228+W228+Z228+AE228+AJ228+AO228+AT228+AY228</f>
        <v>2700</v>
      </c>
      <c r="F228" s="156">
        <f t="shared" si="652"/>
        <v>0</v>
      </c>
      <c r="G228" s="164"/>
      <c r="H228" s="156"/>
      <c r="I228" s="156"/>
      <c r="J228" s="164"/>
      <c r="K228" s="156"/>
      <c r="L228" s="156"/>
      <c r="M228" s="164"/>
      <c r="N228" s="156"/>
      <c r="O228" s="156"/>
      <c r="P228" s="164"/>
      <c r="Q228" s="156"/>
      <c r="R228" s="156"/>
      <c r="S228" s="164"/>
      <c r="T228" s="156"/>
      <c r="U228" s="156"/>
      <c r="V228" s="164"/>
      <c r="W228" s="156"/>
      <c r="X228" s="156"/>
      <c r="Y228" s="164"/>
      <c r="Z228" s="156"/>
      <c r="AA228" s="156"/>
      <c r="AB228" s="164"/>
      <c r="AC228" s="164"/>
      <c r="AD228" s="164"/>
      <c r="AE228" s="156"/>
      <c r="AF228" s="156"/>
      <c r="AG228" s="164"/>
      <c r="AH228" s="164"/>
      <c r="AI228" s="164"/>
      <c r="AJ228" s="156">
        <v>2700</v>
      </c>
      <c r="AK228" s="156"/>
      <c r="AL228" s="164"/>
      <c r="AM228" s="164"/>
      <c r="AN228" s="164"/>
      <c r="AO228" s="156"/>
      <c r="AP228" s="156"/>
      <c r="AQ228" s="164"/>
      <c r="AR228" s="164"/>
      <c r="AS228" s="164"/>
      <c r="AT228" s="156"/>
      <c r="AU228" s="156"/>
      <c r="AV228" s="164"/>
      <c r="AW228" s="164"/>
      <c r="AX228" s="164"/>
      <c r="AY228" s="164"/>
      <c r="AZ228" s="164"/>
      <c r="BA228" s="164"/>
      <c r="BB228" s="223"/>
    </row>
    <row r="229" spans="1:54" ht="82.5" customHeight="1">
      <c r="A229" s="290"/>
      <c r="B229" s="292"/>
      <c r="C229" s="292"/>
      <c r="D229" s="222" t="s">
        <v>283</v>
      </c>
      <c r="E229" s="156">
        <f t="shared" ref="E229:E234" si="653">H229+K229+N229+Q229+T229+W229+Z229+AE229+AJ229+AO229+AT229+AY229</f>
        <v>0</v>
      </c>
      <c r="F229" s="156">
        <f t="shared" si="652"/>
        <v>0</v>
      </c>
      <c r="G229" s="164"/>
      <c r="H229" s="156"/>
      <c r="I229" s="156"/>
      <c r="J229" s="164"/>
      <c r="K229" s="156"/>
      <c r="L229" s="156"/>
      <c r="M229" s="164"/>
      <c r="N229" s="156"/>
      <c r="O229" s="156"/>
      <c r="P229" s="164"/>
      <c r="Q229" s="156"/>
      <c r="R229" s="156"/>
      <c r="S229" s="164"/>
      <c r="T229" s="156"/>
      <c r="U229" s="156"/>
      <c r="V229" s="164"/>
      <c r="W229" s="156"/>
      <c r="X229" s="156"/>
      <c r="Y229" s="164"/>
      <c r="Z229" s="156"/>
      <c r="AA229" s="156"/>
      <c r="AB229" s="164"/>
      <c r="AC229" s="164"/>
      <c r="AD229" s="164"/>
      <c r="AE229" s="156"/>
      <c r="AF229" s="156"/>
      <c r="AG229" s="164"/>
      <c r="AH229" s="164"/>
      <c r="AI229" s="164"/>
      <c r="AJ229" s="156"/>
      <c r="AK229" s="156"/>
      <c r="AL229" s="164"/>
      <c r="AM229" s="164"/>
      <c r="AN229" s="164"/>
      <c r="AO229" s="156"/>
      <c r="AP229" s="156"/>
      <c r="AQ229" s="164"/>
      <c r="AR229" s="164"/>
      <c r="AS229" s="164"/>
      <c r="AT229" s="156"/>
      <c r="AU229" s="156"/>
      <c r="AV229" s="164"/>
      <c r="AW229" s="164"/>
      <c r="AX229" s="164"/>
      <c r="AY229" s="164"/>
      <c r="AZ229" s="164"/>
      <c r="BA229" s="164"/>
      <c r="BB229" s="223"/>
    </row>
    <row r="230" spans="1:54" ht="22.5" customHeight="1">
      <c r="A230" s="290"/>
      <c r="B230" s="292"/>
      <c r="C230" s="292"/>
      <c r="D230" s="222" t="s">
        <v>278</v>
      </c>
      <c r="E230" s="156">
        <f t="shared" si="653"/>
        <v>0</v>
      </c>
      <c r="F230" s="156">
        <f t="shared" si="652"/>
        <v>0</v>
      </c>
      <c r="G230" s="164"/>
      <c r="H230" s="156"/>
      <c r="I230" s="156"/>
      <c r="J230" s="164"/>
      <c r="K230" s="156"/>
      <c r="L230" s="156"/>
      <c r="M230" s="164"/>
      <c r="N230" s="156"/>
      <c r="O230" s="156"/>
      <c r="P230" s="164"/>
      <c r="Q230" s="156"/>
      <c r="R230" s="156"/>
      <c r="S230" s="164"/>
      <c r="T230" s="156"/>
      <c r="U230" s="156"/>
      <c r="V230" s="164"/>
      <c r="W230" s="156"/>
      <c r="X230" s="156"/>
      <c r="Y230" s="164"/>
      <c r="Z230" s="156"/>
      <c r="AA230" s="156"/>
      <c r="AB230" s="164"/>
      <c r="AC230" s="164"/>
      <c r="AD230" s="164"/>
      <c r="AE230" s="156"/>
      <c r="AF230" s="156"/>
      <c r="AG230" s="164"/>
      <c r="AH230" s="164"/>
      <c r="AI230" s="164"/>
      <c r="AJ230" s="156"/>
      <c r="AK230" s="156"/>
      <c r="AL230" s="164"/>
      <c r="AM230" s="164"/>
      <c r="AN230" s="164"/>
      <c r="AO230" s="156"/>
      <c r="AP230" s="156"/>
      <c r="AQ230" s="164"/>
      <c r="AR230" s="164"/>
      <c r="AS230" s="164"/>
      <c r="AT230" s="156"/>
      <c r="AU230" s="156"/>
      <c r="AV230" s="164"/>
      <c r="AW230" s="164"/>
      <c r="AX230" s="164"/>
      <c r="AY230" s="164"/>
      <c r="AZ230" s="164"/>
      <c r="BA230" s="164"/>
      <c r="BB230" s="223"/>
    </row>
    <row r="231" spans="1:54" ht="31.2">
      <c r="A231" s="290"/>
      <c r="B231" s="292"/>
      <c r="C231" s="292"/>
      <c r="D231" s="161" t="s">
        <v>43</v>
      </c>
      <c r="E231" s="156">
        <f t="shared" si="653"/>
        <v>0</v>
      </c>
      <c r="F231" s="156">
        <f t="shared" si="652"/>
        <v>0</v>
      </c>
      <c r="G231" s="164"/>
      <c r="H231" s="156"/>
      <c r="I231" s="156"/>
      <c r="J231" s="164"/>
      <c r="K231" s="156"/>
      <c r="L231" s="156"/>
      <c r="M231" s="164"/>
      <c r="N231" s="156"/>
      <c r="O231" s="156"/>
      <c r="P231" s="164"/>
      <c r="Q231" s="156"/>
      <c r="R231" s="156"/>
      <c r="S231" s="164"/>
      <c r="T231" s="156"/>
      <c r="U231" s="156"/>
      <c r="V231" s="164"/>
      <c r="W231" s="156"/>
      <c r="X231" s="156"/>
      <c r="Y231" s="164"/>
      <c r="Z231" s="156"/>
      <c r="AA231" s="156"/>
      <c r="AB231" s="164"/>
      <c r="AC231" s="164"/>
      <c r="AD231" s="164"/>
      <c r="AE231" s="156"/>
      <c r="AF231" s="156"/>
      <c r="AG231" s="164"/>
      <c r="AH231" s="164"/>
      <c r="AI231" s="164"/>
      <c r="AJ231" s="156"/>
      <c r="AK231" s="156"/>
      <c r="AL231" s="164"/>
      <c r="AM231" s="164"/>
      <c r="AN231" s="164"/>
      <c r="AO231" s="156"/>
      <c r="AP231" s="156"/>
      <c r="AQ231" s="164"/>
      <c r="AR231" s="164"/>
      <c r="AS231" s="164"/>
      <c r="AT231" s="156"/>
      <c r="AU231" s="156"/>
      <c r="AV231" s="164"/>
      <c r="AW231" s="164"/>
      <c r="AX231" s="164"/>
      <c r="AY231" s="164"/>
      <c r="AZ231" s="164"/>
      <c r="BA231" s="164"/>
      <c r="BB231" s="224"/>
    </row>
    <row r="232" spans="1:54" ht="22.5" customHeight="1">
      <c r="A232" s="289"/>
      <c r="B232" s="291" t="s">
        <v>474</v>
      </c>
      <c r="C232" s="291" t="s">
        <v>331</v>
      </c>
      <c r="D232" s="167" t="s">
        <v>41</v>
      </c>
      <c r="E232" s="156">
        <f t="shared" si="653"/>
        <v>5000</v>
      </c>
      <c r="F232" s="156">
        <f t="shared" ref="F232:F238" si="654">I232+L232+O232+R232+U232+X232+AA232+AF232+AK232+AP232+AU232+AZ232</f>
        <v>0</v>
      </c>
      <c r="G232" s="164"/>
      <c r="H232" s="156"/>
      <c r="I232" s="156"/>
      <c r="J232" s="164"/>
      <c r="K232" s="156"/>
      <c r="L232" s="156"/>
      <c r="M232" s="164"/>
      <c r="N232" s="156"/>
      <c r="O232" s="156"/>
      <c r="P232" s="164"/>
      <c r="Q232" s="156"/>
      <c r="R232" s="156"/>
      <c r="S232" s="164"/>
      <c r="T232" s="156"/>
      <c r="U232" s="156"/>
      <c r="V232" s="164"/>
      <c r="W232" s="156"/>
      <c r="X232" s="156"/>
      <c r="Y232" s="164"/>
      <c r="Z232" s="156">
        <f>Z233+Z234+Z235+Z236+Z237+Z238</f>
        <v>0</v>
      </c>
      <c r="AA232" s="156"/>
      <c r="AB232" s="164"/>
      <c r="AC232" s="164"/>
      <c r="AD232" s="164"/>
      <c r="AE232" s="156"/>
      <c r="AF232" s="156"/>
      <c r="AG232" s="164"/>
      <c r="AH232" s="164"/>
      <c r="AI232" s="164"/>
      <c r="AJ232" s="156">
        <f>AJ235</f>
        <v>5000</v>
      </c>
      <c r="AK232" s="156"/>
      <c r="AL232" s="164"/>
      <c r="AM232" s="164"/>
      <c r="AN232" s="164"/>
      <c r="AO232" s="156"/>
      <c r="AP232" s="156"/>
      <c r="AQ232" s="164"/>
      <c r="AR232" s="164"/>
      <c r="AS232" s="164"/>
      <c r="AT232" s="156"/>
      <c r="AU232" s="156"/>
      <c r="AV232" s="164"/>
      <c r="AW232" s="164"/>
      <c r="AX232" s="164"/>
      <c r="AY232" s="164"/>
      <c r="AZ232" s="164"/>
      <c r="BA232" s="164"/>
      <c r="BB232" s="223"/>
    </row>
    <row r="233" spans="1:54" ht="32.25" customHeight="1">
      <c r="A233" s="290"/>
      <c r="B233" s="292"/>
      <c r="C233" s="292"/>
      <c r="D233" s="165" t="s">
        <v>37</v>
      </c>
      <c r="E233" s="156">
        <f t="shared" si="653"/>
        <v>0</v>
      </c>
      <c r="F233" s="156">
        <f t="shared" si="654"/>
        <v>0</v>
      </c>
      <c r="G233" s="164"/>
      <c r="H233" s="156"/>
      <c r="I233" s="156"/>
      <c r="J233" s="164"/>
      <c r="K233" s="156"/>
      <c r="L233" s="156"/>
      <c r="M233" s="164"/>
      <c r="N233" s="156"/>
      <c r="O233" s="156"/>
      <c r="P233" s="164"/>
      <c r="Q233" s="156"/>
      <c r="R233" s="156"/>
      <c r="S233" s="164"/>
      <c r="T233" s="156"/>
      <c r="U233" s="156"/>
      <c r="V233" s="164"/>
      <c r="W233" s="156"/>
      <c r="X233" s="156"/>
      <c r="Y233" s="164"/>
      <c r="Z233" s="156"/>
      <c r="AA233" s="156"/>
      <c r="AB233" s="164"/>
      <c r="AC233" s="164"/>
      <c r="AD233" s="164"/>
      <c r="AE233" s="156"/>
      <c r="AF233" s="156"/>
      <c r="AG233" s="164"/>
      <c r="AH233" s="164"/>
      <c r="AI233" s="164"/>
      <c r="AJ233" s="156"/>
      <c r="AK233" s="156"/>
      <c r="AL233" s="164"/>
      <c r="AM233" s="164"/>
      <c r="AN233" s="164"/>
      <c r="AO233" s="156"/>
      <c r="AP233" s="156"/>
      <c r="AQ233" s="164"/>
      <c r="AR233" s="164"/>
      <c r="AS233" s="164"/>
      <c r="AT233" s="156"/>
      <c r="AU233" s="156"/>
      <c r="AV233" s="164"/>
      <c r="AW233" s="164"/>
      <c r="AX233" s="164"/>
      <c r="AY233" s="164"/>
      <c r="AZ233" s="164"/>
      <c r="BA233" s="164"/>
      <c r="BB233" s="223"/>
    </row>
    <row r="234" spans="1:54" ht="50.25" customHeight="1">
      <c r="A234" s="290"/>
      <c r="B234" s="292"/>
      <c r="C234" s="292"/>
      <c r="D234" s="166" t="s">
        <v>2</v>
      </c>
      <c r="E234" s="156">
        <f t="shared" si="653"/>
        <v>0</v>
      </c>
      <c r="F234" s="156">
        <f t="shared" si="654"/>
        <v>0</v>
      </c>
      <c r="G234" s="164"/>
      <c r="H234" s="156"/>
      <c r="I234" s="156"/>
      <c r="J234" s="164"/>
      <c r="K234" s="156"/>
      <c r="L234" s="156"/>
      <c r="M234" s="164"/>
      <c r="N234" s="156"/>
      <c r="O234" s="156"/>
      <c r="P234" s="164"/>
      <c r="Q234" s="156"/>
      <c r="R234" s="156"/>
      <c r="S234" s="164"/>
      <c r="T234" s="156"/>
      <c r="U234" s="156"/>
      <c r="V234" s="164"/>
      <c r="W234" s="156"/>
      <c r="X234" s="156"/>
      <c r="Y234" s="164"/>
      <c r="Z234" s="156"/>
      <c r="AA234" s="156"/>
      <c r="AB234" s="164"/>
      <c r="AC234" s="164"/>
      <c r="AD234" s="164"/>
      <c r="AE234" s="156"/>
      <c r="AF234" s="156"/>
      <c r="AG234" s="164"/>
      <c r="AH234" s="164"/>
      <c r="AI234" s="164"/>
      <c r="AJ234" s="156"/>
      <c r="AK234" s="156"/>
      <c r="AL234" s="164"/>
      <c r="AM234" s="164"/>
      <c r="AN234" s="164"/>
      <c r="AO234" s="156"/>
      <c r="AP234" s="156"/>
      <c r="AQ234" s="164"/>
      <c r="AR234" s="164"/>
      <c r="AS234" s="164"/>
      <c r="AT234" s="156"/>
      <c r="AU234" s="156"/>
      <c r="AV234" s="164"/>
      <c r="AW234" s="164"/>
      <c r="AX234" s="164"/>
      <c r="AY234" s="164"/>
      <c r="AZ234" s="164"/>
      <c r="BA234" s="164"/>
      <c r="BB234" s="223"/>
    </row>
    <row r="235" spans="1:54" ht="22.5" customHeight="1">
      <c r="A235" s="290"/>
      <c r="B235" s="292"/>
      <c r="C235" s="292"/>
      <c r="D235" s="222" t="s">
        <v>277</v>
      </c>
      <c r="E235" s="156">
        <f>H235+K235+N235+Q235+T235+W235+Z235+AE235+AJ235+AO235+AT235+AY235</f>
        <v>5000</v>
      </c>
      <c r="F235" s="156">
        <f t="shared" si="654"/>
        <v>0</v>
      </c>
      <c r="G235" s="164"/>
      <c r="H235" s="156"/>
      <c r="I235" s="156"/>
      <c r="J235" s="164"/>
      <c r="K235" s="156"/>
      <c r="L235" s="156"/>
      <c r="M235" s="164"/>
      <c r="N235" s="156"/>
      <c r="O235" s="156"/>
      <c r="P235" s="164"/>
      <c r="Q235" s="156"/>
      <c r="R235" s="156"/>
      <c r="S235" s="164"/>
      <c r="T235" s="156"/>
      <c r="U235" s="156"/>
      <c r="V235" s="164"/>
      <c r="W235" s="156"/>
      <c r="X235" s="156"/>
      <c r="Y235" s="164"/>
      <c r="Z235" s="156"/>
      <c r="AA235" s="156"/>
      <c r="AB235" s="164"/>
      <c r="AC235" s="164"/>
      <c r="AD235" s="164"/>
      <c r="AE235" s="156"/>
      <c r="AF235" s="156"/>
      <c r="AG235" s="164"/>
      <c r="AH235" s="164"/>
      <c r="AI235" s="164"/>
      <c r="AJ235" s="156">
        <v>5000</v>
      </c>
      <c r="AK235" s="156"/>
      <c r="AL235" s="164"/>
      <c r="AM235" s="164"/>
      <c r="AN235" s="164"/>
      <c r="AO235" s="156"/>
      <c r="AP235" s="156"/>
      <c r="AQ235" s="164"/>
      <c r="AR235" s="164"/>
      <c r="AS235" s="164"/>
      <c r="AT235" s="156"/>
      <c r="AU235" s="156"/>
      <c r="AV235" s="164"/>
      <c r="AW235" s="164"/>
      <c r="AX235" s="164"/>
      <c r="AY235" s="164"/>
      <c r="AZ235" s="164"/>
      <c r="BA235" s="164"/>
      <c r="BB235" s="223"/>
    </row>
    <row r="236" spans="1:54" ht="82.5" customHeight="1">
      <c r="A236" s="290"/>
      <c r="B236" s="292"/>
      <c r="C236" s="292"/>
      <c r="D236" s="222" t="s">
        <v>283</v>
      </c>
      <c r="E236" s="156">
        <f t="shared" ref="E236:E241" si="655">H236+K236+N236+Q236+T236+W236+Z236+AE236+AJ236+AO236+AT236+AY236</f>
        <v>0</v>
      </c>
      <c r="F236" s="156">
        <f t="shared" si="654"/>
        <v>0</v>
      </c>
      <c r="G236" s="164"/>
      <c r="H236" s="156"/>
      <c r="I236" s="156"/>
      <c r="J236" s="164"/>
      <c r="K236" s="156"/>
      <c r="L236" s="156"/>
      <c r="M236" s="164"/>
      <c r="N236" s="156"/>
      <c r="O236" s="156"/>
      <c r="P236" s="164"/>
      <c r="Q236" s="156"/>
      <c r="R236" s="156"/>
      <c r="S236" s="164"/>
      <c r="T236" s="156"/>
      <c r="U236" s="156"/>
      <c r="V236" s="164"/>
      <c r="W236" s="156"/>
      <c r="X236" s="156"/>
      <c r="Y236" s="164"/>
      <c r="Z236" s="156"/>
      <c r="AA236" s="156"/>
      <c r="AB236" s="164"/>
      <c r="AC236" s="164"/>
      <c r="AD236" s="164"/>
      <c r="AE236" s="156"/>
      <c r="AF236" s="156"/>
      <c r="AG236" s="164"/>
      <c r="AH236" s="164"/>
      <c r="AI236" s="164"/>
      <c r="AJ236" s="156"/>
      <c r="AK236" s="156"/>
      <c r="AL236" s="164"/>
      <c r="AM236" s="164"/>
      <c r="AN236" s="164"/>
      <c r="AO236" s="156"/>
      <c r="AP236" s="156"/>
      <c r="AQ236" s="164"/>
      <c r="AR236" s="164"/>
      <c r="AS236" s="164"/>
      <c r="AT236" s="156"/>
      <c r="AU236" s="156"/>
      <c r="AV236" s="164"/>
      <c r="AW236" s="164"/>
      <c r="AX236" s="164"/>
      <c r="AY236" s="164"/>
      <c r="AZ236" s="164"/>
      <c r="BA236" s="164"/>
      <c r="BB236" s="223"/>
    </row>
    <row r="237" spans="1:54" ht="22.5" customHeight="1">
      <c r="A237" s="290"/>
      <c r="B237" s="292"/>
      <c r="C237" s="292"/>
      <c r="D237" s="222" t="s">
        <v>278</v>
      </c>
      <c r="E237" s="156">
        <f t="shared" si="655"/>
        <v>0</v>
      </c>
      <c r="F237" s="156">
        <f t="shared" si="654"/>
        <v>0</v>
      </c>
      <c r="G237" s="164"/>
      <c r="H237" s="156"/>
      <c r="I237" s="156"/>
      <c r="J237" s="164"/>
      <c r="K237" s="156"/>
      <c r="L237" s="156"/>
      <c r="M237" s="164"/>
      <c r="N237" s="156"/>
      <c r="O237" s="156"/>
      <c r="P237" s="164"/>
      <c r="Q237" s="156"/>
      <c r="R237" s="156"/>
      <c r="S237" s="164"/>
      <c r="T237" s="156"/>
      <c r="U237" s="156"/>
      <c r="V237" s="164"/>
      <c r="W237" s="156"/>
      <c r="X237" s="156"/>
      <c r="Y237" s="164"/>
      <c r="Z237" s="156"/>
      <c r="AA237" s="156"/>
      <c r="AB237" s="164"/>
      <c r="AC237" s="164"/>
      <c r="AD237" s="164"/>
      <c r="AE237" s="156"/>
      <c r="AF237" s="156"/>
      <c r="AG237" s="164"/>
      <c r="AH237" s="164"/>
      <c r="AI237" s="164"/>
      <c r="AJ237" s="156"/>
      <c r="AK237" s="156"/>
      <c r="AL237" s="164"/>
      <c r="AM237" s="164"/>
      <c r="AN237" s="164"/>
      <c r="AO237" s="156"/>
      <c r="AP237" s="156"/>
      <c r="AQ237" s="164"/>
      <c r="AR237" s="164"/>
      <c r="AS237" s="164"/>
      <c r="AT237" s="156"/>
      <c r="AU237" s="156"/>
      <c r="AV237" s="164"/>
      <c r="AW237" s="164"/>
      <c r="AX237" s="164"/>
      <c r="AY237" s="164"/>
      <c r="AZ237" s="164"/>
      <c r="BA237" s="164"/>
      <c r="BB237" s="223"/>
    </row>
    <row r="238" spans="1:54" ht="31.2">
      <c r="A238" s="290"/>
      <c r="B238" s="292"/>
      <c r="C238" s="292"/>
      <c r="D238" s="161" t="s">
        <v>43</v>
      </c>
      <c r="E238" s="156">
        <f t="shared" si="655"/>
        <v>0</v>
      </c>
      <c r="F238" s="156">
        <f t="shared" si="654"/>
        <v>0</v>
      </c>
      <c r="G238" s="164"/>
      <c r="H238" s="156"/>
      <c r="I238" s="156"/>
      <c r="J238" s="164"/>
      <c r="K238" s="156"/>
      <c r="L238" s="156"/>
      <c r="M238" s="164"/>
      <c r="N238" s="156"/>
      <c r="O238" s="156"/>
      <c r="P238" s="164"/>
      <c r="Q238" s="156"/>
      <c r="R238" s="156"/>
      <c r="S238" s="164"/>
      <c r="T238" s="156"/>
      <c r="U238" s="156"/>
      <c r="V238" s="164"/>
      <c r="W238" s="156"/>
      <c r="X238" s="156"/>
      <c r="Y238" s="164"/>
      <c r="Z238" s="156"/>
      <c r="AA238" s="156"/>
      <c r="AB238" s="164"/>
      <c r="AC238" s="164"/>
      <c r="AD238" s="164"/>
      <c r="AE238" s="156"/>
      <c r="AF238" s="156"/>
      <c r="AG238" s="164"/>
      <c r="AH238" s="164"/>
      <c r="AI238" s="164"/>
      <c r="AJ238" s="156"/>
      <c r="AK238" s="156"/>
      <c r="AL238" s="164"/>
      <c r="AM238" s="164"/>
      <c r="AN238" s="164"/>
      <c r="AO238" s="156"/>
      <c r="AP238" s="156"/>
      <c r="AQ238" s="164"/>
      <c r="AR238" s="164"/>
      <c r="AS238" s="164"/>
      <c r="AT238" s="156"/>
      <c r="AU238" s="156"/>
      <c r="AV238" s="164"/>
      <c r="AW238" s="164"/>
      <c r="AX238" s="164"/>
      <c r="AY238" s="164"/>
      <c r="AZ238" s="164"/>
      <c r="BA238" s="164"/>
      <c r="BB238" s="224"/>
    </row>
    <row r="239" spans="1:54" ht="22.5" customHeight="1">
      <c r="A239" s="289"/>
      <c r="B239" s="291" t="s">
        <v>475</v>
      </c>
      <c r="C239" s="291" t="s">
        <v>331</v>
      </c>
      <c r="D239" s="167" t="s">
        <v>41</v>
      </c>
      <c r="E239" s="156">
        <f t="shared" si="655"/>
        <v>1295.51</v>
      </c>
      <c r="F239" s="156">
        <f t="shared" ref="F239:F245" si="656">I239+L239+O239+R239+U239+X239+AA239+AF239+AK239+AP239+AU239+AZ239</f>
        <v>0</v>
      </c>
      <c r="G239" s="164"/>
      <c r="H239" s="156"/>
      <c r="I239" s="156"/>
      <c r="J239" s="164"/>
      <c r="K239" s="156"/>
      <c r="L239" s="156"/>
      <c r="M239" s="164"/>
      <c r="N239" s="156"/>
      <c r="O239" s="156"/>
      <c r="P239" s="164"/>
      <c r="Q239" s="156"/>
      <c r="R239" s="156"/>
      <c r="S239" s="164"/>
      <c r="T239" s="156"/>
      <c r="U239" s="156"/>
      <c r="V239" s="164"/>
      <c r="W239" s="156"/>
      <c r="X239" s="156"/>
      <c r="Y239" s="164"/>
      <c r="Z239" s="156">
        <f>Z240+Z241+Z242+Z243+Z244+Z245</f>
        <v>0</v>
      </c>
      <c r="AA239" s="156"/>
      <c r="AB239" s="164"/>
      <c r="AC239" s="164"/>
      <c r="AD239" s="164"/>
      <c r="AE239" s="156"/>
      <c r="AF239" s="156"/>
      <c r="AG239" s="164"/>
      <c r="AH239" s="164"/>
      <c r="AI239" s="164"/>
      <c r="AJ239" s="156">
        <f>AJ242</f>
        <v>1295.51</v>
      </c>
      <c r="AK239" s="156"/>
      <c r="AL239" s="164"/>
      <c r="AM239" s="164"/>
      <c r="AN239" s="164"/>
      <c r="AO239" s="156"/>
      <c r="AP239" s="156"/>
      <c r="AQ239" s="164"/>
      <c r="AR239" s="164"/>
      <c r="AS239" s="164"/>
      <c r="AT239" s="156"/>
      <c r="AU239" s="156"/>
      <c r="AV239" s="164"/>
      <c r="AW239" s="164"/>
      <c r="AX239" s="164"/>
      <c r="AY239" s="164"/>
      <c r="AZ239" s="164"/>
      <c r="BA239" s="164"/>
      <c r="BB239" s="223"/>
    </row>
    <row r="240" spans="1:54" ht="32.25" customHeight="1">
      <c r="A240" s="290"/>
      <c r="B240" s="292"/>
      <c r="C240" s="292"/>
      <c r="D240" s="165" t="s">
        <v>37</v>
      </c>
      <c r="E240" s="156">
        <f t="shared" si="655"/>
        <v>0</v>
      </c>
      <c r="F240" s="156">
        <f t="shared" si="656"/>
        <v>0</v>
      </c>
      <c r="G240" s="164"/>
      <c r="H240" s="156"/>
      <c r="I240" s="156"/>
      <c r="J240" s="164"/>
      <c r="K240" s="156"/>
      <c r="L240" s="156"/>
      <c r="M240" s="164"/>
      <c r="N240" s="156"/>
      <c r="O240" s="156"/>
      <c r="P240" s="164"/>
      <c r="Q240" s="156"/>
      <c r="R240" s="156"/>
      <c r="S240" s="164"/>
      <c r="T240" s="156"/>
      <c r="U240" s="156"/>
      <c r="V240" s="164"/>
      <c r="W240" s="156"/>
      <c r="X240" s="156"/>
      <c r="Y240" s="164"/>
      <c r="Z240" s="156"/>
      <c r="AA240" s="156"/>
      <c r="AB240" s="164"/>
      <c r="AC240" s="164"/>
      <c r="AD240" s="164"/>
      <c r="AE240" s="156"/>
      <c r="AF240" s="156"/>
      <c r="AG240" s="164"/>
      <c r="AH240" s="164"/>
      <c r="AI240" s="164"/>
      <c r="AJ240" s="156"/>
      <c r="AK240" s="156"/>
      <c r="AL240" s="164"/>
      <c r="AM240" s="164"/>
      <c r="AN240" s="164"/>
      <c r="AO240" s="156"/>
      <c r="AP240" s="156"/>
      <c r="AQ240" s="164"/>
      <c r="AR240" s="164"/>
      <c r="AS240" s="164"/>
      <c r="AT240" s="156"/>
      <c r="AU240" s="156"/>
      <c r="AV240" s="164"/>
      <c r="AW240" s="164"/>
      <c r="AX240" s="164"/>
      <c r="AY240" s="164"/>
      <c r="AZ240" s="164"/>
      <c r="BA240" s="164"/>
      <c r="BB240" s="223"/>
    </row>
    <row r="241" spans="1:54" ht="50.25" customHeight="1">
      <c r="A241" s="290"/>
      <c r="B241" s="292"/>
      <c r="C241" s="292"/>
      <c r="D241" s="166" t="s">
        <v>2</v>
      </c>
      <c r="E241" s="156">
        <f t="shared" si="655"/>
        <v>0</v>
      </c>
      <c r="F241" s="156">
        <f t="shared" si="656"/>
        <v>0</v>
      </c>
      <c r="G241" s="164"/>
      <c r="H241" s="156"/>
      <c r="I241" s="156"/>
      <c r="J241" s="164"/>
      <c r="K241" s="156"/>
      <c r="L241" s="156"/>
      <c r="M241" s="164"/>
      <c r="N241" s="156"/>
      <c r="O241" s="156"/>
      <c r="P241" s="164"/>
      <c r="Q241" s="156"/>
      <c r="R241" s="156"/>
      <c r="S241" s="164"/>
      <c r="T241" s="156"/>
      <c r="U241" s="156"/>
      <c r="V241" s="164"/>
      <c r="W241" s="156"/>
      <c r="X241" s="156"/>
      <c r="Y241" s="164"/>
      <c r="Z241" s="156"/>
      <c r="AA241" s="156"/>
      <c r="AB241" s="164"/>
      <c r="AC241" s="164"/>
      <c r="AD241" s="164"/>
      <c r="AE241" s="156"/>
      <c r="AF241" s="156"/>
      <c r="AG241" s="164"/>
      <c r="AH241" s="164"/>
      <c r="AI241" s="164"/>
      <c r="AJ241" s="156"/>
      <c r="AK241" s="156"/>
      <c r="AL241" s="164"/>
      <c r="AM241" s="164"/>
      <c r="AN241" s="164"/>
      <c r="AO241" s="156"/>
      <c r="AP241" s="156"/>
      <c r="AQ241" s="164"/>
      <c r="AR241" s="164"/>
      <c r="AS241" s="164"/>
      <c r="AT241" s="156"/>
      <c r="AU241" s="156"/>
      <c r="AV241" s="164"/>
      <c r="AW241" s="164"/>
      <c r="AX241" s="164"/>
      <c r="AY241" s="164"/>
      <c r="AZ241" s="164"/>
      <c r="BA241" s="164"/>
      <c r="BB241" s="223"/>
    </row>
    <row r="242" spans="1:54" ht="22.5" customHeight="1">
      <c r="A242" s="290"/>
      <c r="B242" s="292"/>
      <c r="C242" s="292"/>
      <c r="D242" s="222" t="s">
        <v>277</v>
      </c>
      <c r="E242" s="156">
        <f>H242+K242+N242+Q242+T242+W242+Z242+AE242+AJ242+AO242+AT242+AY242</f>
        <v>1295.51</v>
      </c>
      <c r="F242" s="156">
        <f t="shared" si="656"/>
        <v>0</v>
      </c>
      <c r="G242" s="164"/>
      <c r="H242" s="156"/>
      <c r="I242" s="156"/>
      <c r="J242" s="164"/>
      <c r="K242" s="156"/>
      <c r="L242" s="156"/>
      <c r="M242" s="164"/>
      <c r="N242" s="156"/>
      <c r="O242" s="156"/>
      <c r="P242" s="164"/>
      <c r="Q242" s="156"/>
      <c r="R242" s="156"/>
      <c r="S242" s="164"/>
      <c r="T242" s="156"/>
      <c r="U242" s="156"/>
      <c r="V242" s="164"/>
      <c r="W242" s="156"/>
      <c r="X242" s="156"/>
      <c r="Y242" s="164"/>
      <c r="Z242" s="156"/>
      <c r="AA242" s="156"/>
      <c r="AB242" s="164"/>
      <c r="AC242" s="164"/>
      <c r="AD242" s="164"/>
      <c r="AE242" s="156"/>
      <c r="AF242" s="156"/>
      <c r="AG242" s="164"/>
      <c r="AH242" s="164"/>
      <c r="AI242" s="164"/>
      <c r="AJ242" s="156">
        <v>1295.51</v>
      </c>
      <c r="AK242" s="156"/>
      <c r="AL242" s="164"/>
      <c r="AM242" s="164"/>
      <c r="AN242" s="164"/>
      <c r="AO242" s="156"/>
      <c r="AP242" s="156"/>
      <c r="AQ242" s="164"/>
      <c r="AR242" s="164"/>
      <c r="AS242" s="164"/>
      <c r="AT242" s="156"/>
      <c r="AU242" s="156"/>
      <c r="AV242" s="164"/>
      <c r="AW242" s="164"/>
      <c r="AX242" s="164"/>
      <c r="AY242" s="164"/>
      <c r="AZ242" s="164"/>
      <c r="BA242" s="164"/>
      <c r="BB242" s="223"/>
    </row>
    <row r="243" spans="1:54" ht="82.5" customHeight="1">
      <c r="A243" s="290"/>
      <c r="B243" s="292"/>
      <c r="C243" s="292"/>
      <c r="D243" s="222" t="s">
        <v>283</v>
      </c>
      <c r="E243" s="156">
        <f t="shared" ref="E243:E245" si="657">H243+K243+N243+Q243+T243+W243+Z243+AE243+AJ243+AO243+AT243+AY243</f>
        <v>0</v>
      </c>
      <c r="F243" s="156">
        <f t="shared" si="656"/>
        <v>0</v>
      </c>
      <c r="G243" s="164"/>
      <c r="H243" s="156"/>
      <c r="I243" s="156"/>
      <c r="J243" s="164"/>
      <c r="K243" s="156"/>
      <c r="L243" s="156"/>
      <c r="M243" s="164"/>
      <c r="N243" s="156"/>
      <c r="O243" s="156"/>
      <c r="P243" s="164"/>
      <c r="Q243" s="156"/>
      <c r="R243" s="156"/>
      <c r="S243" s="164"/>
      <c r="T243" s="156"/>
      <c r="U243" s="156"/>
      <c r="V243" s="164"/>
      <c r="W243" s="156"/>
      <c r="X243" s="156"/>
      <c r="Y243" s="164"/>
      <c r="Z243" s="156"/>
      <c r="AA243" s="156"/>
      <c r="AB243" s="164"/>
      <c r="AC243" s="164"/>
      <c r="AD243" s="164"/>
      <c r="AE243" s="156"/>
      <c r="AF243" s="156"/>
      <c r="AG243" s="164"/>
      <c r="AH243" s="164"/>
      <c r="AI243" s="164"/>
      <c r="AJ243" s="156"/>
      <c r="AK243" s="156"/>
      <c r="AL243" s="164"/>
      <c r="AM243" s="164"/>
      <c r="AN243" s="164"/>
      <c r="AO243" s="156"/>
      <c r="AP243" s="156"/>
      <c r="AQ243" s="164"/>
      <c r="AR243" s="164"/>
      <c r="AS243" s="164"/>
      <c r="AT243" s="156"/>
      <c r="AU243" s="156"/>
      <c r="AV243" s="164"/>
      <c r="AW243" s="164"/>
      <c r="AX243" s="164"/>
      <c r="AY243" s="164"/>
      <c r="AZ243" s="164"/>
      <c r="BA243" s="164"/>
      <c r="BB243" s="223"/>
    </row>
    <row r="244" spans="1:54" ht="22.5" customHeight="1">
      <c r="A244" s="290"/>
      <c r="B244" s="292"/>
      <c r="C244" s="292"/>
      <c r="D244" s="222" t="s">
        <v>278</v>
      </c>
      <c r="E244" s="156">
        <f t="shared" si="657"/>
        <v>0</v>
      </c>
      <c r="F244" s="156">
        <f t="shared" si="656"/>
        <v>0</v>
      </c>
      <c r="G244" s="164"/>
      <c r="H244" s="156"/>
      <c r="I244" s="156"/>
      <c r="J244" s="164"/>
      <c r="K244" s="156"/>
      <c r="L244" s="156"/>
      <c r="M244" s="164"/>
      <c r="N244" s="156"/>
      <c r="O244" s="156"/>
      <c r="P244" s="164"/>
      <c r="Q244" s="156"/>
      <c r="R244" s="156"/>
      <c r="S244" s="164"/>
      <c r="T244" s="156"/>
      <c r="U244" s="156"/>
      <c r="V244" s="164"/>
      <c r="W244" s="156"/>
      <c r="X244" s="156"/>
      <c r="Y244" s="164"/>
      <c r="Z244" s="156"/>
      <c r="AA244" s="156"/>
      <c r="AB244" s="164"/>
      <c r="AC244" s="164"/>
      <c r="AD244" s="164"/>
      <c r="AE244" s="156"/>
      <c r="AF244" s="156"/>
      <c r="AG244" s="164"/>
      <c r="AH244" s="164"/>
      <c r="AI244" s="164"/>
      <c r="AJ244" s="156"/>
      <c r="AK244" s="156"/>
      <c r="AL244" s="164"/>
      <c r="AM244" s="164"/>
      <c r="AN244" s="164"/>
      <c r="AO244" s="156"/>
      <c r="AP244" s="156"/>
      <c r="AQ244" s="164"/>
      <c r="AR244" s="164"/>
      <c r="AS244" s="164"/>
      <c r="AT244" s="156"/>
      <c r="AU244" s="156"/>
      <c r="AV244" s="164"/>
      <c r="AW244" s="164"/>
      <c r="AX244" s="164"/>
      <c r="AY244" s="164"/>
      <c r="AZ244" s="164"/>
      <c r="BA244" s="164"/>
      <c r="BB244" s="223"/>
    </row>
    <row r="245" spans="1:54" ht="31.2">
      <c r="A245" s="290"/>
      <c r="B245" s="292"/>
      <c r="C245" s="292"/>
      <c r="D245" s="161" t="s">
        <v>43</v>
      </c>
      <c r="E245" s="156">
        <f t="shared" si="657"/>
        <v>0</v>
      </c>
      <c r="F245" s="156">
        <f t="shared" si="656"/>
        <v>0</v>
      </c>
      <c r="G245" s="164"/>
      <c r="H245" s="156"/>
      <c r="I245" s="156"/>
      <c r="J245" s="164"/>
      <c r="K245" s="156"/>
      <c r="L245" s="156"/>
      <c r="M245" s="164"/>
      <c r="N245" s="156"/>
      <c r="O245" s="156"/>
      <c r="P245" s="164"/>
      <c r="Q245" s="156"/>
      <c r="R245" s="156"/>
      <c r="S245" s="164"/>
      <c r="T245" s="156"/>
      <c r="U245" s="156"/>
      <c r="V245" s="164"/>
      <c r="W245" s="156"/>
      <c r="X245" s="156"/>
      <c r="Y245" s="164"/>
      <c r="Z245" s="156"/>
      <c r="AA245" s="156"/>
      <c r="AB245" s="164"/>
      <c r="AC245" s="164"/>
      <c r="AD245" s="164"/>
      <c r="AE245" s="156"/>
      <c r="AF245" s="156"/>
      <c r="AG245" s="164"/>
      <c r="AH245" s="164"/>
      <c r="AI245" s="164"/>
      <c r="AJ245" s="156"/>
      <c r="AK245" s="156"/>
      <c r="AL245" s="164"/>
      <c r="AM245" s="164"/>
      <c r="AN245" s="164"/>
      <c r="AO245" s="156"/>
      <c r="AP245" s="156"/>
      <c r="AQ245" s="164"/>
      <c r="AR245" s="164"/>
      <c r="AS245" s="164"/>
      <c r="AT245" s="156"/>
      <c r="AU245" s="156"/>
      <c r="AV245" s="164"/>
      <c r="AW245" s="164"/>
      <c r="AX245" s="164"/>
      <c r="AY245" s="164"/>
      <c r="AZ245" s="164"/>
      <c r="BA245" s="164"/>
      <c r="BB245" s="224"/>
    </row>
    <row r="246" spans="1:54" ht="22.5" customHeight="1">
      <c r="A246" s="289"/>
      <c r="B246" s="291" t="s">
        <v>476</v>
      </c>
      <c r="C246" s="291" t="s">
        <v>331</v>
      </c>
      <c r="D246" s="167" t="s">
        <v>41</v>
      </c>
      <c r="E246" s="156">
        <f t="shared" ref="E246:E248" si="658">H246+K246+N246+Q246+T246+W246+Z246+AE246+AJ246+AO246+AT246+AY246</f>
        <v>4621.7209999999995</v>
      </c>
      <c r="F246" s="156">
        <f t="shared" ref="F246:F252" si="659">I246+L246+O246+R246+U246+X246+AA246+AF246+AK246+AP246+AU246+AZ246</f>
        <v>0</v>
      </c>
      <c r="G246" s="164"/>
      <c r="H246" s="156"/>
      <c r="I246" s="156"/>
      <c r="J246" s="164"/>
      <c r="K246" s="156"/>
      <c r="L246" s="156"/>
      <c r="M246" s="164"/>
      <c r="N246" s="156"/>
      <c r="O246" s="156"/>
      <c r="P246" s="164"/>
      <c r="Q246" s="156"/>
      <c r="R246" s="156"/>
      <c r="S246" s="164"/>
      <c r="T246" s="156"/>
      <c r="U246" s="156"/>
      <c r="V246" s="164"/>
      <c r="W246" s="156"/>
      <c r="X246" s="156"/>
      <c r="Y246" s="164"/>
      <c r="Z246" s="156">
        <f>Z247+Z248+Z249+Z250+Z251+Z252</f>
        <v>0</v>
      </c>
      <c r="AA246" s="156"/>
      <c r="AB246" s="164"/>
      <c r="AC246" s="164"/>
      <c r="AD246" s="164"/>
      <c r="AE246" s="156"/>
      <c r="AF246" s="156"/>
      <c r="AG246" s="164"/>
      <c r="AH246" s="164"/>
      <c r="AI246" s="164"/>
      <c r="AJ246" s="156">
        <f>AJ249</f>
        <v>4621.7209999999995</v>
      </c>
      <c r="AK246" s="156"/>
      <c r="AL246" s="164"/>
      <c r="AM246" s="164"/>
      <c r="AN246" s="164"/>
      <c r="AO246" s="156"/>
      <c r="AP246" s="156"/>
      <c r="AQ246" s="164"/>
      <c r="AR246" s="164"/>
      <c r="AS246" s="164"/>
      <c r="AT246" s="156"/>
      <c r="AU246" s="156"/>
      <c r="AV246" s="164"/>
      <c r="AW246" s="164"/>
      <c r="AX246" s="164"/>
      <c r="AY246" s="164"/>
      <c r="AZ246" s="164"/>
      <c r="BA246" s="164"/>
      <c r="BB246" s="223"/>
    </row>
    <row r="247" spans="1:54" ht="32.25" customHeight="1">
      <c r="A247" s="290"/>
      <c r="B247" s="292"/>
      <c r="C247" s="292"/>
      <c r="D247" s="165" t="s">
        <v>37</v>
      </c>
      <c r="E247" s="156">
        <f t="shared" si="658"/>
        <v>0</v>
      </c>
      <c r="F247" s="156">
        <f t="shared" si="659"/>
        <v>0</v>
      </c>
      <c r="G247" s="164"/>
      <c r="H247" s="156"/>
      <c r="I247" s="156"/>
      <c r="J247" s="164"/>
      <c r="K247" s="156"/>
      <c r="L247" s="156"/>
      <c r="M247" s="164"/>
      <c r="N247" s="156"/>
      <c r="O247" s="156"/>
      <c r="P247" s="164"/>
      <c r="Q247" s="156"/>
      <c r="R247" s="156"/>
      <c r="S247" s="164"/>
      <c r="T247" s="156"/>
      <c r="U247" s="156"/>
      <c r="V247" s="164"/>
      <c r="W247" s="156"/>
      <c r="X247" s="156"/>
      <c r="Y247" s="164"/>
      <c r="Z247" s="156"/>
      <c r="AA247" s="156"/>
      <c r="AB247" s="164"/>
      <c r="AC247" s="164"/>
      <c r="AD247" s="164"/>
      <c r="AE247" s="156"/>
      <c r="AF247" s="156"/>
      <c r="AG247" s="164"/>
      <c r="AH247" s="164"/>
      <c r="AI247" s="164"/>
      <c r="AJ247" s="156"/>
      <c r="AK247" s="156"/>
      <c r="AL247" s="164"/>
      <c r="AM247" s="164"/>
      <c r="AN247" s="164"/>
      <c r="AO247" s="156"/>
      <c r="AP247" s="156"/>
      <c r="AQ247" s="164"/>
      <c r="AR247" s="164"/>
      <c r="AS247" s="164"/>
      <c r="AT247" s="156"/>
      <c r="AU247" s="156"/>
      <c r="AV247" s="164"/>
      <c r="AW247" s="164"/>
      <c r="AX247" s="164"/>
      <c r="AY247" s="164"/>
      <c r="AZ247" s="164"/>
      <c r="BA247" s="164"/>
      <c r="BB247" s="223"/>
    </row>
    <row r="248" spans="1:54" ht="50.25" customHeight="1">
      <c r="A248" s="290"/>
      <c r="B248" s="292"/>
      <c r="C248" s="292"/>
      <c r="D248" s="166" t="s">
        <v>2</v>
      </c>
      <c r="E248" s="156">
        <f t="shared" si="658"/>
        <v>0</v>
      </c>
      <c r="F248" s="156">
        <f t="shared" si="659"/>
        <v>0</v>
      </c>
      <c r="G248" s="164"/>
      <c r="H248" s="156"/>
      <c r="I248" s="156"/>
      <c r="J248" s="164"/>
      <c r="K248" s="156"/>
      <c r="L248" s="156"/>
      <c r="M248" s="164"/>
      <c r="N248" s="156"/>
      <c r="O248" s="156"/>
      <c r="P248" s="164"/>
      <c r="Q248" s="156"/>
      <c r="R248" s="156"/>
      <c r="S248" s="164"/>
      <c r="T248" s="156"/>
      <c r="U248" s="156"/>
      <c r="V248" s="164"/>
      <c r="W248" s="156"/>
      <c r="X248" s="156"/>
      <c r="Y248" s="164"/>
      <c r="Z248" s="156"/>
      <c r="AA248" s="156"/>
      <c r="AB248" s="164"/>
      <c r="AC248" s="164"/>
      <c r="AD248" s="164"/>
      <c r="AE248" s="156"/>
      <c r="AF248" s="156"/>
      <c r="AG248" s="164"/>
      <c r="AH248" s="164"/>
      <c r="AI248" s="164"/>
      <c r="AJ248" s="156"/>
      <c r="AK248" s="156"/>
      <c r="AL248" s="164"/>
      <c r="AM248" s="164"/>
      <c r="AN248" s="164"/>
      <c r="AO248" s="156"/>
      <c r="AP248" s="156"/>
      <c r="AQ248" s="164"/>
      <c r="AR248" s="164"/>
      <c r="AS248" s="164"/>
      <c r="AT248" s="156"/>
      <c r="AU248" s="156"/>
      <c r="AV248" s="164"/>
      <c r="AW248" s="164"/>
      <c r="AX248" s="164"/>
      <c r="AY248" s="164"/>
      <c r="AZ248" s="164"/>
      <c r="BA248" s="164"/>
      <c r="BB248" s="223"/>
    </row>
    <row r="249" spans="1:54" ht="22.5" customHeight="1">
      <c r="A249" s="290"/>
      <c r="B249" s="292"/>
      <c r="C249" s="292"/>
      <c r="D249" s="222" t="s">
        <v>277</v>
      </c>
      <c r="E249" s="156">
        <f>H249+K249+N249+Q249+T249+W249+Z249+AE249+AJ249+AO249+AT249+AY249</f>
        <v>4621.7209999999995</v>
      </c>
      <c r="F249" s="156">
        <f t="shared" si="659"/>
        <v>0</v>
      </c>
      <c r="G249" s="164"/>
      <c r="H249" s="156"/>
      <c r="I249" s="156"/>
      <c r="J249" s="164"/>
      <c r="K249" s="156"/>
      <c r="L249" s="156"/>
      <c r="M249" s="164"/>
      <c r="N249" s="156"/>
      <c r="O249" s="156"/>
      <c r="P249" s="164"/>
      <c r="Q249" s="156"/>
      <c r="R249" s="156"/>
      <c r="S249" s="164"/>
      <c r="T249" s="156"/>
      <c r="U249" s="156"/>
      <c r="V249" s="164"/>
      <c r="W249" s="156"/>
      <c r="X249" s="156"/>
      <c r="Y249" s="164"/>
      <c r="Z249" s="156"/>
      <c r="AA249" s="156"/>
      <c r="AB249" s="164"/>
      <c r="AC249" s="164"/>
      <c r="AD249" s="164"/>
      <c r="AE249" s="156"/>
      <c r="AF249" s="156"/>
      <c r="AG249" s="164"/>
      <c r="AH249" s="164"/>
      <c r="AI249" s="164"/>
      <c r="AJ249" s="156">
        <v>4621.7209999999995</v>
      </c>
      <c r="AK249" s="156"/>
      <c r="AL249" s="164"/>
      <c r="AM249" s="164"/>
      <c r="AN249" s="164"/>
      <c r="AO249" s="156"/>
      <c r="AP249" s="156"/>
      <c r="AQ249" s="164"/>
      <c r="AR249" s="164"/>
      <c r="AS249" s="164"/>
      <c r="AT249" s="156"/>
      <c r="AU249" s="156"/>
      <c r="AV249" s="164"/>
      <c r="AW249" s="164"/>
      <c r="AX249" s="164"/>
      <c r="AY249" s="164"/>
      <c r="AZ249" s="164"/>
      <c r="BA249" s="164"/>
      <c r="BB249" s="223"/>
    </row>
    <row r="250" spans="1:54" ht="82.5" customHeight="1">
      <c r="A250" s="290"/>
      <c r="B250" s="292"/>
      <c r="C250" s="292"/>
      <c r="D250" s="222" t="s">
        <v>283</v>
      </c>
      <c r="E250" s="156">
        <f t="shared" ref="E250:E252" si="660">H250+K250+N250+Q250+T250+W250+Z250+AE250+AJ250+AO250+AT250+AY250</f>
        <v>0</v>
      </c>
      <c r="F250" s="156">
        <f t="shared" si="659"/>
        <v>0</v>
      </c>
      <c r="G250" s="164"/>
      <c r="H250" s="156"/>
      <c r="I250" s="156"/>
      <c r="J250" s="164"/>
      <c r="K250" s="156"/>
      <c r="L250" s="156"/>
      <c r="M250" s="164"/>
      <c r="N250" s="156"/>
      <c r="O250" s="156"/>
      <c r="P250" s="164"/>
      <c r="Q250" s="156"/>
      <c r="R250" s="156"/>
      <c r="S250" s="164"/>
      <c r="T250" s="156"/>
      <c r="U250" s="156"/>
      <c r="V250" s="164"/>
      <c r="W250" s="156"/>
      <c r="X250" s="156"/>
      <c r="Y250" s="164"/>
      <c r="Z250" s="156"/>
      <c r="AA250" s="156"/>
      <c r="AB250" s="164"/>
      <c r="AC250" s="164"/>
      <c r="AD250" s="164"/>
      <c r="AE250" s="156"/>
      <c r="AF250" s="156"/>
      <c r="AG250" s="164"/>
      <c r="AH250" s="164"/>
      <c r="AI250" s="164"/>
      <c r="AJ250" s="156"/>
      <c r="AK250" s="156"/>
      <c r="AL250" s="164"/>
      <c r="AM250" s="164"/>
      <c r="AN250" s="164"/>
      <c r="AO250" s="156"/>
      <c r="AP250" s="156"/>
      <c r="AQ250" s="164"/>
      <c r="AR250" s="164"/>
      <c r="AS250" s="164"/>
      <c r="AT250" s="156"/>
      <c r="AU250" s="156"/>
      <c r="AV250" s="164"/>
      <c r="AW250" s="164"/>
      <c r="AX250" s="164"/>
      <c r="AY250" s="164"/>
      <c r="AZ250" s="164"/>
      <c r="BA250" s="164"/>
      <c r="BB250" s="223"/>
    </row>
    <row r="251" spans="1:54" ht="22.5" customHeight="1">
      <c r="A251" s="290"/>
      <c r="B251" s="292"/>
      <c r="C251" s="292"/>
      <c r="D251" s="222" t="s">
        <v>278</v>
      </c>
      <c r="E251" s="156">
        <f t="shared" si="660"/>
        <v>0</v>
      </c>
      <c r="F251" s="156">
        <f t="shared" si="659"/>
        <v>0</v>
      </c>
      <c r="G251" s="164"/>
      <c r="H251" s="156"/>
      <c r="I251" s="156"/>
      <c r="J251" s="164"/>
      <c r="K251" s="156"/>
      <c r="L251" s="156"/>
      <c r="M251" s="164"/>
      <c r="N251" s="156"/>
      <c r="O251" s="156"/>
      <c r="P251" s="164"/>
      <c r="Q251" s="156"/>
      <c r="R251" s="156"/>
      <c r="S251" s="164"/>
      <c r="T251" s="156"/>
      <c r="U251" s="156"/>
      <c r="V251" s="164"/>
      <c r="W251" s="156"/>
      <c r="X251" s="156"/>
      <c r="Y251" s="164"/>
      <c r="Z251" s="156"/>
      <c r="AA251" s="156"/>
      <c r="AB251" s="164"/>
      <c r="AC251" s="164"/>
      <c r="AD251" s="164"/>
      <c r="AE251" s="156"/>
      <c r="AF251" s="156"/>
      <c r="AG251" s="164"/>
      <c r="AH251" s="164"/>
      <c r="AI251" s="164"/>
      <c r="AJ251" s="156"/>
      <c r="AK251" s="156"/>
      <c r="AL251" s="164"/>
      <c r="AM251" s="164"/>
      <c r="AN251" s="164"/>
      <c r="AO251" s="156"/>
      <c r="AP251" s="156"/>
      <c r="AQ251" s="164"/>
      <c r="AR251" s="164"/>
      <c r="AS251" s="164"/>
      <c r="AT251" s="156"/>
      <c r="AU251" s="156"/>
      <c r="AV251" s="164"/>
      <c r="AW251" s="164"/>
      <c r="AX251" s="164"/>
      <c r="AY251" s="164"/>
      <c r="AZ251" s="164"/>
      <c r="BA251" s="164"/>
      <c r="BB251" s="223"/>
    </row>
    <row r="252" spans="1:54" ht="31.2">
      <c r="A252" s="290"/>
      <c r="B252" s="292"/>
      <c r="C252" s="292"/>
      <c r="D252" s="161" t="s">
        <v>43</v>
      </c>
      <c r="E252" s="156">
        <f t="shared" si="660"/>
        <v>0</v>
      </c>
      <c r="F252" s="156">
        <f t="shared" si="659"/>
        <v>0</v>
      </c>
      <c r="G252" s="164"/>
      <c r="H252" s="156"/>
      <c r="I252" s="156"/>
      <c r="J252" s="164"/>
      <c r="K252" s="156"/>
      <c r="L252" s="156"/>
      <c r="M252" s="164"/>
      <c r="N252" s="156"/>
      <c r="O252" s="156"/>
      <c r="P252" s="164"/>
      <c r="Q252" s="156"/>
      <c r="R252" s="156"/>
      <c r="S252" s="164"/>
      <c r="T252" s="156"/>
      <c r="U252" s="156"/>
      <c r="V252" s="164"/>
      <c r="W252" s="156"/>
      <c r="X252" s="156"/>
      <c r="Y252" s="164"/>
      <c r="Z252" s="156"/>
      <c r="AA252" s="156"/>
      <c r="AB252" s="164"/>
      <c r="AC252" s="164"/>
      <c r="AD252" s="164"/>
      <c r="AE252" s="156"/>
      <c r="AF252" s="156"/>
      <c r="AG252" s="164"/>
      <c r="AH252" s="164"/>
      <c r="AI252" s="164"/>
      <c r="AJ252" s="156"/>
      <c r="AK252" s="156"/>
      <c r="AL252" s="164"/>
      <c r="AM252" s="164"/>
      <c r="AN252" s="164"/>
      <c r="AO252" s="156"/>
      <c r="AP252" s="156"/>
      <c r="AQ252" s="164"/>
      <c r="AR252" s="164"/>
      <c r="AS252" s="164"/>
      <c r="AT252" s="156"/>
      <c r="AU252" s="156"/>
      <c r="AV252" s="164"/>
      <c r="AW252" s="164"/>
      <c r="AX252" s="164"/>
      <c r="AY252" s="164"/>
      <c r="AZ252" s="164"/>
      <c r="BA252" s="164"/>
      <c r="BB252" s="224"/>
    </row>
    <row r="253" spans="1:54" ht="22.5" customHeight="1">
      <c r="A253" s="289"/>
      <c r="B253" s="291" t="s">
        <v>477</v>
      </c>
      <c r="C253" s="291" t="s">
        <v>331</v>
      </c>
      <c r="D253" s="167" t="s">
        <v>41</v>
      </c>
      <c r="E253" s="156">
        <f t="shared" ref="E253:E255" si="661">H253+K253+N253+Q253+T253+W253+Z253+AE253+AJ253+AO253+AT253+AY253</f>
        <v>596.08000000000004</v>
      </c>
      <c r="F253" s="156">
        <f t="shared" ref="F253:F259" si="662">I253+L253+O253+R253+U253+X253+AA253+AF253+AK253+AP253+AU253+AZ253</f>
        <v>0</v>
      </c>
      <c r="G253" s="164"/>
      <c r="H253" s="156"/>
      <c r="I253" s="156"/>
      <c r="J253" s="164"/>
      <c r="K253" s="156"/>
      <c r="L253" s="156"/>
      <c r="M253" s="164"/>
      <c r="N253" s="156"/>
      <c r="O253" s="156"/>
      <c r="P253" s="164"/>
      <c r="Q253" s="156"/>
      <c r="R253" s="156"/>
      <c r="S253" s="164"/>
      <c r="T253" s="156"/>
      <c r="U253" s="156"/>
      <c r="V253" s="164"/>
      <c r="W253" s="156"/>
      <c r="X253" s="156"/>
      <c r="Y253" s="164"/>
      <c r="Z253" s="156">
        <f>Z254+Z255+Z256+Z257+Z258+Z259</f>
        <v>0</v>
      </c>
      <c r="AA253" s="156"/>
      <c r="AB253" s="164"/>
      <c r="AC253" s="164"/>
      <c r="AD253" s="164"/>
      <c r="AE253" s="156"/>
      <c r="AF253" s="156"/>
      <c r="AG253" s="164"/>
      <c r="AH253" s="164"/>
      <c r="AI253" s="164"/>
      <c r="AJ253" s="156">
        <f>AJ256</f>
        <v>596.08000000000004</v>
      </c>
      <c r="AK253" s="156"/>
      <c r="AL253" s="164"/>
      <c r="AM253" s="164"/>
      <c r="AN253" s="164"/>
      <c r="AO253" s="156"/>
      <c r="AP253" s="156"/>
      <c r="AQ253" s="164"/>
      <c r="AR253" s="164"/>
      <c r="AS253" s="164"/>
      <c r="AT253" s="156"/>
      <c r="AU253" s="156"/>
      <c r="AV253" s="164"/>
      <c r="AW253" s="164"/>
      <c r="AX253" s="164"/>
      <c r="AY253" s="164"/>
      <c r="AZ253" s="164"/>
      <c r="BA253" s="164"/>
      <c r="BB253" s="223"/>
    </row>
    <row r="254" spans="1:54" ht="32.25" customHeight="1">
      <c r="A254" s="290"/>
      <c r="B254" s="292"/>
      <c r="C254" s="292"/>
      <c r="D254" s="165" t="s">
        <v>37</v>
      </c>
      <c r="E254" s="156">
        <f t="shared" si="661"/>
        <v>0</v>
      </c>
      <c r="F254" s="156">
        <f t="shared" si="662"/>
        <v>0</v>
      </c>
      <c r="G254" s="164"/>
      <c r="H254" s="156"/>
      <c r="I254" s="156"/>
      <c r="J254" s="164"/>
      <c r="K254" s="156"/>
      <c r="L254" s="156"/>
      <c r="M254" s="164"/>
      <c r="N254" s="156"/>
      <c r="O254" s="156"/>
      <c r="P254" s="164"/>
      <c r="Q254" s="156"/>
      <c r="R254" s="156"/>
      <c r="S254" s="164"/>
      <c r="T254" s="156"/>
      <c r="U254" s="156"/>
      <c r="V254" s="164"/>
      <c r="W254" s="156"/>
      <c r="X254" s="156"/>
      <c r="Y254" s="164"/>
      <c r="Z254" s="156"/>
      <c r="AA254" s="156"/>
      <c r="AB254" s="164"/>
      <c r="AC254" s="164"/>
      <c r="AD254" s="164"/>
      <c r="AE254" s="156"/>
      <c r="AF254" s="156"/>
      <c r="AG254" s="164"/>
      <c r="AH254" s="164"/>
      <c r="AI254" s="164"/>
      <c r="AJ254" s="156"/>
      <c r="AK254" s="156"/>
      <c r="AL254" s="164"/>
      <c r="AM254" s="164"/>
      <c r="AN254" s="164"/>
      <c r="AO254" s="156"/>
      <c r="AP254" s="156"/>
      <c r="AQ254" s="164"/>
      <c r="AR254" s="164"/>
      <c r="AS254" s="164"/>
      <c r="AT254" s="156"/>
      <c r="AU254" s="156"/>
      <c r="AV254" s="164"/>
      <c r="AW254" s="164"/>
      <c r="AX254" s="164"/>
      <c r="AY254" s="164"/>
      <c r="AZ254" s="164"/>
      <c r="BA254" s="164"/>
      <c r="BB254" s="223"/>
    </row>
    <row r="255" spans="1:54" ht="50.25" customHeight="1">
      <c r="A255" s="290"/>
      <c r="B255" s="292"/>
      <c r="C255" s="292"/>
      <c r="D255" s="166" t="s">
        <v>2</v>
      </c>
      <c r="E255" s="156">
        <f t="shared" si="661"/>
        <v>0</v>
      </c>
      <c r="F255" s="156">
        <f t="shared" si="662"/>
        <v>0</v>
      </c>
      <c r="G255" s="164"/>
      <c r="H255" s="156"/>
      <c r="I255" s="156"/>
      <c r="J255" s="164"/>
      <c r="K255" s="156"/>
      <c r="L255" s="156"/>
      <c r="M255" s="164"/>
      <c r="N255" s="156"/>
      <c r="O255" s="156"/>
      <c r="P255" s="164"/>
      <c r="Q255" s="156"/>
      <c r="R255" s="156"/>
      <c r="S255" s="164"/>
      <c r="T255" s="156"/>
      <c r="U255" s="156"/>
      <c r="V255" s="164"/>
      <c r="W255" s="156"/>
      <c r="X255" s="156"/>
      <c r="Y255" s="164"/>
      <c r="Z255" s="156"/>
      <c r="AA255" s="156"/>
      <c r="AB255" s="164"/>
      <c r="AC255" s="164"/>
      <c r="AD255" s="164"/>
      <c r="AE255" s="156"/>
      <c r="AF255" s="156"/>
      <c r="AG255" s="164"/>
      <c r="AH255" s="164"/>
      <c r="AI255" s="164"/>
      <c r="AJ255" s="156"/>
      <c r="AK255" s="156"/>
      <c r="AL255" s="164"/>
      <c r="AM255" s="164"/>
      <c r="AN255" s="164"/>
      <c r="AO255" s="156"/>
      <c r="AP255" s="156"/>
      <c r="AQ255" s="164"/>
      <c r="AR255" s="164"/>
      <c r="AS255" s="164"/>
      <c r="AT255" s="156"/>
      <c r="AU255" s="156"/>
      <c r="AV255" s="164"/>
      <c r="AW255" s="164"/>
      <c r="AX255" s="164"/>
      <c r="AY255" s="164"/>
      <c r="AZ255" s="164"/>
      <c r="BA255" s="164"/>
      <c r="BB255" s="223"/>
    </row>
    <row r="256" spans="1:54" ht="22.5" customHeight="1">
      <c r="A256" s="290"/>
      <c r="B256" s="292"/>
      <c r="C256" s="292"/>
      <c r="D256" s="222" t="s">
        <v>277</v>
      </c>
      <c r="E256" s="156">
        <f>H256+K256+N256+Q256+T256+W256+Z256+AE256+AJ256+AO256+AT256+AY256</f>
        <v>596.08000000000004</v>
      </c>
      <c r="F256" s="156">
        <f t="shared" si="662"/>
        <v>0</v>
      </c>
      <c r="G256" s="164"/>
      <c r="H256" s="156"/>
      <c r="I256" s="156"/>
      <c r="J256" s="164"/>
      <c r="K256" s="156"/>
      <c r="L256" s="156"/>
      <c r="M256" s="164"/>
      <c r="N256" s="156"/>
      <c r="O256" s="156"/>
      <c r="P256" s="164"/>
      <c r="Q256" s="156"/>
      <c r="R256" s="156"/>
      <c r="S256" s="164"/>
      <c r="T256" s="156"/>
      <c r="U256" s="156"/>
      <c r="V256" s="164"/>
      <c r="W256" s="156"/>
      <c r="X256" s="156"/>
      <c r="Y256" s="164"/>
      <c r="Z256" s="156"/>
      <c r="AA256" s="156"/>
      <c r="AB256" s="164"/>
      <c r="AC256" s="164"/>
      <c r="AD256" s="164"/>
      <c r="AE256" s="156"/>
      <c r="AF256" s="156"/>
      <c r="AG256" s="164"/>
      <c r="AH256" s="164"/>
      <c r="AI256" s="164"/>
      <c r="AJ256" s="156">
        <v>596.08000000000004</v>
      </c>
      <c r="AK256" s="156"/>
      <c r="AL256" s="164"/>
      <c r="AM256" s="164"/>
      <c r="AN256" s="164"/>
      <c r="AO256" s="156"/>
      <c r="AP256" s="156"/>
      <c r="AQ256" s="164"/>
      <c r="AR256" s="164"/>
      <c r="AS256" s="164"/>
      <c r="AT256" s="156"/>
      <c r="AU256" s="156"/>
      <c r="AV256" s="164"/>
      <c r="AW256" s="164"/>
      <c r="AX256" s="164"/>
      <c r="AY256" s="164"/>
      <c r="AZ256" s="164"/>
      <c r="BA256" s="164"/>
      <c r="BB256" s="223"/>
    </row>
    <row r="257" spans="1:54" ht="82.5" customHeight="1">
      <c r="A257" s="290"/>
      <c r="B257" s="292"/>
      <c r="C257" s="292"/>
      <c r="D257" s="222" t="s">
        <v>283</v>
      </c>
      <c r="E257" s="156">
        <f t="shared" ref="E257:E259" si="663">H257+K257+N257+Q257+T257+W257+Z257+AE257+AJ257+AO257+AT257+AY257</f>
        <v>0</v>
      </c>
      <c r="F257" s="156">
        <f t="shared" si="662"/>
        <v>0</v>
      </c>
      <c r="G257" s="164"/>
      <c r="H257" s="156"/>
      <c r="I257" s="156"/>
      <c r="J257" s="164"/>
      <c r="K257" s="156"/>
      <c r="L257" s="156"/>
      <c r="M257" s="164"/>
      <c r="N257" s="156"/>
      <c r="O257" s="156"/>
      <c r="P257" s="164"/>
      <c r="Q257" s="156"/>
      <c r="R257" s="156"/>
      <c r="S257" s="164"/>
      <c r="T257" s="156"/>
      <c r="U257" s="156"/>
      <c r="V257" s="164"/>
      <c r="W257" s="156"/>
      <c r="X257" s="156"/>
      <c r="Y257" s="164"/>
      <c r="Z257" s="156"/>
      <c r="AA257" s="156"/>
      <c r="AB257" s="164"/>
      <c r="AC257" s="164"/>
      <c r="AD257" s="164"/>
      <c r="AE257" s="156"/>
      <c r="AF257" s="156"/>
      <c r="AG257" s="164"/>
      <c r="AH257" s="164"/>
      <c r="AI257" s="164"/>
      <c r="AJ257" s="156"/>
      <c r="AK257" s="156"/>
      <c r="AL257" s="164"/>
      <c r="AM257" s="164"/>
      <c r="AN257" s="164"/>
      <c r="AO257" s="156"/>
      <c r="AP257" s="156"/>
      <c r="AQ257" s="164"/>
      <c r="AR257" s="164"/>
      <c r="AS257" s="164"/>
      <c r="AT257" s="156"/>
      <c r="AU257" s="156"/>
      <c r="AV257" s="164"/>
      <c r="AW257" s="164"/>
      <c r="AX257" s="164"/>
      <c r="AY257" s="164"/>
      <c r="AZ257" s="164"/>
      <c r="BA257" s="164"/>
      <c r="BB257" s="223"/>
    </row>
    <row r="258" spans="1:54" ht="22.5" customHeight="1">
      <c r="A258" s="290"/>
      <c r="B258" s="292"/>
      <c r="C258" s="292"/>
      <c r="D258" s="222" t="s">
        <v>278</v>
      </c>
      <c r="E258" s="156">
        <f t="shared" si="663"/>
        <v>0</v>
      </c>
      <c r="F258" s="156">
        <f t="shared" si="662"/>
        <v>0</v>
      </c>
      <c r="G258" s="164"/>
      <c r="H258" s="156"/>
      <c r="I258" s="156"/>
      <c r="J258" s="164"/>
      <c r="K258" s="156"/>
      <c r="L258" s="156"/>
      <c r="M258" s="164"/>
      <c r="N258" s="156"/>
      <c r="O258" s="156"/>
      <c r="P258" s="164"/>
      <c r="Q258" s="156"/>
      <c r="R258" s="156"/>
      <c r="S258" s="164"/>
      <c r="T258" s="156"/>
      <c r="U258" s="156"/>
      <c r="V258" s="164"/>
      <c r="W258" s="156"/>
      <c r="X258" s="156"/>
      <c r="Y258" s="164"/>
      <c r="Z258" s="156"/>
      <c r="AA258" s="156"/>
      <c r="AB258" s="164"/>
      <c r="AC258" s="164"/>
      <c r="AD258" s="164"/>
      <c r="AE258" s="156"/>
      <c r="AF258" s="156"/>
      <c r="AG258" s="164"/>
      <c r="AH258" s="164"/>
      <c r="AI258" s="164"/>
      <c r="AJ258" s="156"/>
      <c r="AK258" s="156"/>
      <c r="AL258" s="164"/>
      <c r="AM258" s="164"/>
      <c r="AN258" s="164"/>
      <c r="AO258" s="156"/>
      <c r="AP258" s="156"/>
      <c r="AQ258" s="164"/>
      <c r="AR258" s="164"/>
      <c r="AS258" s="164"/>
      <c r="AT258" s="156"/>
      <c r="AU258" s="156"/>
      <c r="AV258" s="164"/>
      <c r="AW258" s="164"/>
      <c r="AX258" s="164"/>
      <c r="AY258" s="164"/>
      <c r="AZ258" s="164"/>
      <c r="BA258" s="164"/>
      <c r="BB258" s="223"/>
    </row>
    <row r="259" spans="1:54" ht="31.2">
      <c r="A259" s="290"/>
      <c r="B259" s="292"/>
      <c r="C259" s="292"/>
      <c r="D259" s="161" t="s">
        <v>43</v>
      </c>
      <c r="E259" s="156">
        <f t="shared" si="663"/>
        <v>0</v>
      </c>
      <c r="F259" s="156">
        <f t="shared" si="662"/>
        <v>0</v>
      </c>
      <c r="G259" s="164"/>
      <c r="H259" s="156"/>
      <c r="I259" s="156"/>
      <c r="J259" s="164"/>
      <c r="K259" s="156"/>
      <c r="L259" s="156"/>
      <c r="M259" s="164"/>
      <c r="N259" s="156"/>
      <c r="O259" s="156"/>
      <c r="P259" s="164"/>
      <c r="Q259" s="156"/>
      <c r="R259" s="156"/>
      <c r="S259" s="164"/>
      <c r="T259" s="156"/>
      <c r="U259" s="156"/>
      <c r="V259" s="164"/>
      <c r="W259" s="156"/>
      <c r="X259" s="156"/>
      <c r="Y259" s="164"/>
      <c r="Z259" s="156"/>
      <c r="AA259" s="156"/>
      <c r="AB259" s="164"/>
      <c r="AC259" s="164"/>
      <c r="AD259" s="164"/>
      <c r="AE259" s="156"/>
      <c r="AF259" s="156"/>
      <c r="AG259" s="164"/>
      <c r="AH259" s="164"/>
      <c r="AI259" s="164"/>
      <c r="AJ259" s="156"/>
      <c r="AK259" s="156"/>
      <c r="AL259" s="164"/>
      <c r="AM259" s="164"/>
      <c r="AN259" s="164"/>
      <c r="AO259" s="156"/>
      <c r="AP259" s="156"/>
      <c r="AQ259" s="164"/>
      <c r="AR259" s="164"/>
      <c r="AS259" s="164"/>
      <c r="AT259" s="156"/>
      <c r="AU259" s="156"/>
      <c r="AV259" s="164"/>
      <c r="AW259" s="164"/>
      <c r="AX259" s="164"/>
      <c r="AY259" s="164"/>
      <c r="AZ259" s="164"/>
      <c r="BA259" s="164"/>
      <c r="BB259" s="224"/>
    </row>
    <row r="260" spans="1:54" ht="22.5" customHeight="1">
      <c r="A260" s="289"/>
      <c r="B260" s="291" t="s">
        <v>478</v>
      </c>
      <c r="C260" s="291" t="s">
        <v>331</v>
      </c>
      <c r="D260" s="167" t="s">
        <v>41</v>
      </c>
      <c r="E260" s="156">
        <f t="shared" ref="E260:E262" si="664">H260+K260+N260+Q260+T260+W260+Z260+AE260+AJ260+AO260+AT260+AY260</f>
        <v>4818.6710000000003</v>
      </c>
      <c r="F260" s="156">
        <f t="shared" ref="F260:F266" si="665">I260+L260+O260+R260+U260+X260+AA260+AF260+AK260+AP260+AU260+AZ260</f>
        <v>0</v>
      </c>
      <c r="G260" s="164"/>
      <c r="H260" s="156"/>
      <c r="I260" s="156"/>
      <c r="J260" s="164"/>
      <c r="K260" s="156"/>
      <c r="L260" s="156"/>
      <c r="M260" s="164"/>
      <c r="N260" s="156"/>
      <c r="O260" s="156"/>
      <c r="P260" s="164"/>
      <c r="Q260" s="156"/>
      <c r="R260" s="156"/>
      <c r="S260" s="164"/>
      <c r="T260" s="156"/>
      <c r="U260" s="156"/>
      <c r="V260" s="164"/>
      <c r="W260" s="156"/>
      <c r="X260" s="156"/>
      <c r="Y260" s="164"/>
      <c r="Z260" s="156">
        <f>Z261+Z262+Z263+Z264+Z265+Z266</f>
        <v>0</v>
      </c>
      <c r="AA260" s="156"/>
      <c r="AB260" s="164"/>
      <c r="AC260" s="164"/>
      <c r="AD260" s="164"/>
      <c r="AE260" s="156"/>
      <c r="AF260" s="156"/>
      <c r="AG260" s="164"/>
      <c r="AH260" s="164"/>
      <c r="AI260" s="164"/>
      <c r="AJ260" s="156">
        <f>AJ263</f>
        <v>4818.6710000000003</v>
      </c>
      <c r="AK260" s="156"/>
      <c r="AL260" s="164"/>
      <c r="AM260" s="164"/>
      <c r="AN260" s="164"/>
      <c r="AO260" s="156"/>
      <c r="AP260" s="156"/>
      <c r="AQ260" s="164"/>
      <c r="AR260" s="164"/>
      <c r="AS260" s="164"/>
      <c r="AT260" s="156"/>
      <c r="AU260" s="156"/>
      <c r="AV260" s="164"/>
      <c r="AW260" s="164"/>
      <c r="AX260" s="164"/>
      <c r="AY260" s="164"/>
      <c r="AZ260" s="164"/>
      <c r="BA260" s="164"/>
      <c r="BB260" s="223"/>
    </row>
    <row r="261" spans="1:54" ht="32.25" customHeight="1">
      <c r="A261" s="290"/>
      <c r="B261" s="292"/>
      <c r="C261" s="292"/>
      <c r="D261" s="165" t="s">
        <v>37</v>
      </c>
      <c r="E261" s="156">
        <f t="shared" si="664"/>
        <v>0</v>
      </c>
      <c r="F261" s="156">
        <f t="shared" si="665"/>
        <v>0</v>
      </c>
      <c r="G261" s="164"/>
      <c r="H261" s="156"/>
      <c r="I261" s="156"/>
      <c r="J261" s="164"/>
      <c r="K261" s="156"/>
      <c r="L261" s="156"/>
      <c r="M261" s="164"/>
      <c r="N261" s="156"/>
      <c r="O261" s="156"/>
      <c r="P261" s="164"/>
      <c r="Q261" s="156"/>
      <c r="R261" s="156"/>
      <c r="S261" s="164"/>
      <c r="T261" s="156"/>
      <c r="U261" s="156"/>
      <c r="V261" s="164"/>
      <c r="W261" s="156"/>
      <c r="X261" s="156"/>
      <c r="Y261" s="164"/>
      <c r="Z261" s="156"/>
      <c r="AA261" s="156"/>
      <c r="AB261" s="164"/>
      <c r="AC261" s="164"/>
      <c r="AD261" s="164"/>
      <c r="AE261" s="156"/>
      <c r="AF261" s="156"/>
      <c r="AG261" s="164"/>
      <c r="AH261" s="164"/>
      <c r="AI261" s="164"/>
      <c r="AJ261" s="156"/>
      <c r="AK261" s="156"/>
      <c r="AL261" s="164"/>
      <c r="AM261" s="164"/>
      <c r="AN261" s="164"/>
      <c r="AO261" s="156"/>
      <c r="AP261" s="156"/>
      <c r="AQ261" s="164"/>
      <c r="AR261" s="164"/>
      <c r="AS261" s="164"/>
      <c r="AT261" s="156"/>
      <c r="AU261" s="156"/>
      <c r="AV261" s="164"/>
      <c r="AW261" s="164"/>
      <c r="AX261" s="164"/>
      <c r="AY261" s="164"/>
      <c r="AZ261" s="164"/>
      <c r="BA261" s="164"/>
      <c r="BB261" s="223"/>
    </row>
    <row r="262" spans="1:54" ht="50.25" customHeight="1">
      <c r="A262" s="290"/>
      <c r="B262" s="292"/>
      <c r="C262" s="292"/>
      <c r="D262" s="166" t="s">
        <v>2</v>
      </c>
      <c r="E262" s="156">
        <f t="shared" si="664"/>
        <v>0</v>
      </c>
      <c r="F262" s="156">
        <f t="shared" si="665"/>
        <v>0</v>
      </c>
      <c r="G262" s="164"/>
      <c r="H262" s="156"/>
      <c r="I262" s="156"/>
      <c r="J262" s="164"/>
      <c r="K262" s="156"/>
      <c r="L262" s="156"/>
      <c r="M262" s="164"/>
      <c r="N262" s="156"/>
      <c r="O262" s="156"/>
      <c r="P262" s="164"/>
      <c r="Q262" s="156"/>
      <c r="R262" s="156"/>
      <c r="S262" s="164"/>
      <c r="T262" s="156"/>
      <c r="U262" s="156"/>
      <c r="V262" s="164"/>
      <c r="W262" s="156"/>
      <c r="X262" s="156"/>
      <c r="Y262" s="164"/>
      <c r="Z262" s="156"/>
      <c r="AA262" s="156"/>
      <c r="AB262" s="164"/>
      <c r="AC262" s="164"/>
      <c r="AD262" s="164"/>
      <c r="AE262" s="156"/>
      <c r="AF262" s="156"/>
      <c r="AG262" s="164"/>
      <c r="AH262" s="164"/>
      <c r="AI262" s="164"/>
      <c r="AJ262" s="156"/>
      <c r="AK262" s="156"/>
      <c r="AL262" s="164"/>
      <c r="AM262" s="164"/>
      <c r="AN262" s="164"/>
      <c r="AO262" s="156"/>
      <c r="AP262" s="156"/>
      <c r="AQ262" s="164"/>
      <c r="AR262" s="164"/>
      <c r="AS262" s="164"/>
      <c r="AT262" s="156"/>
      <c r="AU262" s="156"/>
      <c r="AV262" s="164"/>
      <c r="AW262" s="164"/>
      <c r="AX262" s="164"/>
      <c r="AY262" s="164"/>
      <c r="AZ262" s="164"/>
      <c r="BA262" s="164"/>
      <c r="BB262" s="223"/>
    </row>
    <row r="263" spans="1:54" ht="22.5" customHeight="1">
      <c r="A263" s="290"/>
      <c r="B263" s="292"/>
      <c r="C263" s="292"/>
      <c r="D263" s="222" t="s">
        <v>277</v>
      </c>
      <c r="E263" s="156">
        <f>H263+K263+N263+Q263+T263+W263+Z263+AE263+AJ263+AO263+AT263+AY263</f>
        <v>4818.6710000000003</v>
      </c>
      <c r="F263" s="156">
        <f t="shared" si="665"/>
        <v>0</v>
      </c>
      <c r="G263" s="164"/>
      <c r="H263" s="156"/>
      <c r="I263" s="156"/>
      <c r="J263" s="164"/>
      <c r="K263" s="156"/>
      <c r="L263" s="156"/>
      <c r="M263" s="164"/>
      <c r="N263" s="156"/>
      <c r="O263" s="156"/>
      <c r="P263" s="164"/>
      <c r="Q263" s="156"/>
      <c r="R263" s="156"/>
      <c r="S263" s="164"/>
      <c r="T263" s="156"/>
      <c r="U263" s="156"/>
      <c r="V263" s="164"/>
      <c r="W263" s="156"/>
      <c r="X263" s="156"/>
      <c r="Y263" s="164"/>
      <c r="Z263" s="156"/>
      <c r="AA263" s="156"/>
      <c r="AB263" s="164"/>
      <c r="AC263" s="164"/>
      <c r="AD263" s="164"/>
      <c r="AE263" s="156"/>
      <c r="AF263" s="156"/>
      <c r="AG263" s="164"/>
      <c r="AH263" s="164"/>
      <c r="AI263" s="164"/>
      <c r="AJ263" s="156">
        <v>4818.6710000000003</v>
      </c>
      <c r="AK263" s="156"/>
      <c r="AL263" s="164"/>
      <c r="AM263" s="164"/>
      <c r="AN263" s="164"/>
      <c r="AO263" s="156"/>
      <c r="AP263" s="156"/>
      <c r="AQ263" s="164"/>
      <c r="AR263" s="164"/>
      <c r="AS263" s="164"/>
      <c r="AT263" s="156"/>
      <c r="AU263" s="156"/>
      <c r="AV263" s="164"/>
      <c r="AW263" s="164"/>
      <c r="AX263" s="164"/>
      <c r="AY263" s="164"/>
      <c r="AZ263" s="164"/>
      <c r="BA263" s="164"/>
      <c r="BB263" s="223"/>
    </row>
    <row r="264" spans="1:54" ht="82.5" customHeight="1">
      <c r="A264" s="290"/>
      <c r="B264" s="292"/>
      <c r="C264" s="292"/>
      <c r="D264" s="222" t="s">
        <v>283</v>
      </c>
      <c r="E264" s="156">
        <f t="shared" ref="E264:E266" si="666">H264+K264+N264+Q264+T264+W264+Z264+AE264+AJ264+AO264+AT264+AY264</f>
        <v>0</v>
      </c>
      <c r="F264" s="156">
        <f t="shared" si="665"/>
        <v>0</v>
      </c>
      <c r="G264" s="164"/>
      <c r="H264" s="156"/>
      <c r="I264" s="156"/>
      <c r="J264" s="164"/>
      <c r="K264" s="156"/>
      <c r="L264" s="156"/>
      <c r="M264" s="164"/>
      <c r="N264" s="156"/>
      <c r="O264" s="156"/>
      <c r="P264" s="164"/>
      <c r="Q264" s="156"/>
      <c r="R264" s="156"/>
      <c r="S264" s="164"/>
      <c r="T264" s="156"/>
      <c r="U264" s="156"/>
      <c r="V264" s="164"/>
      <c r="W264" s="156"/>
      <c r="X264" s="156"/>
      <c r="Y264" s="164"/>
      <c r="Z264" s="156"/>
      <c r="AA264" s="156"/>
      <c r="AB264" s="164"/>
      <c r="AC264" s="164"/>
      <c r="AD264" s="164"/>
      <c r="AE264" s="156"/>
      <c r="AF264" s="156"/>
      <c r="AG264" s="164"/>
      <c r="AH264" s="164"/>
      <c r="AI264" s="164"/>
      <c r="AJ264" s="156"/>
      <c r="AK264" s="156"/>
      <c r="AL264" s="164"/>
      <c r="AM264" s="164"/>
      <c r="AN264" s="164"/>
      <c r="AO264" s="156"/>
      <c r="AP264" s="156"/>
      <c r="AQ264" s="164"/>
      <c r="AR264" s="164"/>
      <c r="AS264" s="164"/>
      <c r="AT264" s="156"/>
      <c r="AU264" s="156"/>
      <c r="AV264" s="164"/>
      <c r="AW264" s="164"/>
      <c r="AX264" s="164"/>
      <c r="AY264" s="164"/>
      <c r="AZ264" s="164"/>
      <c r="BA264" s="164"/>
      <c r="BB264" s="223"/>
    </row>
    <row r="265" spans="1:54" ht="22.5" customHeight="1">
      <c r="A265" s="290"/>
      <c r="B265" s="292"/>
      <c r="C265" s="292"/>
      <c r="D265" s="222" t="s">
        <v>278</v>
      </c>
      <c r="E265" s="156">
        <f t="shared" si="666"/>
        <v>0</v>
      </c>
      <c r="F265" s="156">
        <f t="shared" si="665"/>
        <v>0</v>
      </c>
      <c r="G265" s="164"/>
      <c r="H265" s="156"/>
      <c r="I265" s="156"/>
      <c r="J265" s="164"/>
      <c r="K265" s="156"/>
      <c r="L265" s="156"/>
      <c r="M265" s="164"/>
      <c r="N265" s="156"/>
      <c r="O265" s="156"/>
      <c r="P265" s="164"/>
      <c r="Q265" s="156"/>
      <c r="R265" s="156"/>
      <c r="S265" s="164"/>
      <c r="T265" s="156"/>
      <c r="U265" s="156"/>
      <c r="V265" s="164"/>
      <c r="W265" s="156"/>
      <c r="X265" s="156"/>
      <c r="Y265" s="164"/>
      <c r="Z265" s="156"/>
      <c r="AA265" s="156"/>
      <c r="AB265" s="164"/>
      <c r="AC265" s="164"/>
      <c r="AD265" s="164"/>
      <c r="AE265" s="156"/>
      <c r="AF265" s="156"/>
      <c r="AG265" s="164"/>
      <c r="AH265" s="164"/>
      <c r="AI265" s="164"/>
      <c r="AJ265" s="156"/>
      <c r="AK265" s="156"/>
      <c r="AL265" s="164"/>
      <c r="AM265" s="164"/>
      <c r="AN265" s="164"/>
      <c r="AO265" s="156"/>
      <c r="AP265" s="156"/>
      <c r="AQ265" s="164"/>
      <c r="AR265" s="164"/>
      <c r="AS265" s="164"/>
      <c r="AT265" s="156"/>
      <c r="AU265" s="156"/>
      <c r="AV265" s="164"/>
      <c r="AW265" s="164"/>
      <c r="AX265" s="164"/>
      <c r="AY265" s="164"/>
      <c r="AZ265" s="164"/>
      <c r="BA265" s="164"/>
      <c r="BB265" s="223"/>
    </row>
    <row r="266" spans="1:54" ht="31.2">
      <c r="A266" s="290"/>
      <c r="B266" s="292"/>
      <c r="C266" s="292"/>
      <c r="D266" s="161" t="s">
        <v>43</v>
      </c>
      <c r="E266" s="156">
        <f t="shared" si="666"/>
        <v>0</v>
      </c>
      <c r="F266" s="156">
        <f t="shared" si="665"/>
        <v>0</v>
      </c>
      <c r="G266" s="164"/>
      <c r="H266" s="156"/>
      <c r="I266" s="156"/>
      <c r="J266" s="164"/>
      <c r="K266" s="156"/>
      <c r="L266" s="156"/>
      <c r="M266" s="164"/>
      <c r="N266" s="156"/>
      <c r="O266" s="156"/>
      <c r="P266" s="164"/>
      <c r="Q266" s="156"/>
      <c r="R266" s="156"/>
      <c r="S266" s="164"/>
      <c r="T266" s="156"/>
      <c r="U266" s="156"/>
      <c r="V266" s="164"/>
      <c r="W266" s="156"/>
      <c r="X266" s="156"/>
      <c r="Y266" s="164"/>
      <c r="Z266" s="156"/>
      <c r="AA266" s="156"/>
      <c r="AB266" s="164"/>
      <c r="AC266" s="164"/>
      <c r="AD266" s="164"/>
      <c r="AE266" s="156"/>
      <c r="AF266" s="156"/>
      <c r="AG266" s="164"/>
      <c r="AH266" s="164"/>
      <c r="AI266" s="164"/>
      <c r="AJ266" s="156"/>
      <c r="AK266" s="156"/>
      <c r="AL266" s="164"/>
      <c r="AM266" s="164"/>
      <c r="AN266" s="164"/>
      <c r="AO266" s="156"/>
      <c r="AP266" s="156"/>
      <c r="AQ266" s="164"/>
      <c r="AR266" s="164"/>
      <c r="AS266" s="164"/>
      <c r="AT266" s="156"/>
      <c r="AU266" s="156"/>
      <c r="AV266" s="164"/>
      <c r="AW266" s="164"/>
      <c r="AX266" s="164"/>
      <c r="AY266" s="164"/>
      <c r="AZ266" s="164"/>
      <c r="BA266" s="164"/>
      <c r="BB266" s="224"/>
    </row>
    <row r="267" spans="1:54" ht="22.5" customHeight="1">
      <c r="A267" s="289"/>
      <c r="B267" s="291" t="s">
        <v>479</v>
      </c>
      <c r="C267" s="291" t="s">
        <v>331</v>
      </c>
      <c r="D267" s="167" t="s">
        <v>41</v>
      </c>
      <c r="E267" s="156">
        <f t="shared" ref="E267:E269" si="667">H267+K267+N267+Q267+T267+W267+Z267+AE267+AJ267+AO267+AT267+AY267</f>
        <v>1602.934</v>
      </c>
      <c r="F267" s="156">
        <f t="shared" ref="F267:F273" si="668">I267+L267+O267+R267+U267+X267+AA267+AF267+AK267+AP267+AU267+AZ267</f>
        <v>0</v>
      </c>
      <c r="G267" s="164"/>
      <c r="H267" s="156"/>
      <c r="I267" s="156"/>
      <c r="J267" s="164"/>
      <c r="K267" s="156"/>
      <c r="L267" s="156"/>
      <c r="M267" s="164"/>
      <c r="N267" s="156"/>
      <c r="O267" s="156"/>
      <c r="P267" s="164"/>
      <c r="Q267" s="156"/>
      <c r="R267" s="156"/>
      <c r="S267" s="164"/>
      <c r="T267" s="156"/>
      <c r="U267" s="156"/>
      <c r="V267" s="164"/>
      <c r="W267" s="156"/>
      <c r="X267" s="156"/>
      <c r="Y267" s="164"/>
      <c r="Z267" s="156">
        <f>Z268+Z269+Z270+Z271+Z272+Z273</f>
        <v>0</v>
      </c>
      <c r="AA267" s="156"/>
      <c r="AB267" s="164"/>
      <c r="AC267" s="164"/>
      <c r="AD267" s="164"/>
      <c r="AE267" s="156"/>
      <c r="AF267" s="156"/>
      <c r="AG267" s="164"/>
      <c r="AH267" s="164"/>
      <c r="AI267" s="164"/>
      <c r="AJ267" s="156">
        <f>AJ270</f>
        <v>1602.934</v>
      </c>
      <c r="AK267" s="156"/>
      <c r="AL267" s="164"/>
      <c r="AM267" s="164"/>
      <c r="AN267" s="164"/>
      <c r="AO267" s="156"/>
      <c r="AP267" s="156"/>
      <c r="AQ267" s="164"/>
      <c r="AR267" s="164"/>
      <c r="AS267" s="164"/>
      <c r="AT267" s="156"/>
      <c r="AU267" s="156"/>
      <c r="AV267" s="164"/>
      <c r="AW267" s="164"/>
      <c r="AX267" s="164"/>
      <c r="AY267" s="164"/>
      <c r="AZ267" s="164"/>
      <c r="BA267" s="164"/>
      <c r="BB267" s="223"/>
    </row>
    <row r="268" spans="1:54" ht="32.25" customHeight="1">
      <c r="A268" s="290"/>
      <c r="B268" s="292"/>
      <c r="C268" s="292"/>
      <c r="D268" s="165" t="s">
        <v>37</v>
      </c>
      <c r="E268" s="156">
        <f t="shared" si="667"/>
        <v>0</v>
      </c>
      <c r="F268" s="156">
        <f t="shared" si="668"/>
        <v>0</v>
      </c>
      <c r="G268" s="164"/>
      <c r="H268" s="156"/>
      <c r="I268" s="156"/>
      <c r="J268" s="164"/>
      <c r="K268" s="156"/>
      <c r="L268" s="156"/>
      <c r="M268" s="164"/>
      <c r="N268" s="156"/>
      <c r="O268" s="156"/>
      <c r="P268" s="164"/>
      <c r="Q268" s="156"/>
      <c r="R268" s="156"/>
      <c r="S268" s="164"/>
      <c r="T268" s="156"/>
      <c r="U268" s="156"/>
      <c r="V268" s="164"/>
      <c r="W268" s="156"/>
      <c r="X268" s="156"/>
      <c r="Y268" s="164"/>
      <c r="Z268" s="156"/>
      <c r="AA268" s="156"/>
      <c r="AB268" s="164"/>
      <c r="AC268" s="164"/>
      <c r="AD268" s="164"/>
      <c r="AE268" s="156"/>
      <c r="AF268" s="156"/>
      <c r="AG268" s="164"/>
      <c r="AH268" s="164"/>
      <c r="AI268" s="164"/>
      <c r="AJ268" s="156"/>
      <c r="AK268" s="156"/>
      <c r="AL268" s="164"/>
      <c r="AM268" s="164"/>
      <c r="AN268" s="164"/>
      <c r="AO268" s="156"/>
      <c r="AP268" s="156"/>
      <c r="AQ268" s="164"/>
      <c r="AR268" s="164"/>
      <c r="AS268" s="164"/>
      <c r="AT268" s="156"/>
      <c r="AU268" s="156"/>
      <c r="AV268" s="164"/>
      <c r="AW268" s="164"/>
      <c r="AX268" s="164"/>
      <c r="AY268" s="164"/>
      <c r="AZ268" s="164"/>
      <c r="BA268" s="164"/>
      <c r="BB268" s="223"/>
    </row>
    <row r="269" spans="1:54" ht="50.25" customHeight="1">
      <c r="A269" s="290"/>
      <c r="B269" s="292"/>
      <c r="C269" s="292"/>
      <c r="D269" s="166" t="s">
        <v>2</v>
      </c>
      <c r="E269" s="156">
        <f t="shared" si="667"/>
        <v>0</v>
      </c>
      <c r="F269" s="156">
        <f t="shared" si="668"/>
        <v>0</v>
      </c>
      <c r="G269" s="164"/>
      <c r="H269" s="156"/>
      <c r="I269" s="156"/>
      <c r="J269" s="164"/>
      <c r="K269" s="156"/>
      <c r="L269" s="156"/>
      <c r="M269" s="164"/>
      <c r="N269" s="156"/>
      <c r="O269" s="156"/>
      <c r="P269" s="164"/>
      <c r="Q269" s="156"/>
      <c r="R269" s="156"/>
      <c r="S269" s="164"/>
      <c r="T269" s="156"/>
      <c r="U269" s="156"/>
      <c r="V269" s="164"/>
      <c r="W269" s="156"/>
      <c r="X269" s="156"/>
      <c r="Y269" s="164"/>
      <c r="Z269" s="156"/>
      <c r="AA269" s="156"/>
      <c r="AB269" s="164"/>
      <c r="AC269" s="164"/>
      <c r="AD269" s="164"/>
      <c r="AE269" s="156"/>
      <c r="AF269" s="156"/>
      <c r="AG269" s="164"/>
      <c r="AH269" s="164"/>
      <c r="AI269" s="164"/>
      <c r="AJ269" s="156"/>
      <c r="AK269" s="156"/>
      <c r="AL269" s="164"/>
      <c r="AM269" s="164"/>
      <c r="AN269" s="164"/>
      <c r="AO269" s="156"/>
      <c r="AP269" s="156"/>
      <c r="AQ269" s="164"/>
      <c r="AR269" s="164"/>
      <c r="AS269" s="164"/>
      <c r="AT269" s="156"/>
      <c r="AU269" s="156"/>
      <c r="AV269" s="164"/>
      <c r="AW269" s="164"/>
      <c r="AX269" s="164"/>
      <c r="AY269" s="164"/>
      <c r="AZ269" s="164"/>
      <c r="BA269" s="164"/>
      <c r="BB269" s="223"/>
    </row>
    <row r="270" spans="1:54" ht="22.5" customHeight="1">
      <c r="A270" s="290"/>
      <c r="B270" s="292"/>
      <c r="C270" s="292"/>
      <c r="D270" s="222" t="s">
        <v>277</v>
      </c>
      <c r="E270" s="156">
        <f>H270+K270+N270+Q270+T270+W270+Z270+AE270+AJ270+AO270+AT270+AY270</f>
        <v>1602.934</v>
      </c>
      <c r="F270" s="156">
        <f t="shared" si="668"/>
        <v>0</v>
      </c>
      <c r="G270" s="164"/>
      <c r="H270" s="156"/>
      <c r="I270" s="156"/>
      <c r="J270" s="164"/>
      <c r="K270" s="156"/>
      <c r="L270" s="156"/>
      <c r="M270" s="164"/>
      <c r="N270" s="156"/>
      <c r="O270" s="156"/>
      <c r="P270" s="164"/>
      <c r="Q270" s="156"/>
      <c r="R270" s="156"/>
      <c r="S270" s="164"/>
      <c r="T270" s="156"/>
      <c r="U270" s="156"/>
      <c r="V270" s="164"/>
      <c r="W270" s="156"/>
      <c r="X270" s="156"/>
      <c r="Y270" s="164"/>
      <c r="Z270" s="156"/>
      <c r="AA270" s="156"/>
      <c r="AB270" s="164"/>
      <c r="AC270" s="164"/>
      <c r="AD270" s="164"/>
      <c r="AE270" s="156"/>
      <c r="AF270" s="156"/>
      <c r="AG270" s="164"/>
      <c r="AH270" s="164"/>
      <c r="AI270" s="164"/>
      <c r="AJ270" s="156">
        <v>1602.934</v>
      </c>
      <c r="AK270" s="156"/>
      <c r="AL270" s="164"/>
      <c r="AM270" s="164"/>
      <c r="AN270" s="164"/>
      <c r="AO270" s="156"/>
      <c r="AP270" s="156"/>
      <c r="AQ270" s="164"/>
      <c r="AR270" s="164"/>
      <c r="AS270" s="164"/>
      <c r="AT270" s="156"/>
      <c r="AU270" s="156"/>
      <c r="AV270" s="164"/>
      <c r="AW270" s="164"/>
      <c r="AX270" s="164"/>
      <c r="AY270" s="164"/>
      <c r="AZ270" s="164"/>
      <c r="BA270" s="164"/>
      <c r="BB270" s="223"/>
    </row>
    <row r="271" spans="1:54" ht="82.5" customHeight="1">
      <c r="A271" s="290"/>
      <c r="B271" s="292"/>
      <c r="C271" s="292"/>
      <c r="D271" s="222" t="s">
        <v>283</v>
      </c>
      <c r="E271" s="156">
        <f t="shared" ref="E271:E273" si="669">H271+K271+N271+Q271+T271+W271+Z271+AE271+AJ271+AO271+AT271+AY271</f>
        <v>0</v>
      </c>
      <c r="F271" s="156">
        <f t="shared" si="668"/>
        <v>0</v>
      </c>
      <c r="G271" s="164"/>
      <c r="H271" s="156"/>
      <c r="I271" s="156"/>
      <c r="J271" s="164"/>
      <c r="K271" s="156"/>
      <c r="L271" s="156"/>
      <c r="M271" s="164"/>
      <c r="N271" s="156"/>
      <c r="O271" s="156"/>
      <c r="P271" s="164"/>
      <c r="Q271" s="156"/>
      <c r="R271" s="156"/>
      <c r="S271" s="164"/>
      <c r="T271" s="156"/>
      <c r="U271" s="156"/>
      <c r="V271" s="164"/>
      <c r="W271" s="156"/>
      <c r="X271" s="156"/>
      <c r="Y271" s="164"/>
      <c r="Z271" s="156"/>
      <c r="AA271" s="156"/>
      <c r="AB271" s="164"/>
      <c r="AC271" s="164"/>
      <c r="AD271" s="164"/>
      <c r="AE271" s="156"/>
      <c r="AF271" s="156"/>
      <c r="AG271" s="164"/>
      <c r="AH271" s="164"/>
      <c r="AI271" s="164"/>
      <c r="AJ271" s="156"/>
      <c r="AK271" s="156"/>
      <c r="AL271" s="164"/>
      <c r="AM271" s="164"/>
      <c r="AN271" s="164"/>
      <c r="AO271" s="156"/>
      <c r="AP271" s="156"/>
      <c r="AQ271" s="164"/>
      <c r="AR271" s="164"/>
      <c r="AS271" s="164"/>
      <c r="AT271" s="156"/>
      <c r="AU271" s="156"/>
      <c r="AV271" s="164"/>
      <c r="AW271" s="164"/>
      <c r="AX271" s="164"/>
      <c r="AY271" s="164"/>
      <c r="AZ271" s="164"/>
      <c r="BA271" s="164"/>
      <c r="BB271" s="223"/>
    </row>
    <row r="272" spans="1:54" ht="22.5" customHeight="1">
      <c r="A272" s="290"/>
      <c r="B272" s="292"/>
      <c r="C272" s="292"/>
      <c r="D272" s="222" t="s">
        <v>278</v>
      </c>
      <c r="E272" s="156">
        <f t="shared" si="669"/>
        <v>0</v>
      </c>
      <c r="F272" s="156">
        <f t="shared" si="668"/>
        <v>0</v>
      </c>
      <c r="G272" s="164"/>
      <c r="H272" s="156"/>
      <c r="I272" s="156"/>
      <c r="J272" s="164"/>
      <c r="K272" s="156"/>
      <c r="L272" s="156"/>
      <c r="M272" s="164"/>
      <c r="N272" s="156"/>
      <c r="O272" s="156"/>
      <c r="P272" s="164"/>
      <c r="Q272" s="156"/>
      <c r="R272" s="156"/>
      <c r="S272" s="164"/>
      <c r="T272" s="156"/>
      <c r="U272" s="156"/>
      <c r="V272" s="164"/>
      <c r="W272" s="156"/>
      <c r="X272" s="156"/>
      <c r="Y272" s="164"/>
      <c r="Z272" s="156"/>
      <c r="AA272" s="156"/>
      <c r="AB272" s="164"/>
      <c r="AC272" s="164"/>
      <c r="AD272" s="164"/>
      <c r="AE272" s="156"/>
      <c r="AF272" s="156"/>
      <c r="AG272" s="164"/>
      <c r="AH272" s="164"/>
      <c r="AI272" s="164"/>
      <c r="AJ272" s="156"/>
      <c r="AK272" s="156"/>
      <c r="AL272" s="164"/>
      <c r="AM272" s="164"/>
      <c r="AN272" s="164"/>
      <c r="AO272" s="156"/>
      <c r="AP272" s="156"/>
      <c r="AQ272" s="164"/>
      <c r="AR272" s="164"/>
      <c r="AS272" s="164"/>
      <c r="AT272" s="156"/>
      <c r="AU272" s="156"/>
      <c r="AV272" s="164"/>
      <c r="AW272" s="164"/>
      <c r="AX272" s="164"/>
      <c r="AY272" s="164"/>
      <c r="AZ272" s="164"/>
      <c r="BA272" s="164"/>
      <c r="BB272" s="223"/>
    </row>
    <row r="273" spans="1:54" ht="31.2">
      <c r="A273" s="290"/>
      <c r="B273" s="292"/>
      <c r="C273" s="292"/>
      <c r="D273" s="161" t="s">
        <v>43</v>
      </c>
      <c r="E273" s="156">
        <f t="shared" si="669"/>
        <v>0</v>
      </c>
      <c r="F273" s="156">
        <f t="shared" si="668"/>
        <v>0</v>
      </c>
      <c r="G273" s="164"/>
      <c r="H273" s="156"/>
      <c r="I273" s="156"/>
      <c r="J273" s="164"/>
      <c r="K273" s="156"/>
      <c r="L273" s="156"/>
      <c r="M273" s="164"/>
      <c r="N273" s="156"/>
      <c r="O273" s="156"/>
      <c r="P273" s="164"/>
      <c r="Q273" s="156"/>
      <c r="R273" s="156"/>
      <c r="S273" s="164"/>
      <c r="T273" s="156"/>
      <c r="U273" s="156"/>
      <c r="V273" s="164"/>
      <c r="W273" s="156"/>
      <c r="X273" s="156"/>
      <c r="Y273" s="164"/>
      <c r="Z273" s="156"/>
      <c r="AA273" s="156"/>
      <c r="AB273" s="164"/>
      <c r="AC273" s="164"/>
      <c r="AD273" s="164"/>
      <c r="AE273" s="156"/>
      <c r="AF273" s="156"/>
      <c r="AG273" s="164"/>
      <c r="AH273" s="164"/>
      <c r="AI273" s="164"/>
      <c r="AJ273" s="156"/>
      <c r="AK273" s="156"/>
      <c r="AL273" s="164"/>
      <c r="AM273" s="164"/>
      <c r="AN273" s="164"/>
      <c r="AO273" s="156"/>
      <c r="AP273" s="156"/>
      <c r="AQ273" s="164"/>
      <c r="AR273" s="164"/>
      <c r="AS273" s="164"/>
      <c r="AT273" s="156"/>
      <c r="AU273" s="156"/>
      <c r="AV273" s="164"/>
      <c r="AW273" s="164"/>
      <c r="AX273" s="164"/>
      <c r="AY273" s="164"/>
      <c r="AZ273" s="164"/>
      <c r="BA273" s="164"/>
      <c r="BB273" s="224"/>
    </row>
    <row r="274" spans="1:54" ht="22.5" customHeight="1">
      <c r="A274" s="289"/>
      <c r="B274" s="291" t="s">
        <v>480</v>
      </c>
      <c r="C274" s="291" t="s">
        <v>331</v>
      </c>
      <c r="D274" s="167" t="s">
        <v>41</v>
      </c>
      <c r="E274" s="156">
        <f t="shared" ref="E274:E276" si="670">H274+K274+N274+Q274+T274+W274+Z274+AE274+AJ274+AO274+AT274+AY274</f>
        <v>651.88099999999997</v>
      </c>
      <c r="F274" s="156">
        <f t="shared" ref="F274:F280" si="671">I274+L274+O274+R274+U274+X274+AA274+AF274+AK274+AP274+AU274+AZ274</f>
        <v>0</v>
      </c>
      <c r="G274" s="164"/>
      <c r="H274" s="156"/>
      <c r="I274" s="156"/>
      <c r="J274" s="164"/>
      <c r="K274" s="156"/>
      <c r="L274" s="156"/>
      <c r="M274" s="164"/>
      <c r="N274" s="156"/>
      <c r="O274" s="156"/>
      <c r="P274" s="164"/>
      <c r="Q274" s="156"/>
      <c r="R274" s="156"/>
      <c r="S274" s="164"/>
      <c r="T274" s="156"/>
      <c r="U274" s="156"/>
      <c r="V274" s="164"/>
      <c r="W274" s="156"/>
      <c r="X274" s="156"/>
      <c r="Y274" s="164"/>
      <c r="Z274" s="156">
        <f>Z275+Z276+Z277+Z278+Z279+Z280</f>
        <v>0</v>
      </c>
      <c r="AA274" s="156"/>
      <c r="AB274" s="164"/>
      <c r="AC274" s="164"/>
      <c r="AD274" s="164"/>
      <c r="AE274" s="156"/>
      <c r="AF274" s="156"/>
      <c r="AG274" s="164"/>
      <c r="AH274" s="164"/>
      <c r="AI274" s="164"/>
      <c r="AJ274" s="156">
        <f>AJ277</f>
        <v>651.88099999999997</v>
      </c>
      <c r="AK274" s="156"/>
      <c r="AL274" s="164"/>
      <c r="AM274" s="164"/>
      <c r="AN274" s="164"/>
      <c r="AO274" s="156"/>
      <c r="AP274" s="156"/>
      <c r="AQ274" s="164"/>
      <c r="AR274" s="164"/>
      <c r="AS274" s="164"/>
      <c r="AT274" s="156"/>
      <c r="AU274" s="156"/>
      <c r="AV274" s="164"/>
      <c r="AW274" s="164"/>
      <c r="AX274" s="164"/>
      <c r="AY274" s="164"/>
      <c r="AZ274" s="164"/>
      <c r="BA274" s="164"/>
      <c r="BB274" s="223"/>
    </row>
    <row r="275" spans="1:54" ht="32.25" customHeight="1">
      <c r="A275" s="290"/>
      <c r="B275" s="292"/>
      <c r="C275" s="292"/>
      <c r="D275" s="165" t="s">
        <v>37</v>
      </c>
      <c r="E275" s="156">
        <f t="shared" si="670"/>
        <v>0</v>
      </c>
      <c r="F275" s="156">
        <f t="shared" si="671"/>
        <v>0</v>
      </c>
      <c r="G275" s="164"/>
      <c r="H275" s="156"/>
      <c r="I275" s="156"/>
      <c r="J275" s="164"/>
      <c r="K275" s="156"/>
      <c r="L275" s="156"/>
      <c r="M275" s="164"/>
      <c r="N275" s="156"/>
      <c r="O275" s="156"/>
      <c r="P275" s="164"/>
      <c r="Q275" s="156"/>
      <c r="R275" s="156"/>
      <c r="S275" s="164"/>
      <c r="T275" s="156"/>
      <c r="U275" s="156"/>
      <c r="V275" s="164"/>
      <c r="W275" s="156"/>
      <c r="X275" s="156"/>
      <c r="Y275" s="164"/>
      <c r="Z275" s="156"/>
      <c r="AA275" s="156"/>
      <c r="AB275" s="164"/>
      <c r="AC275" s="164"/>
      <c r="AD275" s="164"/>
      <c r="AE275" s="156"/>
      <c r="AF275" s="156"/>
      <c r="AG275" s="164"/>
      <c r="AH275" s="164"/>
      <c r="AI275" s="164"/>
      <c r="AJ275" s="156"/>
      <c r="AK275" s="156"/>
      <c r="AL275" s="164"/>
      <c r="AM275" s="164"/>
      <c r="AN275" s="164"/>
      <c r="AO275" s="156"/>
      <c r="AP275" s="156"/>
      <c r="AQ275" s="164"/>
      <c r="AR275" s="164"/>
      <c r="AS275" s="164"/>
      <c r="AT275" s="156"/>
      <c r="AU275" s="156"/>
      <c r="AV275" s="164"/>
      <c r="AW275" s="164"/>
      <c r="AX275" s="164"/>
      <c r="AY275" s="164"/>
      <c r="AZ275" s="164"/>
      <c r="BA275" s="164"/>
      <c r="BB275" s="223"/>
    </row>
    <row r="276" spans="1:54" ht="50.25" customHeight="1">
      <c r="A276" s="290"/>
      <c r="B276" s="292"/>
      <c r="C276" s="292"/>
      <c r="D276" s="166" t="s">
        <v>2</v>
      </c>
      <c r="E276" s="156">
        <f t="shared" si="670"/>
        <v>0</v>
      </c>
      <c r="F276" s="156">
        <f t="shared" si="671"/>
        <v>0</v>
      </c>
      <c r="G276" s="164"/>
      <c r="H276" s="156"/>
      <c r="I276" s="156"/>
      <c r="J276" s="164"/>
      <c r="K276" s="156"/>
      <c r="L276" s="156"/>
      <c r="M276" s="164"/>
      <c r="N276" s="156"/>
      <c r="O276" s="156"/>
      <c r="P276" s="164"/>
      <c r="Q276" s="156"/>
      <c r="R276" s="156"/>
      <c r="S276" s="164"/>
      <c r="T276" s="156"/>
      <c r="U276" s="156"/>
      <c r="V276" s="164"/>
      <c r="W276" s="156"/>
      <c r="X276" s="156"/>
      <c r="Y276" s="164"/>
      <c r="Z276" s="156"/>
      <c r="AA276" s="156"/>
      <c r="AB276" s="164"/>
      <c r="AC276" s="164"/>
      <c r="AD276" s="164"/>
      <c r="AE276" s="156"/>
      <c r="AF276" s="156"/>
      <c r="AG276" s="164"/>
      <c r="AH276" s="164"/>
      <c r="AI276" s="164"/>
      <c r="AJ276" s="156"/>
      <c r="AK276" s="156"/>
      <c r="AL276" s="164"/>
      <c r="AM276" s="164"/>
      <c r="AN276" s="164"/>
      <c r="AO276" s="156"/>
      <c r="AP276" s="156"/>
      <c r="AQ276" s="164"/>
      <c r="AR276" s="164"/>
      <c r="AS276" s="164"/>
      <c r="AT276" s="156"/>
      <c r="AU276" s="156"/>
      <c r="AV276" s="164"/>
      <c r="AW276" s="164"/>
      <c r="AX276" s="164"/>
      <c r="AY276" s="164"/>
      <c r="AZ276" s="164"/>
      <c r="BA276" s="164"/>
      <c r="BB276" s="223"/>
    </row>
    <row r="277" spans="1:54" ht="22.5" customHeight="1">
      <c r="A277" s="290"/>
      <c r="B277" s="292"/>
      <c r="C277" s="292"/>
      <c r="D277" s="222" t="s">
        <v>277</v>
      </c>
      <c r="E277" s="156">
        <f>H277+K277+N277+Q277+T277+W277+Z277+AE277+AJ277+AO277+AT277+AY277</f>
        <v>651.88099999999997</v>
      </c>
      <c r="F277" s="156">
        <f t="shared" si="671"/>
        <v>0</v>
      </c>
      <c r="G277" s="164"/>
      <c r="H277" s="156"/>
      <c r="I277" s="156"/>
      <c r="J277" s="164"/>
      <c r="K277" s="156"/>
      <c r="L277" s="156"/>
      <c r="M277" s="164"/>
      <c r="N277" s="156"/>
      <c r="O277" s="156"/>
      <c r="P277" s="164"/>
      <c r="Q277" s="156"/>
      <c r="R277" s="156"/>
      <c r="S277" s="164"/>
      <c r="T277" s="156"/>
      <c r="U277" s="156"/>
      <c r="V277" s="164"/>
      <c r="W277" s="156"/>
      <c r="X277" s="156"/>
      <c r="Y277" s="164"/>
      <c r="Z277" s="156"/>
      <c r="AA277" s="156"/>
      <c r="AB277" s="164"/>
      <c r="AC277" s="164"/>
      <c r="AD277" s="164"/>
      <c r="AE277" s="156"/>
      <c r="AF277" s="156"/>
      <c r="AG277" s="164"/>
      <c r="AH277" s="164"/>
      <c r="AI277" s="164"/>
      <c r="AJ277" s="156">
        <v>651.88099999999997</v>
      </c>
      <c r="AK277" s="156"/>
      <c r="AL277" s="164"/>
      <c r="AM277" s="164"/>
      <c r="AN277" s="164"/>
      <c r="AO277" s="156"/>
      <c r="AP277" s="156"/>
      <c r="AQ277" s="164"/>
      <c r="AR277" s="164"/>
      <c r="AS277" s="164"/>
      <c r="AT277" s="156"/>
      <c r="AU277" s="156"/>
      <c r="AV277" s="164"/>
      <c r="AW277" s="164"/>
      <c r="AX277" s="164"/>
      <c r="AY277" s="164"/>
      <c r="AZ277" s="164"/>
      <c r="BA277" s="164"/>
      <c r="BB277" s="223"/>
    </row>
    <row r="278" spans="1:54" ht="82.5" customHeight="1">
      <c r="A278" s="290"/>
      <c r="B278" s="292"/>
      <c r="C278" s="292"/>
      <c r="D278" s="222" t="s">
        <v>283</v>
      </c>
      <c r="E278" s="156">
        <f t="shared" ref="E278:E280" si="672">H278+K278+N278+Q278+T278+W278+Z278+AE278+AJ278+AO278+AT278+AY278</f>
        <v>0</v>
      </c>
      <c r="F278" s="156">
        <f t="shared" si="671"/>
        <v>0</v>
      </c>
      <c r="G278" s="164"/>
      <c r="H278" s="156"/>
      <c r="I278" s="156"/>
      <c r="J278" s="164"/>
      <c r="K278" s="156"/>
      <c r="L278" s="156"/>
      <c r="M278" s="164"/>
      <c r="N278" s="156"/>
      <c r="O278" s="156"/>
      <c r="P278" s="164"/>
      <c r="Q278" s="156"/>
      <c r="R278" s="156"/>
      <c r="S278" s="164"/>
      <c r="T278" s="156"/>
      <c r="U278" s="156"/>
      <c r="V278" s="164"/>
      <c r="W278" s="156"/>
      <c r="X278" s="156"/>
      <c r="Y278" s="164"/>
      <c r="Z278" s="156"/>
      <c r="AA278" s="156"/>
      <c r="AB278" s="164"/>
      <c r="AC278" s="164"/>
      <c r="AD278" s="164"/>
      <c r="AE278" s="156"/>
      <c r="AF278" s="156"/>
      <c r="AG278" s="164"/>
      <c r="AH278" s="164"/>
      <c r="AI278" s="164"/>
      <c r="AJ278" s="156"/>
      <c r="AK278" s="156"/>
      <c r="AL278" s="164"/>
      <c r="AM278" s="164"/>
      <c r="AN278" s="164"/>
      <c r="AO278" s="156"/>
      <c r="AP278" s="156"/>
      <c r="AQ278" s="164"/>
      <c r="AR278" s="164"/>
      <c r="AS278" s="164"/>
      <c r="AT278" s="156"/>
      <c r="AU278" s="156"/>
      <c r="AV278" s="164"/>
      <c r="AW278" s="164"/>
      <c r="AX278" s="164"/>
      <c r="AY278" s="164"/>
      <c r="AZ278" s="164"/>
      <c r="BA278" s="164"/>
      <c r="BB278" s="223"/>
    </row>
    <row r="279" spans="1:54" ht="22.5" customHeight="1">
      <c r="A279" s="290"/>
      <c r="B279" s="292"/>
      <c r="C279" s="292"/>
      <c r="D279" s="222" t="s">
        <v>278</v>
      </c>
      <c r="E279" s="156">
        <f t="shared" si="672"/>
        <v>0</v>
      </c>
      <c r="F279" s="156">
        <f t="shared" si="671"/>
        <v>0</v>
      </c>
      <c r="G279" s="164"/>
      <c r="H279" s="156"/>
      <c r="I279" s="156"/>
      <c r="J279" s="164"/>
      <c r="K279" s="156"/>
      <c r="L279" s="156"/>
      <c r="M279" s="164"/>
      <c r="N279" s="156"/>
      <c r="O279" s="156"/>
      <c r="P279" s="164"/>
      <c r="Q279" s="156"/>
      <c r="R279" s="156"/>
      <c r="S279" s="164"/>
      <c r="T279" s="156"/>
      <c r="U279" s="156"/>
      <c r="V279" s="164"/>
      <c r="W279" s="156"/>
      <c r="X279" s="156"/>
      <c r="Y279" s="164"/>
      <c r="Z279" s="156"/>
      <c r="AA279" s="156"/>
      <c r="AB279" s="164"/>
      <c r="AC279" s="164"/>
      <c r="AD279" s="164"/>
      <c r="AE279" s="156"/>
      <c r="AF279" s="156"/>
      <c r="AG279" s="164"/>
      <c r="AH279" s="164"/>
      <c r="AI279" s="164"/>
      <c r="AJ279" s="156"/>
      <c r="AK279" s="156"/>
      <c r="AL279" s="164"/>
      <c r="AM279" s="164"/>
      <c r="AN279" s="164"/>
      <c r="AO279" s="156"/>
      <c r="AP279" s="156"/>
      <c r="AQ279" s="164"/>
      <c r="AR279" s="164"/>
      <c r="AS279" s="164"/>
      <c r="AT279" s="156"/>
      <c r="AU279" s="156"/>
      <c r="AV279" s="164"/>
      <c r="AW279" s="164"/>
      <c r="AX279" s="164"/>
      <c r="AY279" s="164"/>
      <c r="AZ279" s="164"/>
      <c r="BA279" s="164"/>
      <c r="BB279" s="223"/>
    </row>
    <row r="280" spans="1:54" ht="31.2">
      <c r="A280" s="290"/>
      <c r="B280" s="292"/>
      <c r="C280" s="292"/>
      <c r="D280" s="161" t="s">
        <v>43</v>
      </c>
      <c r="E280" s="156">
        <f t="shared" si="672"/>
        <v>0</v>
      </c>
      <c r="F280" s="156">
        <f t="shared" si="671"/>
        <v>0</v>
      </c>
      <c r="G280" s="164"/>
      <c r="H280" s="156"/>
      <c r="I280" s="156"/>
      <c r="J280" s="164"/>
      <c r="K280" s="156"/>
      <c r="L280" s="156"/>
      <c r="M280" s="164"/>
      <c r="N280" s="156"/>
      <c r="O280" s="156"/>
      <c r="P280" s="164"/>
      <c r="Q280" s="156"/>
      <c r="R280" s="156"/>
      <c r="S280" s="164"/>
      <c r="T280" s="156"/>
      <c r="U280" s="156"/>
      <c r="V280" s="164"/>
      <c r="W280" s="156"/>
      <c r="X280" s="156"/>
      <c r="Y280" s="164"/>
      <c r="Z280" s="156"/>
      <c r="AA280" s="156"/>
      <c r="AB280" s="164"/>
      <c r="AC280" s="164"/>
      <c r="AD280" s="164"/>
      <c r="AE280" s="156"/>
      <c r="AF280" s="156"/>
      <c r="AG280" s="164"/>
      <c r="AH280" s="164"/>
      <c r="AI280" s="164"/>
      <c r="AJ280" s="156"/>
      <c r="AK280" s="156"/>
      <c r="AL280" s="164"/>
      <c r="AM280" s="164"/>
      <c r="AN280" s="164"/>
      <c r="AO280" s="156"/>
      <c r="AP280" s="156"/>
      <c r="AQ280" s="164"/>
      <c r="AR280" s="164"/>
      <c r="AS280" s="164"/>
      <c r="AT280" s="156"/>
      <c r="AU280" s="156"/>
      <c r="AV280" s="164"/>
      <c r="AW280" s="164"/>
      <c r="AX280" s="164"/>
      <c r="AY280" s="164"/>
      <c r="AZ280" s="164"/>
      <c r="BA280" s="164"/>
      <c r="BB280" s="224"/>
    </row>
    <row r="281" spans="1:54" ht="22.5" customHeight="1">
      <c r="A281" s="289"/>
      <c r="B281" s="291" t="s">
        <v>481</v>
      </c>
      <c r="C281" s="291" t="s">
        <v>331</v>
      </c>
      <c r="D281" s="167" t="s">
        <v>41</v>
      </c>
      <c r="E281" s="156">
        <f t="shared" ref="E281:E283" si="673">H281+K281+N281+Q281+T281+W281+Z281+AE281+AJ281+AO281+AT281+AY281</f>
        <v>187.369</v>
      </c>
      <c r="F281" s="156">
        <f t="shared" ref="F281:F287" si="674">I281+L281+O281+R281+U281+X281+AA281+AF281+AK281+AP281+AU281+AZ281</f>
        <v>0</v>
      </c>
      <c r="G281" s="164"/>
      <c r="H281" s="156"/>
      <c r="I281" s="156"/>
      <c r="J281" s="164"/>
      <c r="K281" s="156"/>
      <c r="L281" s="156"/>
      <c r="M281" s="164"/>
      <c r="N281" s="156"/>
      <c r="O281" s="156"/>
      <c r="P281" s="164"/>
      <c r="Q281" s="156"/>
      <c r="R281" s="156"/>
      <c r="S281" s="164"/>
      <c r="T281" s="156"/>
      <c r="U281" s="156"/>
      <c r="V281" s="164"/>
      <c r="W281" s="156"/>
      <c r="X281" s="156"/>
      <c r="Y281" s="164"/>
      <c r="Z281" s="156">
        <f>Z282+Z283+Z284+Z285+Z286+Z287</f>
        <v>0</v>
      </c>
      <c r="AA281" s="156"/>
      <c r="AB281" s="164"/>
      <c r="AC281" s="164"/>
      <c r="AD281" s="164"/>
      <c r="AE281" s="156"/>
      <c r="AF281" s="156"/>
      <c r="AG281" s="164"/>
      <c r="AH281" s="164"/>
      <c r="AI281" s="164"/>
      <c r="AJ281" s="156">
        <f>AJ284</f>
        <v>187.369</v>
      </c>
      <c r="AK281" s="156"/>
      <c r="AL281" s="164"/>
      <c r="AM281" s="164"/>
      <c r="AN281" s="164"/>
      <c r="AO281" s="156"/>
      <c r="AP281" s="156"/>
      <c r="AQ281" s="164"/>
      <c r="AR281" s="164"/>
      <c r="AS281" s="164"/>
      <c r="AT281" s="156"/>
      <c r="AU281" s="156"/>
      <c r="AV281" s="164"/>
      <c r="AW281" s="164"/>
      <c r="AX281" s="164"/>
      <c r="AY281" s="164"/>
      <c r="AZ281" s="164"/>
      <c r="BA281" s="164"/>
      <c r="BB281" s="223"/>
    </row>
    <row r="282" spans="1:54" ht="32.25" customHeight="1">
      <c r="A282" s="290"/>
      <c r="B282" s="292"/>
      <c r="C282" s="292"/>
      <c r="D282" s="165" t="s">
        <v>37</v>
      </c>
      <c r="E282" s="156">
        <f t="shared" si="673"/>
        <v>0</v>
      </c>
      <c r="F282" s="156">
        <f t="shared" si="674"/>
        <v>0</v>
      </c>
      <c r="G282" s="164"/>
      <c r="H282" s="156"/>
      <c r="I282" s="156"/>
      <c r="J282" s="164"/>
      <c r="K282" s="156"/>
      <c r="L282" s="156"/>
      <c r="M282" s="164"/>
      <c r="N282" s="156"/>
      <c r="O282" s="156"/>
      <c r="P282" s="164"/>
      <c r="Q282" s="156"/>
      <c r="R282" s="156"/>
      <c r="S282" s="164"/>
      <c r="T282" s="156"/>
      <c r="U282" s="156"/>
      <c r="V282" s="164"/>
      <c r="W282" s="156"/>
      <c r="X282" s="156"/>
      <c r="Y282" s="164"/>
      <c r="Z282" s="156"/>
      <c r="AA282" s="156"/>
      <c r="AB282" s="164"/>
      <c r="AC282" s="164"/>
      <c r="AD282" s="164"/>
      <c r="AE282" s="156"/>
      <c r="AF282" s="156"/>
      <c r="AG282" s="164"/>
      <c r="AH282" s="164"/>
      <c r="AI282" s="164"/>
      <c r="AJ282" s="156"/>
      <c r="AK282" s="156"/>
      <c r="AL282" s="164"/>
      <c r="AM282" s="164"/>
      <c r="AN282" s="164"/>
      <c r="AO282" s="156"/>
      <c r="AP282" s="156"/>
      <c r="AQ282" s="164"/>
      <c r="AR282" s="164"/>
      <c r="AS282" s="164"/>
      <c r="AT282" s="156"/>
      <c r="AU282" s="156"/>
      <c r="AV282" s="164"/>
      <c r="AW282" s="164"/>
      <c r="AX282" s="164"/>
      <c r="AY282" s="164"/>
      <c r="AZ282" s="164"/>
      <c r="BA282" s="164"/>
      <c r="BB282" s="223"/>
    </row>
    <row r="283" spans="1:54" ht="50.25" customHeight="1">
      <c r="A283" s="290"/>
      <c r="B283" s="292"/>
      <c r="C283" s="292"/>
      <c r="D283" s="166" t="s">
        <v>2</v>
      </c>
      <c r="E283" s="156">
        <f t="shared" si="673"/>
        <v>0</v>
      </c>
      <c r="F283" s="156">
        <f t="shared" si="674"/>
        <v>0</v>
      </c>
      <c r="G283" s="164"/>
      <c r="H283" s="156"/>
      <c r="I283" s="156"/>
      <c r="J283" s="164"/>
      <c r="K283" s="156"/>
      <c r="L283" s="156"/>
      <c r="M283" s="164"/>
      <c r="N283" s="156"/>
      <c r="O283" s="156"/>
      <c r="P283" s="164"/>
      <c r="Q283" s="156"/>
      <c r="R283" s="156"/>
      <c r="S283" s="164"/>
      <c r="T283" s="156"/>
      <c r="U283" s="156"/>
      <c r="V283" s="164"/>
      <c r="W283" s="156"/>
      <c r="X283" s="156"/>
      <c r="Y283" s="164"/>
      <c r="Z283" s="156"/>
      <c r="AA283" s="156"/>
      <c r="AB283" s="164"/>
      <c r="AC283" s="164"/>
      <c r="AD283" s="164"/>
      <c r="AE283" s="156"/>
      <c r="AF283" s="156"/>
      <c r="AG283" s="164"/>
      <c r="AH283" s="164"/>
      <c r="AI283" s="164"/>
      <c r="AJ283" s="156"/>
      <c r="AK283" s="156"/>
      <c r="AL283" s="164"/>
      <c r="AM283" s="164"/>
      <c r="AN283" s="164"/>
      <c r="AO283" s="156"/>
      <c r="AP283" s="156"/>
      <c r="AQ283" s="164"/>
      <c r="AR283" s="164"/>
      <c r="AS283" s="164"/>
      <c r="AT283" s="156"/>
      <c r="AU283" s="156"/>
      <c r="AV283" s="164"/>
      <c r="AW283" s="164"/>
      <c r="AX283" s="164"/>
      <c r="AY283" s="164"/>
      <c r="AZ283" s="164"/>
      <c r="BA283" s="164"/>
      <c r="BB283" s="223"/>
    </row>
    <row r="284" spans="1:54" ht="22.5" customHeight="1">
      <c r="A284" s="290"/>
      <c r="B284" s="292"/>
      <c r="C284" s="292"/>
      <c r="D284" s="222" t="s">
        <v>277</v>
      </c>
      <c r="E284" s="156">
        <f>H284+K284+N284+Q284+T284+W284+Z284+AE284+AJ284+AO284+AT284+AY284</f>
        <v>187.369</v>
      </c>
      <c r="F284" s="156">
        <f t="shared" si="674"/>
        <v>0</v>
      </c>
      <c r="G284" s="164"/>
      <c r="H284" s="156"/>
      <c r="I284" s="156"/>
      <c r="J284" s="164"/>
      <c r="K284" s="156"/>
      <c r="L284" s="156"/>
      <c r="M284" s="164"/>
      <c r="N284" s="156"/>
      <c r="O284" s="156"/>
      <c r="P284" s="164"/>
      <c r="Q284" s="156"/>
      <c r="R284" s="156"/>
      <c r="S284" s="164"/>
      <c r="T284" s="156"/>
      <c r="U284" s="156"/>
      <c r="V284" s="164"/>
      <c r="W284" s="156"/>
      <c r="X284" s="156"/>
      <c r="Y284" s="164"/>
      <c r="Z284" s="156"/>
      <c r="AA284" s="156"/>
      <c r="AB284" s="164"/>
      <c r="AC284" s="164"/>
      <c r="AD284" s="164"/>
      <c r="AE284" s="156"/>
      <c r="AF284" s="156"/>
      <c r="AG284" s="164"/>
      <c r="AH284" s="164"/>
      <c r="AI284" s="164"/>
      <c r="AJ284" s="156">
        <v>187.369</v>
      </c>
      <c r="AK284" s="156"/>
      <c r="AL284" s="164"/>
      <c r="AM284" s="164"/>
      <c r="AN284" s="164"/>
      <c r="AO284" s="156"/>
      <c r="AP284" s="156"/>
      <c r="AQ284" s="164"/>
      <c r="AR284" s="164"/>
      <c r="AS284" s="164"/>
      <c r="AT284" s="156"/>
      <c r="AU284" s="156"/>
      <c r="AV284" s="164"/>
      <c r="AW284" s="164"/>
      <c r="AX284" s="164"/>
      <c r="AY284" s="164"/>
      <c r="AZ284" s="164"/>
      <c r="BA284" s="164"/>
      <c r="BB284" s="223"/>
    </row>
    <row r="285" spans="1:54" ht="82.5" customHeight="1">
      <c r="A285" s="290"/>
      <c r="B285" s="292"/>
      <c r="C285" s="292"/>
      <c r="D285" s="222" t="s">
        <v>283</v>
      </c>
      <c r="E285" s="156">
        <f t="shared" ref="E285:E287" si="675">H285+K285+N285+Q285+T285+W285+Z285+AE285+AJ285+AO285+AT285+AY285</f>
        <v>0</v>
      </c>
      <c r="F285" s="156">
        <f t="shared" si="674"/>
        <v>0</v>
      </c>
      <c r="G285" s="164"/>
      <c r="H285" s="156"/>
      <c r="I285" s="156"/>
      <c r="J285" s="164"/>
      <c r="K285" s="156"/>
      <c r="L285" s="156"/>
      <c r="M285" s="164"/>
      <c r="N285" s="156"/>
      <c r="O285" s="156"/>
      <c r="P285" s="164"/>
      <c r="Q285" s="156"/>
      <c r="R285" s="156"/>
      <c r="S285" s="164"/>
      <c r="T285" s="156"/>
      <c r="U285" s="156"/>
      <c r="V285" s="164"/>
      <c r="W285" s="156"/>
      <c r="X285" s="156"/>
      <c r="Y285" s="164"/>
      <c r="Z285" s="156"/>
      <c r="AA285" s="156"/>
      <c r="AB285" s="164"/>
      <c r="AC285" s="164"/>
      <c r="AD285" s="164"/>
      <c r="AE285" s="156"/>
      <c r="AF285" s="156"/>
      <c r="AG285" s="164"/>
      <c r="AH285" s="164"/>
      <c r="AI285" s="164"/>
      <c r="AJ285" s="156"/>
      <c r="AK285" s="156"/>
      <c r="AL285" s="164"/>
      <c r="AM285" s="164"/>
      <c r="AN285" s="164"/>
      <c r="AO285" s="156"/>
      <c r="AP285" s="156"/>
      <c r="AQ285" s="164"/>
      <c r="AR285" s="164"/>
      <c r="AS285" s="164"/>
      <c r="AT285" s="156"/>
      <c r="AU285" s="156"/>
      <c r="AV285" s="164"/>
      <c r="AW285" s="164"/>
      <c r="AX285" s="164"/>
      <c r="AY285" s="164"/>
      <c r="AZ285" s="164"/>
      <c r="BA285" s="164"/>
      <c r="BB285" s="223"/>
    </row>
    <row r="286" spans="1:54" ht="22.5" customHeight="1">
      <c r="A286" s="290"/>
      <c r="B286" s="292"/>
      <c r="C286" s="292"/>
      <c r="D286" s="222" t="s">
        <v>278</v>
      </c>
      <c r="E286" s="156">
        <f t="shared" si="675"/>
        <v>0</v>
      </c>
      <c r="F286" s="156">
        <f t="shared" si="674"/>
        <v>0</v>
      </c>
      <c r="G286" s="164"/>
      <c r="H286" s="156"/>
      <c r="I286" s="156"/>
      <c r="J286" s="164"/>
      <c r="K286" s="156"/>
      <c r="L286" s="156"/>
      <c r="M286" s="164"/>
      <c r="N286" s="156"/>
      <c r="O286" s="156"/>
      <c r="P286" s="164"/>
      <c r="Q286" s="156"/>
      <c r="R286" s="156"/>
      <c r="S286" s="164"/>
      <c r="T286" s="156"/>
      <c r="U286" s="156"/>
      <c r="V286" s="164"/>
      <c r="W286" s="156"/>
      <c r="X286" s="156"/>
      <c r="Y286" s="164"/>
      <c r="Z286" s="156"/>
      <c r="AA286" s="156"/>
      <c r="AB286" s="164"/>
      <c r="AC286" s="164"/>
      <c r="AD286" s="164"/>
      <c r="AE286" s="156"/>
      <c r="AF286" s="156"/>
      <c r="AG286" s="164"/>
      <c r="AH286" s="164"/>
      <c r="AI286" s="164"/>
      <c r="AJ286" s="156"/>
      <c r="AK286" s="156"/>
      <c r="AL286" s="164"/>
      <c r="AM286" s="164"/>
      <c r="AN286" s="164"/>
      <c r="AO286" s="156"/>
      <c r="AP286" s="156"/>
      <c r="AQ286" s="164"/>
      <c r="AR286" s="164"/>
      <c r="AS286" s="164"/>
      <c r="AT286" s="156"/>
      <c r="AU286" s="156"/>
      <c r="AV286" s="164"/>
      <c r="AW286" s="164"/>
      <c r="AX286" s="164"/>
      <c r="AY286" s="164"/>
      <c r="AZ286" s="164"/>
      <c r="BA286" s="164"/>
      <c r="BB286" s="223"/>
    </row>
    <row r="287" spans="1:54" ht="31.2">
      <c r="A287" s="290"/>
      <c r="B287" s="292"/>
      <c r="C287" s="292"/>
      <c r="D287" s="161" t="s">
        <v>43</v>
      </c>
      <c r="E287" s="156">
        <f t="shared" si="675"/>
        <v>0</v>
      </c>
      <c r="F287" s="156">
        <f t="shared" si="674"/>
        <v>0</v>
      </c>
      <c r="G287" s="164"/>
      <c r="H287" s="156"/>
      <c r="I287" s="156"/>
      <c r="J287" s="164"/>
      <c r="K287" s="156"/>
      <c r="L287" s="156"/>
      <c r="M287" s="164"/>
      <c r="N287" s="156"/>
      <c r="O287" s="156"/>
      <c r="P287" s="164"/>
      <c r="Q287" s="156"/>
      <c r="R287" s="156"/>
      <c r="S287" s="164"/>
      <c r="T287" s="156"/>
      <c r="U287" s="156"/>
      <c r="V287" s="164"/>
      <c r="W287" s="156"/>
      <c r="X287" s="156"/>
      <c r="Y287" s="164"/>
      <c r="Z287" s="156"/>
      <c r="AA287" s="156"/>
      <c r="AB287" s="164"/>
      <c r="AC287" s="164"/>
      <c r="AD287" s="164"/>
      <c r="AE287" s="156"/>
      <c r="AF287" s="156"/>
      <c r="AG287" s="164"/>
      <c r="AH287" s="164"/>
      <c r="AI287" s="164"/>
      <c r="AJ287" s="156"/>
      <c r="AK287" s="156"/>
      <c r="AL287" s="164"/>
      <c r="AM287" s="164"/>
      <c r="AN287" s="164"/>
      <c r="AO287" s="156"/>
      <c r="AP287" s="156"/>
      <c r="AQ287" s="164"/>
      <c r="AR287" s="164"/>
      <c r="AS287" s="164"/>
      <c r="AT287" s="156"/>
      <c r="AU287" s="156"/>
      <c r="AV287" s="164"/>
      <c r="AW287" s="164"/>
      <c r="AX287" s="164"/>
      <c r="AY287" s="164"/>
      <c r="AZ287" s="164"/>
      <c r="BA287" s="164"/>
      <c r="BB287" s="224"/>
    </row>
    <row r="288" spans="1:54" ht="15.6">
      <c r="A288" s="311" t="s">
        <v>308</v>
      </c>
      <c r="B288" s="377"/>
      <c r="C288" s="378"/>
      <c r="D288" s="167" t="s">
        <v>41</v>
      </c>
      <c r="E288" s="196">
        <f>E176+E183+E190+E197+E204+E211+E218+E225+E232+E239+E246+E253+E260+E267+E274+E281</f>
        <v>41241.160000000003</v>
      </c>
      <c r="F288" s="196">
        <f t="shared" ref="F288:BA288" si="676">F176+F183+F190+F197+F204+F211+F218+F225+F232+F239+F246+F253+F260+F267+F274+F281</f>
        <v>6508.9405000000006</v>
      </c>
      <c r="G288" s="196">
        <f>F288*100/E288</f>
        <v>15.782631962825487</v>
      </c>
      <c r="H288" s="196">
        <f t="shared" si="676"/>
        <v>0</v>
      </c>
      <c r="I288" s="196">
        <f t="shared" si="676"/>
        <v>0</v>
      </c>
      <c r="J288" s="196">
        <f t="shared" si="676"/>
        <v>0</v>
      </c>
      <c r="K288" s="196">
        <f t="shared" si="676"/>
        <v>0</v>
      </c>
      <c r="L288" s="196">
        <f t="shared" si="676"/>
        <v>0</v>
      </c>
      <c r="M288" s="196">
        <f t="shared" si="676"/>
        <v>0</v>
      </c>
      <c r="N288" s="196">
        <f t="shared" si="676"/>
        <v>0</v>
      </c>
      <c r="O288" s="196">
        <f t="shared" si="676"/>
        <v>0</v>
      </c>
      <c r="P288" s="196">
        <f t="shared" si="676"/>
        <v>0</v>
      </c>
      <c r="Q288" s="196">
        <f t="shared" si="676"/>
        <v>6508.9405000000006</v>
      </c>
      <c r="R288" s="196">
        <f t="shared" si="676"/>
        <v>6508.9405000000006</v>
      </c>
      <c r="S288" s="196">
        <f>R288*100/Q288</f>
        <v>100</v>
      </c>
      <c r="T288" s="196">
        <f t="shared" si="676"/>
        <v>0</v>
      </c>
      <c r="U288" s="196">
        <f t="shared" si="676"/>
        <v>0</v>
      </c>
      <c r="V288" s="196">
        <f t="shared" si="676"/>
        <v>0</v>
      </c>
      <c r="W288" s="196">
        <f t="shared" si="676"/>
        <v>5470.0463999999993</v>
      </c>
      <c r="X288" s="196">
        <f t="shared" si="676"/>
        <v>0</v>
      </c>
      <c r="Y288" s="196">
        <f t="shared" si="676"/>
        <v>0</v>
      </c>
      <c r="Z288" s="196">
        <f t="shared" si="676"/>
        <v>6787.5</v>
      </c>
      <c r="AA288" s="196">
        <f t="shared" si="676"/>
        <v>0</v>
      </c>
      <c r="AB288" s="196">
        <f t="shared" si="676"/>
        <v>0</v>
      </c>
      <c r="AC288" s="196">
        <f t="shared" si="676"/>
        <v>0</v>
      </c>
      <c r="AD288" s="196">
        <f t="shared" si="676"/>
        <v>0</v>
      </c>
      <c r="AE288" s="196">
        <f t="shared" si="676"/>
        <v>1000.5070999999998</v>
      </c>
      <c r="AF288" s="196">
        <f t="shared" si="676"/>
        <v>0</v>
      </c>
      <c r="AG288" s="196">
        <f t="shared" si="676"/>
        <v>0</v>
      </c>
      <c r="AH288" s="196">
        <f t="shared" si="676"/>
        <v>0</v>
      </c>
      <c r="AI288" s="196">
        <f t="shared" si="676"/>
        <v>0</v>
      </c>
      <c r="AJ288" s="196">
        <f t="shared" si="676"/>
        <v>21474.166000000001</v>
      </c>
      <c r="AK288" s="196">
        <f t="shared" si="676"/>
        <v>0</v>
      </c>
      <c r="AL288" s="196">
        <f t="shared" si="676"/>
        <v>0</v>
      </c>
      <c r="AM288" s="196">
        <f t="shared" si="676"/>
        <v>0</v>
      </c>
      <c r="AN288" s="196">
        <f t="shared" si="676"/>
        <v>0</v>
      </c>
      <c r="AO288" s="196">
        <f t="shared" si="676"/>
        <v>0</v>
      </c>
      <c r="AP288" s="196">
        <f t="shared" si="676"/>
        <v>0</v>
      </c>
      <c r="AQ288" s="196">
        <f t="shared" si="676"/>
        <v>0</v>
      </c>
      <c r="AR288" s="196">
        <f t="shared" si="676"/>
        <v>0</v>
      </c>
      <c r="AS288" s="196">
        <f t="shared" si="676"/>
        <v>0</v>
      </c>
      <c r="AT288" s="196">
        <f t="shared" si="676"/>
        <v>0</v>
      </c>
      <c r="AU288" s="196">
        <f t="shared" si="676"/>
        <v>0</v>
      </c>
      <c r="AV288" s="196">
        <f t="shared" si="676"/>
        <v>0</v>
      </c>
      <c r="AW288" s="196">
        <f t="shared" si="676"/>
        <v>0</v>
      </c>
      <c r="AX288" s="196">
        <f t="shared" si="676"/>
        <v>0</v>
      </c>
      <c r="AY288" s="196">
        <f t="shared" si="676"/>
        <v>0</v>
      </c>
      <c r="AZ288" s="196">
        <f t="shared" si="676"/>
        <v>0</v>
      </c>
      <c r="BA288" s="196">
        <f t="shared" si="676"/>
        <v>0</v>
      </c>
      <c r="BB288" s="184"/>
    </row>
    <row r="289" spans="1:54" ht="31.2">
      <c r="A289" s="379"/>
      <c r="B289" s="380"/>
      <c r="C289" s="381"/>
      <c r="D289" s="167" t="s">
        <v>37</v>
      </c>
      <c r="E289" s="196">
        <f t="shared" ref="E289:BA289" si="677">E177+E184+E191+E198+E205+E212+E219+E226+E233+E240+E247+E254+E261+E268+E275+E282</f>
        <v>0</v>
      </c>
      <c r="F289" s="196">
        <f t="shared" si="677"/>
        <v>0</v>
      </c>
      <c r="G289" s="196">
        <f t="shared" si="677"/>
        <v>0</v>
      </c>
      <c r="H289" s="196">
        <f t="shared" si="677"/>
        <v>0</v>
      </c>
      <c r="I289" s="196">
        <f t="shared" si="677"/>
        <v>0</v>
      </c>
      <c r="J289" s="196">
        <f t="shared" si="677"/>
        <v>0</v>
      </c>
      <c r="K289" s="196">
        <f t="shared" si="677"/>
        <v>0</v>
      </c>
      <c r="L289" s="196">
        <f t="shared" si="677"/>
        <v>0</v>
      </c>
      <c r="M289" s="196">
        <f t="shared" si="677"/>
        <v>0</v>
      </c>
      <c r="N289" s="196">
        <f t="shared" si="677"/>
        <v>0</v>
      </c>
      <c r="O289" s="196">
        <f t="shared" si="677"/>
        <v>0</v>
      </c>
      <c r="P289" s="196">
        <f t="shared" si="677"/>
        <v>0</v>
      </c>
      <c r="Q289" s="196">
        <f t="shared" si="677"/>
        <v>0</v>
      </c>
      <c r="R289" s="196">
        <f t="shared" si="677"/>
        <v>0</v>
      </c>
      <c r="S289" s="196">
        <f t="shared" si="677"/>
        <v>0</v>
      </c>
      <c r="T289" s="196">
        <f t="shared" si="677"/>
        <v>0</v>
      </c>
      <c r="U289" s="196">
        <f t="shared" si="677"/>
        <v>0</v>
      </c>
      <c r="V289" s="196">
        <f t="shared" si="677"/>
        <v>0</v>
      </c>
      <c r="W289" s="196">
        <f t="shared" si="677"/>
        <v>0</v>
      </c>
      <c r="X289" s="196">
        <f t="shared" si="677"/>
        <v>0</v>
      </c>
      <c r="Y289" s="196">
        <f t="shared" si="677"/>
        <v>0</v>
      </c>
      <c r="Z289" s="196">
        <f t="shared" si="677"/>
        <v>0</v>
      </c>
      <c r="AA289" s="196">
        <f t="shared" si="677"/>
        <v>0</v>
      </c>
      <c r="AB289" s="196">
        <f t="shared" si="677"/>
        <v>0</v>
      </c>
      <c r="AC289" s="196">
        <f t="shared" si="677"/>
        <v>0</v>
      </c>
      <c r="AD289" s="196">
        <f t="shared" si="677"/>
        <v>0</v>
      </c>
      <c r="AE289" s="196">
        <f t="shared" si="677"/>
        <v>0</v>
      </c>
      <c r="AF289" s="196">
        <f t="shared" si="677"/>
        <v>0</v>
      </c>
      <c r="AG289" s="196">
        <f t="shared" si="677"/>
        <v>0</v>
      </c>
      <c r="AH289" s="196">
        <f t="shared" si="677"/>
        <v>0</v>
      </c>
      <c r="AI289" s="196">
        <f t="shared" si="677"/>
        <v>0</v>
      </c>
      <c r="AJ289" s="196">
        <f t="shared" si="677"/>
        <v>0</v>
      </c>
      <c r="AK289" s="196">
        <f t="shared" si="677"/>
        <v>0</v>
      </c>
      <c r="AL289" s="196">
        <f t="shared" si="677"/>
        <v>0</v>
      </c>
      <c r="AM289" s="196">
        <f t="shared" si="677"/>
        <v>0</v>
      </c>
      <c r="AN289" s="196">
        <f t="shared" si="677"/>
        <v>0</v>
      </c>
      <c r="AO289" s="196">
        <f t="shared" si="677"/>
        <v>0</v>
      </c>
      <c r="AP289" s="196">
        <f t="shared" si="677"/>
        <v>0</v>
      </c>
      <c r="AQ289" s="196">
        <f t="shared" si="677"/>
        <v>0</v>
      </c>
      <c r="AR289" s="196">
        <f t="shared" si="677"/>
        <v>0</v>
      </c>
      <c r="AS289" s="196">
        <f t="shared" si="677"/>
        <v>0</v>
      </c>
      <c r="AT289" s="196">
        <f t="shared" si="677"/>
        <v>0</v>
      </c>
      <c r="AU289" s="196">
        <f t="shared" si="677"/>
        <v>0</v>
      </c>
      <c r="AV289" s="196">
        <f t="shared" si="677"/>
        <v>0</v>
      </c>
      <c r="AW289" s="196">
        <f t="shared" si="677"/>
        <v>0</v>
      </c>
      <c r="AX289" s="196">
        <f t="shared" si="677"/>
        <v>0</v>
      </c>
      <c r="AY289" s="196">
        <f t="shared" si="677"/>
        <v>0</v>
      </c>
      <c r="AZ289" s="196">
        <f t="shared" si="677"/>
        <v>0</v>
      </c>
      <c r="BA289" s="196">
        <f t="shared" si="677"/>
        <v>0</v>
      </c>
      <c r="BB289" s="184"/>
    </row>
    <row r="290" spans="1:54" ht="46.8">
      <c r="A290" s="379"/>
      <c r="B290" s="380"/>
      <c r="C290" s="381"/>
      <c r="D290" s="178" t="s">
        <v>2</v>
      </c>
      <c r="E290" s="196">
        <f t="shared" ref="E290:BA290" si="678">E178+E185+E192+E199+E206+E213+E220+E227+E234+E241+E248+E255+E262+E269+E276+E283</f>
        <v>1179.0999999999999</v>
      </c>
      <c r="F290" s="196">
        <f t="shared" si="678"/>
        <v>0</v>
      </c>
      <c r="G290" s="196">
        <f t="shared" ref="G290:G291" si="679">F290*100/E290</f>
        <v>0</v>
      </c>
      <c r="H290" s="196">
        <f t="shared" si="678"/>
        <v>0</v>
      </c>
      <c r="I290" s="196">
        <f t="shared" si="678"/>
        <v>0</v>
      </c>
      <c r="J290" s="196">
        <f t="shared" si="678"/>
        <v>0</v>
      </c>
      <c r="K290" s="196">
        <f t="shared" si="678"/>
        <v>0</v>
      </c>
      <c r="L290" s="196">
        <f t="shared" si="678"/>
        <v>0</v>
      </c>
      <c r="M290" s="196">
        <f t="shared" si="678"/>
        <v>0</v>
      </c>
      <c r="N290" s="196">
        <f t="shared" si="678"/>
        <v>0</v>
      </c>
      <c r="O290" s="196">
        <f t="shared" si="678"/>
        <v>0</v>
      </c>
      <c r="P290" s="196">
        <f t="shared" si="678"/>
        <v>0</v>
      </c>
      <c r="Q290" s="196">
        <f t="shared" si="678"/>
        <v>0</v>
      </c>
      <c r="R290" s="196">
        <f t="shared" si="678"/>
        <v>0</v>
      </c>
      <c r="S290" s="196">
        <f t="shared" si="678"/>
        <v>0</v>
      </c>
      <c r="T290" s="196">
        <f t="shared" si="678"/>
        <v>0</v>
      </c>
      <c r="U290" s="196">
        <f t="shared" si="678"/>
        <v>0</v>
      </c>
      <c r="V290" s="196">
        <f t="shared" si="678"/>
        <v>0</v>
      </c>
      <c r="W290" s="196">
        <f t="shared" si="678"/>
        <v>1179.0999999999999</v>
      </c>
      <c r="X290" s="196">
        <f t="shared" si="678"/>
        <v>0</v>
      </c>
      <c r="Y290" s="196">
        <f t="shared" si="678"/>
        <v>0</v>
      </c>
      <c r="Z290" s="196">
        <f t="shared" si="678"/>
        <v>0</v>
      </c>
      <c r="AA290" s="196">
        <f t="shared" si="678"/>
        <v>0</v>
      </c>
      <c r="AB290" s="196">
        <f t="shared" si="678"/>
        <v>0</v>
      </c>
      <c r="AC290" s="196">
        <f t="shared" si="678"/>
        <v>0</v>
      </c>
      <c r="AD290" s="196">
        <f t="shared" si="678"/>
        <v>0</v>
      </c>
      <c r="AE290" s="196">
        <f t="shared" si="678"/>
        <v>0</v>
      </c>
      <c r="AF290" s="196">
        <f t="shared" si="678"/>
        <v>0</v>
      </c>
      <c r="AG290" s="196">
        <f t="shared" si="678"/>
        <v>0</v>
      </c>
      <c r="AH290" s="196">
        <f t="shared" si="678"/>
        <v>0</v>
      </c>
      <c r="AI290" s="196">
        <f t="shared" si="678"/>
        <v>0</v>
      </c>
      <c r="AJ290" s="196">
        <f t="shared" si="678"/>
        <v>0</v>
      </c>
      <c r="AK290" s="196">
        <f t="shared" si="678"/>
        <v>0</v>
      </c>
      <c r="AL290" s="196">
        <f t="shared" si="678"/>
        <v>0</v>
      </c>
      <c r="AM290" s="196">
        <f t="shared" si="678"/>
        <v>0</v>
      </c>
      <c r="AN290" s="196">
        <f t="shared" si="678"/>
        <v>0</v>
      </c>
      <c r="AO290" s="196">
        <f t="shared" si="678"/>
        <v>0</v>
      </c>
      <c r="AP290" s="196">
        <f t="shared" si="678"/>
        <v>0</v>
      </c>
      <c r="AQ290" s="196">
        <f t="shared" si="678"/>
        <v>0</v>
      </c>
      <c r="AR290" s="196">
        <f t="shared" si="678"/>
        <v>0</v>
      </c>
      <c r="AS290" s="196">
        <f t="shared" si="678"/>
        <v>0</v>
      </c>
      <c r="AT290" s="196">
        <f t="shared" si="678"/>
        <v>0</v>
      </c>
      <c r="AU290" s="196">
        <f t="shared" si="678"/>
        <v>0</v>
      </c>
      <c r="AV290" s="196">
        <f t="shared" si="678"/>
        <v>0</v>
      </c>
      <c r="AW290" s="196">
        <f t="shared" si="678"/>
        <v>0</v>
      </c>
      <c r="AX290" s="196">
        <f t="shared" si="678"/>
        <v>0</v>
      </c>
      <c r="AY290" s="196">
        <f t="shared" si="678"/>
        <v>0</v>
      </c>
      <c r="AZ290" s="196">
        <f t="shared" si="678"/>
        <v>0</v>
      </c>
      <c r="BA290" s="196">
        <f t="shared" si="678"/>
        <v>0</v>
      </c>
      <c r="BB290" s="184"/>
    </row>
    <row r="291" spans="1:54" ht="15.6">
      <c r="A291" s="379"/>
      <c r="B291" s="380"/>
      <c r="C291" s="381"/>
      <c r="D291" s="188" t="s">
        <v>277</v>
      </c>
      <c r="E291" s="196">
        <f t="shared" ref="E291:BA291" si="680">E179+E186+E193+E200+E207+E214+E221+E228+E235+E242+E249+E256+E263+E270+E277+E284</f>
        <v>40062.060000000005</v>
      </c>
      <c r="F291" s="196">
        <f t="shared" si="680"/>
        <v>6508.9405000000006</v>
      </c>
      <c r="G291" s="196">
        <f t="shared" si="679"/>
        <v>16.247143806384393</v>
      </c>
      <c r="H291" s="196">
        <f t="shared" si="680"/>
        <v>0</v>
      </c>
      <c r="I291" s="196">
        <f t="shared" si="680"/>
        <v>0</v>
      </c>
      <c r="J291" s="196">
        <f t="shared" si="680"/>
        <v>0</v>
      </c>
      <c r="K291" s="196">
        <f t="shared" si="680"/>
        <v>0</v>
      </c>
      <c r="L291" s="196">
        <f t="shared" si="680"/>
        <v>0</v>
      </c>
      <c r="M291" s="196">
        <f t="shared" si="680"/>
        <v>0</v>
      </c>
      <c r="N291" s="196">
        <f t="shared" si="680"/>
        <v>0</v>
      </c>
      <c r="O291" s="196">
        <f t="shared" si="680"/>
        <v>0</v>
      </c>
      <c r="P291" s="196">
        <f t="shared" si="680"/>
        <v>0</v>
      </c>
      <c r="Q291" s="196">
        <f t="shared" si="680"/>
        <v>6508.9405000000006</v>
      </c>
      <c r="R291" s="196">
        <f t="shared" si="680"/>
        <v>6508.9405000000006</v>
      </c>
      <c r="S291" s="196">
        <f>R291*100/Q291</f>
        <v>100</v>
      </c>
      <c r="T291" s="196">
        <f t="shared" si="680"/>
        <v>0</v>
      </c>
      <c r="U291" s="196">
        <f t="shared" si="680"/>
        <v>0</v>
      </c>
      <c r="V291" s="196">
        <f t="shared" si="680"/>
        <v>0</v>
      </c>
      <c r="W291" s="196">
        <f t="shared" si="680"/>
        <v>4290.9463999999998</v>
      </c>
      <c r="X291" s="196">
        <f t="shared" si="680"/>
        <v>0</v>
      </c>
      <c r="Y291" s="196">
        <f t="shared" si="680"/>
        <v>0</v>
      </c>
      <c r="Z291" s="196">
        <f t="shared" si="680"/>
        <v>6787.5</v>
      </c>
      <c r="AA291" s="196">
        <f t="shared" si="680"/>
        <v>0</v>
      </c>
      <c r="AB291" s="196">
        <f t="shared" si="680"/>
        <v>0</v>
      </c>
      <c r="AC291" s="196">
        <f t="shared" si="680"/>
        <v>0</v>
      </c>
      <c r="AD291" s="196">
        <f t="shared" si="680"/>
        <v>0</v>
      </c>
      <c r="AE291" s="196">
        <f t="shared" si="680"/>
        <v>1000.5070999999998</v>
      </c>
      <c r="AF291" s="196">
        <f t="shared" si="680"/>
        <v>0</v>
      </c>
      <c r="AG291" s="196">
        <f t="shared" si="680"/>
        <v>0</v>
      </c>
      <c r="AH291" s="196">
        <f t="shared" si="680"/>
        <v>0</v>
      </c>
      <c r="AI291" s="196">
        <f t="shared" si="680"/>
        <v>0</v>
      </c>
      <c r="AJ291" s="196">
        <f t="shared" si="680"/>
        <v>21474.166000000001</v>
      </c>
      <c r="AK291" s="196">
        <f t="shared" si="680"/>
        <v>0</v>
      </c>
      <c r="AL291" s="196">
        <f t="shared" si="680"/>
        <v>0</v>
      </c>
      <c r="AM291" s="196">
        <f t="shared" si="680"/>
        <v>0</v>
      </c>
      <c r="AN291" s="196">
        <f t="shared" si="680"/>
        <v>0</v>
      </c>
      <c r="AO291" s="196">
        <f t="shared" si="680"/>
        <v>0</v>
      </c>
      <c r="AP291" s="196">
        <f t="shared" si="680"/>
        <v>0</v>
      </c>
      <c r="AQ291" s="196">
        <f t="shared" si="680"/>
        <v>0</v>
      </c>
      <c r="AR291" s="196">
        <f t="shared" si="680"/>
        <v>0</v>
      </c>
      <c r="AS291" s="196">
        <f t="shared" si="680"/>
        <v>0</v>
      </c>
      <c r="AT291" s="196">
        <f t="shared" si="680"/>
        <v>0</v>
      </c>
      <c r="AU291" s="196">
        <f t="shared" si="680"/>
        <v>0</v>
      </c>
      <c r="AV291" s="196">
        <f t="shared" si="680"/>
        <v>0</v>
      </c>
      <c r="AW291" s="196">
        <f t="shared" si="680"/>
        <v>0</v>
      </c>
      <c r="AX291" s="196">
        <f t="shared" si="680"/>
        <v>0</v>
      </c>
      <c r="AY291" s="196">
        <f t="shared" si="680"/>
        <v>0</v>
      </c>
      <c r="AZ291" s="196">
        <f t="shared" si="680"/>
        <v>0</v>
      </c>
      <c r="BA291" s="196">
        <f t="shared" si="680"/>
        <v>0</v>
      </c>
      <c r="BB291" s="184"/>
    </row>
    <row r="292" spans="1:54" ht="82.5" customHeight="1">
      <c r="A292" s="379"/>
      <c r="B292" s="380"/>
      <c r="C292" s="381"/>
      <c r="D292" s="188" t="s">
        <v>283</v>
      </c>
      <c r="E292" s="196">
        <f t="shared" ref="E292:BA292" si="681">E180+E187+E194+E201+E208+E215+E222+E229+E236+E243+E250+E257+E264+E271+E278+E285</f>
        <v>0</v>
      </c>
      <c r="F292" s="196">
        <f t="shared" si="681"/>
        <v>0</v>
      </c>
      <c r="G292" s="196">
        <f t="shared" si="681"/>
        <v>0</v>
      </c>
      <c r="H292" s="196">
        <f t="shared" si="681"/>
        <v>0</v>
      </c>
      <c r="I292" s="196">
        <f t="shared" si="681"/>
        <v>0</v>
      </c>
      <c r="J292" s="196">
        <f t="shared" si="681"/>
        <v>0</v>
      </c>
      <c r="K292" s="196">
        <f t="shared" si="681"/>
        <v>0</v>
      </c>
      <c r="L292" s="196">
        <f t="shared" si="681"/>
        <v>0</v>
      </c>
      <c r="M292" s="196">
        <f t="shared" si="681"/>
        <v>0</v>
      </c>
      <c r="N292" s="196">
        <f t="shared" si="681"/>
        <v>0</v>
      </c>
      <c r="O292" s="196">
        <f t="shared" si="681"/>
        <v>0</v>
      </c>
      <c r="P292" s="196">
        <f t="shared" si="681"/>
        <v>0</v>
      </c>
      <c r="Q292" s="196">
        <f t="shared" si="681"/>
        <v>0</v>
      </c>
      <c r="R292" s="196">
        <f t="shared" si="681"/>
        <v>0</v>
      </c>
      <c r="S292" s="196">
        <f t="shared" si="681"/>
        <v>0</v>
      </c>
      <c r="T292" s="196">
        <f t="shared" si="681"/>
        <v>0</v>
      </c>
      <c r="U292" s="196">
        <f t="shared" si="681"/>
        <v>0</v>
      </c>
      <c r="V292" s="196">
        <f t="shared" si="681"/>
        <v>0</v>
      </c>
      <c r="W292" s="196">
        <f t="shared" si="681"/>
        <v>0</v>
      </c>
      <c r="X292" s="196">
        <f t="shared" si="681"/>
        <v>0</v>
      </c>
      <c r="Y292" s="196">
        <f t="shared" si="681"/>
        <v>0</v>
      </c>
      <c r="Z292" s="196">
        <f t="shared" si="681"/>
        <v>0</v>
      </c>
      <c r="AA292" s="196">
        <f t="shared" si="681"/>
        <v>0</v>
      </c>
      <c r="AB292" s="196">
        <f t="shared" si="681"/>
        <v>0</v>
      </c>
      <c r="AC292" s="196">
        <f t="shared" si="681"/>
        <v>0</v>
      </c>
      <c r="AD292" s="196">
        <f t="shared" si="681"/>
        <v>0</v>
      </c>
      <c r="AE292" s="196">
        <f t="shared" si="681"/>
        <v>0</v>
      </c>
      <c r="AF292" s="196">
        <f t="shared" si="681"/>
        <v>0</v>
      </c>
      <c r="AG292" s="196">
        <f t="shared" si="681"/>
        <v>0</v>
      </c>
      <c r="AH292" s="196">
        <f t="shared" si="681"/>
        <v>0</v>
      </c>
      <c r="AI292" s="196">
        <f t="shared" si="681"/>
        <v>0</v>
      </c>
      <c r="AJ292" s="196">
        <f t="shared" si="681"/>
        <v>0</v>
      </c>
      <c r="AK292" s="196">
        <f t="shared" si="681"/>
        <v>0</v>
      </c>
      <c r="AL292" s="196">
        <f t="shared" si="681"/>
        <v>0</v>
      </c>
      <c r="AM292" s="196">
        <f t="shared" si="681"/>
        <v>0</v>
      </c>
      <c r="AN292" s="196">
        <f t="shared" si="681"/>
        <v>0</v>
      </c>
      <c r="AO292" s="196">
        <f t="shared" si="681"/>
        <v>0</v>
      </c>
      <c r="AP292" s="196">
        <f t="shared" si="681"/>
        <v>0</v>
      </c>
      <c r="AQ292" s="196">
        <f t="shared" si="681"/>
        <v>0</v>
      </c>
      <c r="AR292" s="196">
        <f t="shared" si="681"/>
        <v>0</v>
      </c>
      <c r="AS292" s="196">
        <f t="shared" si="681"/>
        <v>0</v>
      </c>
      <c r="AT292" s="196">
        <f t="shared" si="681"/>
        <v>0</v>
      </c>
      <c r="AU292" s="196">
        <f t="shared" si="681"/>
        <v>0</v>
      </c>
      <c r="AV292" s="196">
        <f t="shared" si="681"/>
        <v>0</v>
      </c>
      <c r="AW292" s="196">
        <f t="shared" si="681"/>
        <v>0</v>
      </c>
      <c r="AX292" s="196">
        <f t="shared" si="681"/>
        <v>0</v>
      </c>
      <c r="AY292" s="196">
        <f t="shared" si="681"/>
        <v>0</v>
      </c>
      <c r="AZ292" s="196">
        <f t="shared" si="681"/>
        <v>0</v>
      </c>
      <c r="BA292" s="196">
        <f t="shared" si="681"/>
        <v>0</v>
      </c>
      <c r="BB292" s="184"/>
    </row>
    <row r="293" spans="1:54" ht="15.6">
      <c r="A293" s="379"/>
      <c r="B293" s="380"/>
      <c r="C293" s="381"/>
      <c r="D293" s="188" t="s">
        <v>278</v>
      </c>
      <c r="E293" s="196">
        <f t="shared" ref="E293:BA293" si="682">E181+E188+E195+E202+E209+E216+E223+E230+E237+E244+E251+E258+E265+E272+E279+E286</f>
        <v>0</v>
      </c>
      <c r="F293" s="196">
        <f t="shared" si="682"/>
        <v>0</v>
      </c>
      <c r="G293" s="196">
        <f t="shared" si="682"/>
        <v>0</v>
      </c>
      <c r="H293" s="196">
        <f t="shared" si="682"/>
        <v>0</v>
      </c>
      <c r="I293" s="196">
        <f t="shared" si="682"/>
        <v>0</v>
      </c>
      <c r="J293" s="196">
        <f t="shared" si="682"/>
        <v>0</v>
      </c>
      <c r="K293" s="196">
        <f t="shared" si="682"/>
        <v>0</v>
      </c>
      <c r="L293" s="196">
        <f t="shared" si="682"/>
        <v>0</v>
      </c>
      <c r="M293" s="196">
        <f t="shared" si="682"/>
        <v>0</v>
      </c>
      <c r="N293" s="196">
        <f t="shared" si="682"/>
        <v>0</v>
      </c>
      <c r="O293" s="196">
        <f t="shared" si="682"/>
        <v>0</v>
      </c>
      <c r="P293" s="196">
        <f t="shared" si="682"/>
        <v>0</v>
      </c>
      <c r="Q293" s="196">
        <f t="shared" si="682"/>
        <v>0</v>
      </c>
      <c r="R293" s="196">
        <f t="shared" si="682"/>
        <v>0</v>
      </c>
      <c r="S293" s="196">
        <f t="shared" si="682"/>
        <v>0</v>
      </c>
      <c r="T293" s="196">
        <f t="shared" si="682"/>
        <v>0</v>
      </c>
      <c r="U293" s="196">
        <f t="shared" si="682"/>
        <v>0</v>
      </c>
      <c r="V293" s="196">
        <f t="shared" si="682"/>
        <v>0</v>
      </c>
      <c r="W293" s="196">
        <f t="shared" si="682"/>
        <v>0</v>
      </c>
      <c r="X293" s="196">
        <f t="shared" si="682"/>
        <v>0</v>
      </c>
      <c r="Y293" s="196">
        <f t="shared" si="682"/>
        <v>0</v>
      </c>
      <c r="Z293" s="196">
        <f t="shared" si="682"/>
        <v>0</v>
      </c>
      <c r="AA293" s="196">
        <f t="shared" si="682"/>
        <v>0</v>
      </c>
      <c r="AB293" s="196">
        <f t="shared" si="682"/>
        <v>0</v>
      </c>
      <c r="AC293" s="196">
        <f t="shared" si="682"/>
        <v>0</v>
      </c>
      <c r="AD293" s="196">
        <f t="shared" si="682"/>
        <v>0</v>
      </c>
      <c r="AE293" s="196">
        <f t="shared" si="682"/>
        <v>0</v>
      </c>
      <c r="AF293" s="196">
        <f t="shared" si="682"/>
        <v>0</v>
      </c>
      <c r="AG293" s="196">
        <f t="shared" si="682"/>
        <v>0</v>
      </c>
      <c r="AH293" s="196">
        <f t="shared" si="682"/>
        <v>0</v>
      </c>
      <c r="AI293" s="196">
        <f t="shared" si="682"/>
        <v>0</v>
      </c>
      <c r="AJ293" s="196">
        <f t="shared" si="682"/>
        <v>0</v>
      </c>
      <c r="AK293" s="196">
        <f t="shared" si="682"/>
        <v>0</v>
      </c>
      <c r="AL293" s="196">
        <f t="shared" si="682"/>
        <v>0</v>
      </c>
      <c r="AM293" s="196">
        <f t="shared" si="682"/>
        <v>0</v>
      </c>
      <c r="AN293" s="196">
        <f t="shared" si="682"/>
        <v>0</v>
      </c>
      <c r="AO293" s="196">
        <f t="shared" si="682"/>
        <v>0</v>
      </c>
      <c r="AP293" s="196">
        <f t="shared" si="682"/>
        <v>0</v>
      </c>
      <c r="AQ293" s="196">
        <f t="shared" si="682"/>
        <v>0</v>
      </c>
      <c r="AR293" s="196">
        <f t="shared" si="682"/>
        <v>0</v>
      </c>
      <c r="AS293" s="196">
        <f t="shared" si="682"/>
        <v>0</v>
      </c>
      <c r="AT293" s="196">
        <f t="shared" si="682"/>
        <v>0</v>
      </c>
      <c r="AU293" s="196">
        <f t="shared" si="682"/>
        <v>0</v>
      </c>
      <c r="AV293" s="196">
        <f t="shared" si="682"/>
        <v>0</v>
      </c>
      <c r="AW293" s="196">
        <f t="shared" si="682"/>
        <v>0</v>
      </c>
      <c r="AX293" s="196">
        <f t="shared" si="682"/>
        <v>0</v>
      </c>
      <c r="AY293" s="196">
        <f t="shared" si="682"/>
        <v>0</v>
      </c>
      <c r="AZ293" s="196">
        <f t="shared" si="682"/>
        <v>0</v>
      </c>
      <c r="BA293" s="196">
        <f t="shared" si="682"/>
        <v>0</v>
      </c>
      <c r="BB293" s="184"/>
    </row>
    <row r="294" spans="1:54" ht="31.2">
      <c r="A294" s="382"/>
      <c r="B294" s="383"/>
      <c r="C294" s="384"/>
      <c r="D294" s="158" t="s">
        <v>43</v>
      </c>
      <c r="E294" s="196">
        <f t="shared" ref="E294:BA294" si="683">E182+E189+E196+E203+E210+E217+E224+E231+E238+E245+E252+E259+E266+E273+E280+E287</f>
        <v>0</v>
      </c>
      <c r="F294" s="196">
        <f t="shared" si="683"/>
        <v>0</v>
      </c>
      <c r="G294" s="196">
        <f t="shared" si="683"/>
        <v>0</v>
      </c>
      <c r="H294" s="196">
        <f t="shared" si="683"/>
        <v>0</v>
      </c>
      <c r="I294" s="196">
        <f t="shared" si="683"/>
        <v>0</v>
      </c>
      <c r="J294" s="196">
        <f t="shared" si="683"/>
        <v>0</v>
      </c>
      <c r="K294" s="196">
        <f t="shared" si="683"/>
        <v>0</v>
      </c>
      <c r="L294" s="196">
        <f t="shared" si="683"/>
        <v>0</v>
      </c>
      <c r="M294" s="196">
        <f t="shared" si="683"/>
        <v>0</v>
      </c>
      <c r="N294" s="196">
        <f t="shared" si="683"/>
        <v>0</v>
      </c>
      <c r="O294" s="196">
        <f t="shared" si="683"/>
        <v>0</v>
      </c>
      <c r="P294" s="196">
        <f t="shared" si="683"/>
        <v>0</v>
      </c>
      <c r="Q294" s="196">
        <f t="shared" si="683"/>
        <v>0</v>
      </c>
      <c r="R294" s="196">
        <f t="shared" si="683"/>
        <v>0</v>
      </c>
      <c r="S294" s="196">
        <f t="shared" si="683"/>
        <v>0</v>
      </c>
      <c r="T294" s="196">
        <f t="shared" si="683"/>
        <v>0</v>
      </c>
      <c r="U294" s="196">
        <f t="shared" si="683"/>
        <v>0</v>
      </c>
      <c r="V294" s="196">
        <f t="shared" si="683"/>
        <v>0</v>
      </c>
      <c r="W294" s="196">
        <f t="shared" si="683"/>
        <v>0</v>
      </c>
      <c r="X294" s="196">
        <f t="shared" si="683"/>
        <v>0</v>
      </c>
      <c r="Y294" s="196">
        <f t="shared" si="683"/>
        <v>0</v>
      </c>
      <c r="Z294" s="196">
        <f t="shared" si="683"/>
        <v>0</v>
      </c>
      <c r="AA294" s="196">
        <f t="shared" si="683"/>
        <v>0</v>
      </c>
      <c r="AB294" s="196">
        <f t="shared" si="683"/>
        <v>0</v>
      </c>
      <c r="AC294" s="196">
        <f t="shared" si="683"/>
        <v>0</v>
      </c>
      <c r="AD294" s="196">
        <f t="shared" si="683"/>
        <v>0</v>
      </c>
      <c r="AE294" s="196">
        <f t="shared" si="683"/>
        <v>0</v>
      </c>
      <c r="AF294" s="196">
        <f t="shared" si="683"/>
        <v>0</v>
      </c>
      <c r="AG294" s="196">
        <f t="shared" si="683"/>
        <v>0</v>
      </c>
      <c r="AH294" s="196">
        <f t="shared" si="683"/>
        <v>0</v>
      </c>
      <c r="AI294" s="196">
        <f t="shared" si="683"/>
        <v>0</v>
      </c>
      <c r="AJ294" s="196">
        <f t="shared" si="683"/>
        <v>0</v>
      </c>
      <c r="AK294" s="196">
        <f t="shared" si="683"/>
        <v>0</v>
      </c>
      <c r="AL294" s="196">
        <f t="shared" si="683"/>
        <v>0</v>
      </c>
      <c r="AM294" s="196">
        <f t="shared" si="683"/>
        <v>0</v>
      </c>
      <c r="AN294" s="196">
        <f t="shared" si="683"/>
        <v>0</v>
      </c>
      <c r="AO294" s="196">
        <f t="shared" si="683"/>
        <v>0</v>
      </c>
      <c r="AP294" s="196">
        <f t="shared" si="683"/>
        <v>0</v>
      </c>
      <c r="AQ294" s="196">
        <f t="shared" si="683"/>
        <v>0</v>
      </c>
      <c r="AR294" s="196">
        <f t="shared" si="683"/>
        <v>0</v>
      </c>
      <c r="AS294" s="196">
        <f t="shared" si="683"/>
        <v>0</v>
      </c>
      <c r="AT294" s="196">
        <f t="shared" si="683"/>
        <v>0</v>
      </c>
      <c r="AU294" s="196">
        <f t="shared" si="683"/>
        <v>0</v>
      </c>
      <c r="AV294" s="196">
        <f t="shared" si="683"/>
        <v>0</v>
      </c>
      <c r="AW294" s="196">
        <f t="shared" si="683"/>
        <v>0</v>
      </c>
      <c r="AX294" s="196">
        <f t="shared" si="683"/>
        <v>0</v>
      </c>
      <c r="AY294" s="196">
        <f t="shared" si="683"/>
        <v>0</v>
      </c>
      <c r="AZ294" s="196">
        <f t="shared" si="683"/>
        <v>0</v>
      </c>
      <c r="BA294" s="196">
        <f t="shared" si="683"/>
        <v>0</v>
      </c>
      <c r="BB294" s="184"/>
    </row>
    <row r="295" spans="1:54" ht="14.4">
      <c r="A295" s="311" t="s">
        <v>334</v>
      </c>
      <c r="B295" s="312"/>
      <c r="C295" s="312"/>
      <c r="D295" s="312"/>
      <c r="E295" s="312"/>
      <c r="F295" s="312"/>
      <c r="G295" s="312"/>
      <c r="H295" s="312"/>
      <c r="I295" s="312"/>
      <c r="J295" s="312"/>
      <c r="K295" s="312"/>
      <c r="L295" s="312"/>
      <c r="M295" s="312"/>
      <c r="N295" s="312"/>
      <c r="O295" s="312"/>
      <c r="P295" s="312"/>
      <c r="Q295" s="312"/>
      <c r="R295" s="312"/>
      <c r="S295" s="312"/>
      <c r="T295" s="312"/>
      <c r="U295" s="312"/>
      <c r="V295" s="312"/>
      <c r="W295" s="312"/>
      <c r="X295" s="312"/>
      <c r="Y295" s="312"/>
      <c r="Z295" s="312"/>
      <c r="AA295" s="312"/>
      <c r="AB295" s="312"/>
      <c r="AC295" s="312"/>
      <c r="AD295" s="312"/>
      <c r="AE295" s="312"/>
      <c r="AF295" s="312"/>
      <c r="AG295" s="312"/>
      <c r="AH295" s="312"/>
      <c r="AI295" s="312"/>
      <c r="AJ295" s="312"/>
      <c r="AK295" s="312"/>
      <c r="AL295" s="312"/>
      <c r="AM295" s="312"/>
      <c r="AN295" s="312"/>
      <c r="AO295" s="312"/>
      <c r="AP295" s="312"/>
      <c r="AQ295" s="312"/>
      <c r="AR295" s="312"/>
      <c r="AS295" s="312"/>
      <c r="AT295" s="312"/>
      <c r="AU295" s="312"/>
      <c r="AV295" s="312"/>
      <c r="AW295" s="312"/>
      <c r="AX295" s="312"/>
      <c r="AY295" s="312"/>
      <c r="AZ295" s="312"/>
      <c r="BA295" s="312"/>
      <c r="BB295" s="312"/>
    </row>
    <row r="296" spans="1:54" ht="22.5" customHeight="1">
      <c r="A296" s="289" t="s">
        <v>16</v>
      </c>
      <c r="B296" s="291" t="s">
        <v>333</v>
      </c>
      <c r="C296" s="291" t="s">
        <v>345</v>
      </c>
      <c r="D296" s="167" t="s">
        <v>41</v>
      </c>
      <c r="E296" s="189">
        <f>H296+K296+N296+Q296+T296+W296+Z296+AE296+AJ296+AO296+AT296+AY296</f>
        <v>430.37</v>
      </c>
      <c r="F296" s="189">
        <f>L296+O296+R296+U296+X296+AC296+AH296+AM296+AR296+AW296+AZ296</f>
        <v>0</v>
      </c>
      <c r="G296" s="164"/>
      <c r="H296" s="190"/>
      <c r="I296" s="190"/>
      <c r="J296" s="190"/>
      <c r="K296" s="190">
        <f>K297+K298+K299+K301+K302</f>
        <v>0</v>
      </c>
      <c r="L296" s="190">
        <f t="shared" ref="L296:AY296" si="684">L297+L298+L299+L301+L302</f>
        <v>0</v>
      </c>
      <c r="M296" s="190"/>
      <c r="N296" s="190">
        <f t="shared" si="684"/>
        <v>0</v>
      </c>
      <c r="O296" s="190">
        <f t="shared" si="684"/>
        <v>0</v>
      </c>
      <c r="P296" s="190"/>
      <c r="Q296" s="190">
        <f t="shared" si="684"/>
        <v>0</v>
      </c>
      <c r="R296" s="190">
        <f t="shared" si="684"/>
        <v>0</v>
      </c>
      <c r="S296" s="190"/>
      <c r="T296" s="190">
        <f t="shared" si="684"/>
        <v>39.1</v>
      </c>
      <c r="U296" s="190">
        <f t="shared" si="684"/>
        <v>0</v>
      </c>
      <c r="V296" s="190"/>
      <c r="W296" s="190">
        <f t="shared" si="684"/>
        <v>39.1</v>
      </c>
      <c r="X296" s="190">
        <f t="shared" si="684"/>
        <v>0</v>
      </c>
      <c r="Y296" s="190"/>
      <c r="Z296" s="190">
        <f t="shared" si="684"/>
        <v>39.1</v>
      </c>
      <c r="AA296" s="190">
        <f t="shared" si="684"/>
        <v>0</v>
      </c>
      <c r="AB296" s="190">
        <f t="shared" si="684"/>
        <v>0</v>
      </c>
      <c r="AC296" s="190">
        <f t="shared" si="684"/>
        <v>0</v>
      </c>
      <c r="AD296" s="190"/>
      <c r="AE296" s="190">
        <f t="shared" si="684"/>
        <v>39.1</v>
      </c>
      <c r="AF296" s="190">
        <f t="shared" si="684"/>
        <v>0</v>
      </c>
      <c r="AG296" s="190">
        <f t="shared" si="684"/>
        <v>0</v>
      </c>
      <c r="AH296" s="190">
        <f t="shared" si="684"/>
        <v>0</v>
      </c>
      <c r="AI296" s="190"/>
      <c r="AJ296" s="190">
        <f t="shared" si="684"/>
        <v>39.1</v>
      </c>
      <c r="AK296" s="190">
        <f t="shared" si="684"/>
        <v>0</v>
      </c>
      <c r="AL296" s="190">
        <f t="shared" si="684"/>
        <v>0</v>
      </c>
      <c r="AM296" s="190">
        <f t="shared" si="684"/>
        <v>0</v>
      </c>
      <c r="AN296" s="190"/>
      <c r="AO296" s="190">
        <f t="shared" si="684"/>
        <v>78.2</v>
      </c>
      <c r="AP296" s="190">
        <f t="shared" si="684"/>
        <v>0</v>
      </c>
      <c r="AQ296" s="190">
        <f t="shared" si="684"/>
        <v>0</v>
      </c>
      <c r="AR296" s="190">
        <f t="shared" si="684"/>
        <v>0</v>
      </c>
      <c r="AS296" s="190"/>
      <c r="AT296" s="190">
        <f t="shared" si="684"/>
        <v>78.2</v>
      </c>
      <c r="AU296" s="190">
        <f t="shared" si="684"/>
        <v>5.47</v>
      </c>
      <c r="AV296" s="190">
        <f t="shared" si="684"/>
        <v>0</v>
      </c>
      <c r="AW296" s="190">
        <f t="shared" si="684"/>
        <v>0</v>
      </c>
      <c r="AX296" s="190"/>
      <c r="AY296" s="190">
        <f t="shared" si="684"/>
        <v>78.47</v>
      </c>
      <c r="AZ296" s="190">
        <f>AZ297+AZ298+AZ299+AZ301+AZ302</f>
        <v>0</v>
      </c>
      <c r="BA296" s="190"/>
      <c r="BB296" s="183"/>
    </row>
    <row r="297" spans="1:54" ht="32.25" customHeight="1">
      <c r="A297" s="290"/>
      <c r="B297" s="292"/>
      <c r="C297" s="292"/>
      <c r="D297" s="165" t="s">
        <v>37</v>
      </c>
      <c r="E297" s="189">
        <f t="shared" ref="E297" si="685">H297+K297+N297+Q297+T297+W297+Z297+AE297+AJ297+AO297+AT297+AY297</f>
        <v>0</v>
      </c>
      <c r="F297" s="189">
        <f t="shared" ref="F297:F301" si="686">L297+O297+R297+U297+X297+AC297+AH297+AM297+AR297+AW297+AZ297</f>
        <v>0</v>
      </c>
      <c r="G297" s="164"/>
      <c r="H297" s="190"/>
      <c r="I297" s="190"/>
      <c r="J297" s="190"/>
      <c r="K297" s="190"/>
      <c r="L297" s="190"/>
      <c r="M297" s="190"/>
      <c r="N297" s="190"/>
      <c r="O297" s="190"/>
      <c r="P297" s="190"/>
      <c r="Q297" s="190"/>
      <c r="R297" s="190"/>
      <c r="S297" s="190"/>
      <c r="T297" s="190"/>
      <c r="U297" s="190"/>
      <c r="V297" s="190"/>
      <c r="W297" s="190"/>
      <c r="X297" s="190"/>
      <c r="Y297" s="190"/>
      <c r="Z297" s="190"/>
      <c r="AA297" s="190"/>
      <c r="AB297" s="190"/>
      <c r="AC297" s="190"/>
      <c r="AD297" s="190"/>
      <c r="AE297" s="190"/>
      <c r="AF297" s="190"/>
      <c r="AG297" s="190"/>
      <c r="AH297" s="190"/>
      <c r="AI297" s="190"/>
      <c r="AJ297" s="190"/>
      <c r="AK297" s="190"/>
      <c r="AL297" s="190"/>
      <c r="AM297" s="190"/>
      <c r="AN297" s="190"/>
      <c r="AO297" s="190"/>
      <c r="AP297" s="190"/>
      <c r="AQ297" s="190"/>
      <c r="AR297" s="190"/>
      <c r="AS297" s="190"/>
      <c r="AT297" s="190"/>
      <c r="AU297" s="190"/>
      <c r="AV297" s="190"/>
      <c r="AW297" s="190"/>
      <c r="AX297" s="190"/>
      <c r="AY297" s="190"/>
      <c r="AZ297" s="190"/>
      <c r="BA297" s="190"/>
      <c r="BB297" s="183"/>
    </row>
    <row r="298" spans="1:54" ht="50.25" customHeight="1">
      <c r="A298" s="290"/>
      <c r="B298" s="292"/>
      <c r="C298" s="292"/>
      <c r="D298" s="166" t="s">
        <v>2</v>
      </c>
      <c r="E298" s="189">
        <f>H298+K298+N298+Q298+T298+W298+Z298+AE298+AJ298+AO298+AT298+AY298</f>
        <v>346.7</v>
      </c>
      <c r="F298" s="189">
        <f t="shared" si="686"/>
        <v>0</v>
      </c>
      <c r="G298" s="164"/>
      <c r="H298" s="190"/>
      <c r="I298" s="190"/>
      <c r="J298" s="190"/>
      <c r="K298" s="190"/>
      <c r="L298" s="190"/>
      <c r="M298" s="190"/>
      <c r="N298" s="190"/>
      <c r="O298" s="190"/>
      <c r="P298" s="190"/>
      <c r="Q298" s="190"/>
      <c r="R298" s="190"/>
      <c r="S298" s="190"/>
      <c r="T298" s="190">
        <v>39.1</v>
      </c>
      <c r="U298" s="190"/>
      <c r="V298" s="190"/>
      <c r="W298" s="190">
        <v>39.1</v>
      </c>
      <c r="X298" s="190"/>
      <c r="Y298" s="190"/>
      <c r="Z298" s="190">
        <v>39.1</v>
      </c>
      <c r="AA298" s="190"/>
      <c r="AB298" s="190"/>
      <c r="AC298" s="190"/>
      <c r="AD298" s="190"/>
      <c r="AE298" s="190">
        <v>39.1</v>
      </c>
      <c r="AF298" s="190"/>
      <c r="AG298" s="190"/>
      <c r="AH298" s="190"/>
      <c r="AI298" s="190"/>
      <c r="AJ298" s="190">
        <v>39.1</v>
      </c>
      <c r="AK298" s="190"/>
      <c r="AL298" s="190"/>
      <c r="AM298" s="190"/>
      <c r="AN298" s="190"/>
      <c r="AO298" s="190">
        <v>39.1</v>
      </c>
      <c r="AP298" s="190"/>
      <c r="AQ298" s="190"/>
      <c r="AR298" s="190"/>
      <c r="AS298" s="190"/>
      <c r="AT298" s="190">
        <v>39.1</v>
      </c>
      <c r="AU298" s="190"/>
      <c r="AV298" s="190"/>
      <c r="AW298" s="190"/>
      <c r="AX298" s="190"/>
      <c r="AY298" s="190">
        <v>73</v>
      </c>
      <c r="AZ298" s="190"/>
      <c r="BA298" s="190"/>
      <c r="BB298" s="183"/>
    </row>
    <row r="299" spans="1:54" ht="22.5" customHeight="1">
      <c r="A299" s="290"/>
      <c r="B299" s="292"/>
      <c r="C299" s="292"/>
      <c r="D299" s="182" t="s">
        <v>277</v>
      </c>
      <c r="E299" s="189">
        <f>H299+K299+N299+Q299+T299+W299+Z299+AE299+AJ299+AO299+AT299+AY299</f>
        <v>83.67</v>
      </c>
      <c r="F299" s="189">
        <f t="shared" si="686"/>
        <v>0</v>
      </c>
      <c r="G299" s="164"/>
      <c r="H299" s="190"/>
      <c r="I299" s="190"/>
      <c r="J299" s="190"/>
      <c r="K299" s="190"/>
      <c r="L299" s="190"/>
      <c r="M299" s="190"/>
      <c r="N299" s="190"/>
      <c r="O299" s="190"/>
      <c r="P299" s="190"/>
      <c r="Q299" s="190"/>
      <c r="R299" s="190"/>
      <c r="S299" s="190"/>
      <c r="T299" s="190"/>
      <c r="U299" s="190"/>
      <c r="V299" s="190"/>
      <c r="W299" s="190"/>
      <c r="X299" s="190"/>
      <c r="Y299" s="190"/>
      <c r="Z299" s="190"/>
      <c r="AA299" s="190"/>
      <c r="AB299" s="190"/>
      <c r="AC299" s="190"/>
      <c r="AD299" s="190"/>
      <c r="AE299" s="190"/>
      <c r="AF299" s="190"/>
      <c r="AG299" s="190"/>
      <c r="AH299" s="190"/>
      <c r="AI299" s="190"/>
      <c r="AJ299" s="190"/>
      <c r="AK299" s="190"/>
      <c r="AL299" s="190"/>
      <c r="AM299" s="190"/>
      <c r="AN299" s="190"/>
      <c r="AO299" s="190">
        <v>39.1</v>
      </c>
      <c r="AP299" s="190"/>
      <c r="AQ299" s="190"/>
      <c r="AR299" s="190"/>
      <c r="AS299" s="190"/>
      <c r="AT299" s="190">
        <v>39.1</v>
      </c>
      <c r="AU299" s="190">
        <v>5.47</v>
      </c>
      <c r="AV299" s="190"/>
      <c r="AW299" s="190"/>
      <c r="AX299" s="190"/>
      <c r="AY299" s="190">
        <v>5.47</v>
      </c>
      <c r="AZ299" s="190"/>
      <c r="BA299" s="190"/>
      <c r="BB299" s="183"/>
    </row>
    <row r="300" spans="1:54" ht="82.5" customHeight="1">
      <c r="A300" s="290"/>
      <c r="B300" s="292"/>
      <c r="C300" s="292"/>
      <c r="D300" s="182" t="s">
        <v>283</v>
      </c>
      <c r="E300" s="156">
        <f t="shared" ref="E300:E305" si="687">H300+K300+N300+Q300+T300+W300+Z300+AE300+AJ300+AO300+AT300+AY300</f>
        <v>0</v>
      </c>
      <c r="F300" s="189">
        <f t="shared" si="686"/>
        <v>0</v>
      </c>
      <c r="G300" s="164"/>
      <c r="H300" s="190"/>
      <c r="I300" s="190"/>
      <c r="J300" s="190"/>
      <c r="K300" s="190"/>
      <c r="L300" s="190"/>
      <c r="M300" s="190"/>
      <c r="N300" s="190"/>
      <c r="O300" s="190"/>
      <c r="P300" s="190"/>
      <c r="Q300" s="190"/>
      <c r="R300" s="190"/>
      <c r="S300" s="190"/>
      <c r="T300" s="190"/>
      <c r="U300" s="190"/>
      <c r="V300" s="190"/>
      <c r="W300" s="190"/>
      <c r="X300" s="190"/>
      <c r="Y300" s="190"/>
      <c r="Z300" s="190"/>
      <c r="AA300" s="190"/>
      <c r="AB300" s="190"/>
      <c r="AC300" s="190"/>
      <c r="AD300" s="190"/>
      <c r="AE300" s="190"/>
      <c r="AF300" s="190"/>
      <c r="AG300" s="190"/>
      <c r="AH300" s="190"/>
      <c r="AI300" s="190"/>
      <c r="AJ300" s="190"/>
      <c r="AK300" s="190"/>
      <c r="AL300" s="190"/>
      <c r="AM300" s="190"/>
      <c r="AN300" s="190"/>
      <c r="AO300" s="190"/>
      <c r="AP300" s="190"/>
      <c r="AQ300" s="190"/>
      <c r="AR300" s="190"/>
      <c r="AS300" s="190"/>
      <c r="AT300" s="190"/>
      <c r="AU300" s="190"/>
      <c r="AV300" s="190"/>
      <c r="AW300" s="190"/>
      <c r="AX300" s="190"/>
      <c r="AY300" s="190"/>
      <c r="AZ300" s="190"/>
      <c r="BA300" s="190"/>
      <c r="BB300" s="183"/>
    </row>
    <row r="301" spans="1:54" ht="22.5" customHeight="1">
      <c r="A301" s="290"/>
      <c r="B301" s="292"/>
      <c r="C301" s="292"/>
      <c r="D301" s="182" t="s">
        <v>278</v>
      </c>
      <c r="E301" s="156">
        <f t="shared" si="687"/>
        <v>0</v>
      </c>
      <c r="F301" s="189">
        <f t="shared" si="686"/>
        <v>0</v>
      </c>
      <c r="G301" s="164"/>
      <c r="H301" s="190"/>
      <c r="I301" s="190"/>
      <c r="J301" s="190"/>
      <c r="K301" s="190"/>
      <c r="L301" s="190"/>
      <c r="M301" s="190"/>
      <c r="N301" s="190"/>
      <c r="O301" s="190"/>
      <c r="P301" s="190"/>
      <c r="Q301" s="190"/>
      <c r="R301" s="190"/>
      <c r="S301" s="190"/>
      <c r="T301" s="190"/>
      <c r="U301" s="190"/>
      <c r="V301" s="190"/>
      <c r="W301" s="190"/>
      <c r="X301" s="190"/>
      <c r="Y301" s="190"/>
      <c r="Z301" s="190"/>
      <c r="AA301" s="190"/>
      <c r="AB301" s="190"/>
      <c r="AC301" s="190"/>
      <c r="AD301" s="190"/>
      <c r="AE301" s="190"/>
      <c r="AF301" s="190"/>
      <c r="AG301" s="190"/>
      <c r="AH301" s="190"/>
      <c r="AI301" s="190"/>
      <c r="AJ301" s="190"/>
      <c r="AK301" s="190"/>
      <c r="AL301" s="190"/>
      <c r="AM301" s="190"/>
      <c r="AN301" s="190"/>
      <c r="AO301" s="190"/>
      <c r="AP301" s="190"/>
      <c r="AQ301" s="190"/>
      <c r="AR301" s="190"/>
      <c r="AS301" s="190"/>
      <c r="AT301" s="190"/>
      <c r="AU301" s="190"/>
      <c r="AV301" s="190"/>
      <c r="AW301" s="190"/>
      <c r="AX301" s="190"/>
      <c r="AY301" s="190"/>
      <c r="AZ301" s="190"/>
      <c r="BA301" s="190"/>
      <c r="BB301" s="183"/>
    </row>
    <row r="302" spans="1:54" ht="31.2">
      <c r="A302" s="290"/>
      <c r="B302" s="292"/>
      <c r="C302" s="292"/>
      <c r="D302" s="161" t="s">
        <v>43</v>
      </c>
      <c r="E302" s="156">
        <f t="shared" si="687"/>
        <v>0</v>
      </c>
      <c r="F302" s="156">
        <f t="shared" ref="F302" si="688">I302+L302+O302+R302+U302+X302+AA302+AF302+AK302+AP302+AU302+AZ302</f>
        <v>0</v>
      </c>
      <c r="G302" s="164"/>
      <c r="H302" s="190"/>
      <c r="I302" s="190"/>
      <c r="J302" s="190"/>
      <c r="K302" s="190"/>
      <c r="L302" s="190"/>
      <c r="M302" s="190"/>
      <c r="N302" s="190"/>
      <c r="O302" s="190"/>
      <c r="P302" s="190"/>
      <c r="Q302" s="190"/>
      <c r="R302" s="190"/>
      <c r="S302" s="190"/>
      <c r="T302" s="190"/>
      <c r="U302" s="190"/>
      <c r="V302" s="190"/>
      <c r="W302" s="190"/>
      <c r="X302" s="190"/>
      <c r="Y302" s="190"/>
      <c r="Z302" s="190"/>
      <c r="AA302" s="190"/>
      <c r="AB302" s="190"/>
      <c r="AC302" s="190"/>
      <c r="AD302" s="190"/>
      <c r="AE302" s="190"/>
      <c r="AF302" s="190"/>
      <c r="AG302" s="190"/>
      <c r="AH302" s="190"/>
      <c r="AI302" s="190"/>
      <c r="AJ302" s="190"/>
      <c r="AK302" s="190"/>
      <c r="AL302" s="190"/>
      <c r="AM302" s="190"/>
      <c r="AN302" s="190"/>
      <c r="AO302" s="190"/>
      <c r="AP302" s="190"/>
      <c r="AQ302" s="190"/>
      <c r="AR302" s="190"/>
      <c r="AS302" s="190"/>
      <c r="AT302" s="190"/>
      <c r="AU302" s="190"/>
      <c r="AV302" s="190"/>
      <c r="AW302" s="190"/>
      <c r="AX302" s="190"/>
      <c r="AY302" s="190"/>
      <c r="AZ302" s="190"/>
      <c r="BA302" s="190"/>
      <c r="BB302" s="184"/>
    </row>
    <row r="303" spans="1:54" ht="22.5" customHeight="1">
      <c r="A303" s="289" t="s">
        <v>370</v>
      </c>
      <c r="B303" s="291" t="s">
        <v>335</v>
      </c>
      <c r="C303" s="291" t="s">
        <v>345</v>
      </c>
      <c r="D303" s="167" t="s">
        <v>41</v>
      </c>
      <c r="E303" s="156">
        <f t="shared" si="687"/>
        <v>510.2</v>
      </c>
      <c r="F303" s="156">
        <f t="shared" ref="F303:F309" si="689">I303+L303+O303+R303+U303+X303+AA303+AF303+AK303+AP303+AU303+AZ303</f>
        <v>163.6138</v>
      </c>
      <c r="G303" s="164">
        <f>F303/E303</f>
        <v>0.32068561348490787</v>
      </c>
      <c r="H303" s="190"/>
      <c r="I303" s="190"/>
      <c r="J303" s="190"/>
      <c r="K303" s="196">
        <f>K304+K305+K306+K308+K309</f>
        <v>88.21754</v>
      </c>
      <c r="L303" s="196">
        <f t="shared" ref="L303:AZ303" si="690">L304+L305+L306+L308+L309</f>
        <v>88.21754</v>
      </c>
      <c r="M303" s="190">
        <f>L303/K303*100</f>
        <v>100</v>
      </c>
      <c r="N303" s="196">
        <f t="shared" si="690"/>
        <v>44.871349999999993</v>
      </c>
      <c r="O303" s="190">
        <f t="shared" si="690"/>
        <v>44.87135</v>
      </c>
      <c r="P303" s="190">
        <f>O303/N303*100</f>
        <v>100.00000000000003</v>
      </c>
      <c r="Q303" s="196">
        <f t="shared" si="690"/>
        <v>30.524909999999998</v>
      </c>
      <c r="R303" s="196">
        <f t="shared" si="690"/>
        <v>30.524909999999998</v>
      </c>
      <c r="S303" s="190"/>
      <c r="T303" s="190">
        <f t="shared" si="690"/>
        <v>73.786200000000008</v>
      </c>
      <c r="U303" s="190">
        <f t="shared" si="690"/>
        <v>0</v>
      </c>
      <c r="V303" s="190"/>
      <c r="W303" s="190">
        <f t="shared" si="690"/>
        <v>68.2</v>
      </c>
      <c r="X303" s="190">
        <f t="shared" si="690"/>
        <v>0</v>
      </c>
      <c r="Y303" s="190"/>
      <c r="Z303" s="190">
        <f t="shared" si="690"/>
        <v>0</v>
      </c>
      <c r="AA303" s="190">
        <f t="shared" si="690"/>
        <v>0</v>
      </c>
      <c r="AB303" s="190">
        <f t="shared" si="690"/>
        <v>0</v>
      </c>
      <c r="AC303" s="190">
        <f t="shared" si="690"/>
        <v>0</v>
      </c>
      <c r="AD303" s="190"/>
      <c r="AE303" s="190">
        <f t="shared" si="690"/>
        <v>0</v>
      </c>
      <c r="AF303" s="190">
        <f t="shared" si="690"/>
        <v>0</v>
      </c>
      <c r="AG303" s="190">
        <f t="shared" si="690"/>
        <v>0</v>
      </c>
      <c r="AH303" s="190">
        <f t="shared" si="690"/>
        <v>0</v>
      </c>
      <c r="AI303" s="190"/>
      <c r="AJ303" s="190">
        <f t="shared" si="690"/>
        <v>0</v>
      </c>
      <c r="AK303" s="190">
        <f t="shared" si="690"/>
        <v>0</v>
      </c>
      <c r="AL303" s="190">
        <f t="shared" si="690"/>
        <v>0</v>
      </c>
      <c r="AM303" s="190">
        <f t="shared" si="690"/>
        <v>0</v>
      </c>
      <c r="AN303" s="190"/>
      <c r="AO303" s="190">
        <f t="shared" si="690"/>
        <v>68.2</v>
      </c>
      <c r="AP303" s="190">
        <f t="shared" si="690"/>
        <v>0</v>
      </c>
      <c r="AQ303" s="190">
        <f t="shared" si="690"/>
        <v>0</v>
      </c>
      <c r="AR303" s="190">
        <f t="shared" si="690"/>
        <v>0</v>
      </c>
      <c r="AS303" s="190"/>
      <c r="AT303" s="190">
        <f t="shared" si="690"/>
        <v>68.2</v>
      </c>
      <c r="AU303" s="190">
        <f t="shared" si="690"/>
        <v>0</v>
      </c>
      <c r="AV303" s="190">
        <f t="shared" si="690"/>
        <v>0</v>
      </c>
      <c r="AW303" s="190">
        <f t="shared" si="690"/>
        <v>0</v>
      </c>
      <c r="AX303" s="190"/>
      <c r="AY303" s="190">
        <f t="shared" si="690"/>
        <v>68.2</v>
      </c>
      <c r="AZ303" s="190">
        <f t="shared" si="690"/>
        <v>0</v>
      </c>
      <c r="BA303" s="190"/>
      <c r="BB303" s="183"/>
    </row>
    <row r="304" spans="1:54" ht="32.25" customHeight="1">
      <c r="A304" s="290"/>
      <c r="B304" s="292"/>
      <c r="C304" s="292"/>
      <c r="D304" s="165" t="s">
        <v>37</v>
      </c>
      <c r="E304" s="156">
        <f>H304+K304+N304+Q304+T304+W304+Z304+AE304+AJ304+AO304+AT304+AY304</f>
        <v>0</v>
      </c>
      <c r="F304" s="156">
        <f t="shared" si="689"/>
        <v>0</v>
      </c>
      <c r="G304" s="164"/>
      <c r="H304" s="190"/>
      <c r="I304" s="190"/>
      <c r="J304" s="190"/>
      <c r="K304" s="190"/>
      <c r="L304" s="190"/>
      <c r="M304" s="190"/>
      <c r="N304" s="196"/>
      <c r="O304" s="190"/>
      <c r="P304" s="190"/>
      <c r="Q304" s="196"/>
      <c r="R304" s="190"/>
      <c r="S304" s="190"/>
      <c r="T304" s="190"/>
      <c r="U304" s="190"/>
      <c r="V304" s="190"/>
      <c r="W304" s="190"/>
      <c r="X304" s="190"/>
      <c r="Y304" s="190"/>
      <c r="Z304" s="190"/>
      <c r="AA304" s="190"/>
      <c r="AB304" s="190"/>
      <c r="AC304" s="190"/>
      <c r="AD304" s="190"/>
      <c r="AE304" s="190"/>
      <c r="AF304" s="190"/>
      <c r="AG304" s="190"/>
      <c r="AH304" s="190"/>
      <c r="AI304" s="190"/>
      <c r="AJ304" s="190"/>
      <c r="AK304" s="190"/>
      <c r="AL304" s="190"/>
      <c r="AM304" s="190"/>
      <c r="AN304" s="190"/>
      <c r="AO304" s="190"/>
      <c r="AP304" s="190"/>
      <c r="AQ304" s="190"/>
      <c r="AR304" s="190"/>
      <c r="AS304" s="190"/>
      <c r="AT304" s="190"/>
      <c r="AU304" s="190"/>
      <c r="AV304" s="190"/>
      <c r="AW304" s="190"/>
      <c r="AX304" s="190"/>
      <c r="AY304" s="190"/>
      <c r="AZ304" s="190"/>
      <c r="BA304" s="190"/>
      <c r="BB304" s="183"/>
    </row>
    <row r="305" spans="1:54" ht="50.25" customHeight="1">
      <c r="A305" s="290"/>
      <c r="B305" s="292"/>
      <c r="C305" s="292"/>
      <c r="D305" s="166" t="s">
        <v>2</v>
      </c>
      <c r="E305" s="156">
        <f t="shared" si="687"/>
        <v>169.2</v>
      </c>
      <c r="F305" s="156">
        <f t="shared" si="689"/>
        <v>128.97499999999999</v>
      </c>
      <c r="G305" s="164"/>
      <c r="H305" s="190"/>
      <c r="I305" s="190"/>
      <c r="J305" s="190"/>
      <c r="K305" s="196">
        <f>56.4+28.67951</f>
        <v>85.079509999999999</v>
      </c>
      <c r="L305" s="196">
        <f>56.4+28.67951</f>
        <v>85.079509999999999</v>
      </c>
      <c r="M305" s="190"/>
      <c r="N305" s="196">
        <f>56.4-12.50451</f>
        <v>43.895489999999995</v>
      </c>
      <c r="O305" s="196">
        <v>43.895490000000002</v>
      </c>
      <c r="P305" s="190"/>
      <c r="Q305" s="196"/>
      <c r="R305" s="190"/>
      <c r="S305" s="190"/>
      <c r="T305" s="196">
        <f>56.4-28.67951+12.50451</f>
        <v>40.224999999999994</v>
      </c>
      <c r="U305" s="190"/>
      <c r="V305" s="190"/>
      <c r="W305" s="190"/>
      <c r="X305" s="190"/>
      <c r="Y305" s="190"/>
      <c r="Z305" s="190"/>
      <c r="AA305" s="190"/>
      <c r="AB305" s="190"/>
      <c r="AC305" s="190"/>
      <c r="AD305" s="190"/>
      <c r="AE305" s="190"/>
      <c r="AF305" s="190"/>
      <c r="AG305" s="190"/>
      <c r="AH305" s="190"/>
      <c r="AI305" s="190"/>
      <c r="AJ305" s="190"/>
      <c r="AK305" s="190"/>
      <c r="AL305" s="190"/>
      <c r="AM305" s="190"/>
      <c r="AN305" s="190"/>
      <c r="AO305" s="190"/>
      <c r="AP305" s="190"/>
      <c r="AQ305" s="190"/>
      <c r="AR305" s="190"/>
      <c r="AS305" s="190"/>
      <c r="AT305" s="190"/>
      <c r="AU305" s="190"/>
      <c r="AV305" s="190"/>
      <c r="AW305" s="190"/>
      <c r="AX305" s="190"/>
      <c r="AY305" s="190"/>
      <c r="AZ305" s="190"/>
      <c r="BA305" s="190"/>
      <c r="BB305" s="183"/>
    </row>
    <row r="306" spans="1:54" ht="22.5" customHeight="1">
      <c r="A306" s="290"/>
      <c r="B306" s="292"/>
      <c r="C306" s="292"/>
      <c r="D306" s="182" t="s">
        <v>277</v>
      </c>
      <c r="E306" s="156">
        <f>H306+K306+N306+Q306+T306+W306+Z306+AE306+AJ306+AO306+AT306+AY306</f>
        <v>341</v>
      </c>
      <c r="F306" s="156">
        <f t="shared" si="689"/>
        <v>34.638799999999996</v>
      </c>
      <c r="G306" s="164"/>
      <c r="H306" s="190"/>
      <c r="I306" s="190"/>
      <c r="J306" s="190"/>
      <c r="K306" s="196">
        <v>3.1380300000000001</v>
      </c>
      <c r="L306" s="196">
        <v>3.1380300000000001</v>
      </c>
      <c r="M306" s="190"/>
      <c r="N306" s="196">
        <v>0.97585999999999995</v>
      </c>
      <c r="O306" s="196">
        <v>0.97585999999999995</v>
      </c>
      <c r="P306" s="190"/>
      <c r="Q306" s="196">
        <v>30.524909999999998</v>
      </c>
      <c r="R306" s="196">
        <v>30.524909999999998</v>
      </c>
      <c r="S306" s="190"/>
      <c r="T306" s="228">
        <f>64.08611-30.52491</f>
        <v>33.561200000000007</v>
      </c>
      <c r="U306" s="190"/>
      <c r="V306" s="190"/>
      <c r="W306" s="190">
        <v>68.2</v>
      </c>
      <c r="X306" s="190"/>
      <c r="Y306" s="190"/>
      <c r="Z306" s="190"/>
      <c r="AA306" s="190"/>
      <c r="AB306" s="190"/>
      <c r="AC306" s="190"/>
      <c r="AD306" s="190"/>
      <c r="AE306" s="190"/>
      <c r="AF306" s="190"/>
      <c r="AG306" s="190"/>
      <c r="AH306" s="190"/>
      <c r="AI306" s="190"/>
      <c r="AJ306" s="190"/>
      <c r="AK306" s="190"/>
      <c r="AL306" s="190"/>
      <c r="AM306" s="190"/>
      <c r="AN306" s="190"/>
      <c r="AO306" s="190">
        <v>68.2</v>
      </c>
      <c r="AP306" s="190"/>
      <c r="AQ306" s="190"/>
      <c r="AR306" s="190"/>
      <c r="AS306" s="190"/>
      <c r="AT306" s="190">
        <v>68.2</v>
      </c>
      <c r="AU306" s="190"/>
      <c r="AV306" s="190"/>
      <c r="AW306" s="190"/>
      <c r="AX306" s="190"/>
      <c r="AY306" s="190">
        <v>68.2</v>
      </c>
      <c r="AZ306" s="190"/>
      <c r="BA306" s="190"/>
      <c r="BB306" s="183"/>
    </row>
    <row r="307" spans="1:54" ht="82.5" customHeight="1">
      <c r="A307" s="290"/>
      <c r="B307" s="292"/>
      <c r="C307" s="292"/>
      <c r="D307" s="182" t="s">
        <v>283</v>
      </c>
      <c r="E307" s="156">
        <f t="shared" ref="E307:E312" si="691">H307+K307+N307+Q307+T307+W307+Z307+AE307+AJ307+AO307+AT307+AY307</f>
        <v>0</v>
      </c>
      <c r="F307" s="156">
        <f t="shared" si="689"/>
        <v>0</v>
      </c>
      <c r="G307" s="164"/>
      <c r="H307" s="190"/>
      <c r="I307" s="190"/>
      <c r="J307" s="190"/>
      <c r="K307" s="190"/>
      <c r="L307" s="190"/>
      <c r="M307" s="190"/>
      <c r="N307" s="190"/>
      <c r="O307" s="190"/>
      <c r="P307" s="190"/>
      <c r="Q307" s="196"/>
      <c r="R307" s="190"/>
      <c r="S307" s="190"/>
      <c r="T307" s="190"/>
      <c r="U307" s="190"/>
      <c r="V307" s="190"/>
      <c r="W307" s="190"/>
      <c r="X307" s="190"/>
      <c r="Y307" s="190"/>
      <c r="Z307" s="190"/>
      <c r="AA307" s="190"/>
      <c r="AB307" s="190"/>
      <c r="AC307" s="190"/>
      <c r="AD307" s="190"/>
      <c r="AE307" s="190"/>
      <c r="AF307" s="190"/>
      <c r="AG307" s="190"/>
      <c r="AH307" s="190"/>
      <c r="AI307" s="190"/>
      <c r="AJ307" s="190"/>
      <c r="AK307" s="190"/>
      <c r="AL307" s="190"/>
      <c r="AM307" s="190"/>
      <c r="AN307" s="190"/>
      <c r="AO307" s="190"/>
      <c r="AP307" s="190"/>
      <c r="AQ307" s="190"/>
      <c r="AR307" s="190"/>
      <c r="AS307" s="190"/>
      <c r="AT307" s="190"/>
      <c r="AU307" s="190"/>
      <c r="AV307" s="190"/>
      <c r="AW307" s="190"/>
      <c r="AX307" s="190"/>
      <c r="AY307" s="190"/>
      <c r="AZ307" s="190"/>
      <c r="BA307" s="190"/>
      <c r="BB307" s="183"/>
    </row>
    <row r="308" spans="1:54" ht="22.5" customHeight="1">
      <c r="A308" s="290"/>
      <c r="B308" s="292"/>
      <c r="C308" s="292"/>
      <c r="D308" s="182" t="s">
        <v>278</v>
      </c>
      <c r="E308" s="156">
        <f t="shared" si="691"/>
        <v>0</v>
      </c>
      <c r="F308" s="156">
        <f t="shared" si="689"/>
        <v>0</v>
      </c>
      <c r="G308" s="164"/>
      <c r="H308" s="190"/>
      <c r="I308" s="190"/>
      <c r="J308" s="190"/>
      <c r="K308" s="190"/>
      <c r="L308" s="190"/>
      <c r="M308" s="190"/>
      <c r="N308" s="190"/>
      <c r="O308" s="190"/>
      <c r="P308" s="190"/>
      <c r="Q308" s="190"/>
      <c r="R308" s="190"/>
      <c r="S308" s="190"/>
      <c r="T308" s="190"/>
      <c r="U308" s="190"/>
      <c r="V308" s="190"/>
      <c r="W308" s="190"/>
      <c r="X308" s="190"/>
      <c r="Y308" s="190"/>
      <c r="Z308" s="190"/>
      <c r="AA308" s="190"/>
      <c r="AB308" s="190"/>
      <c r="AC308" s="190"/>
      <c r="AD308" s="190"/>
      <c r="AE308" s="190"/>
      <c r="AF308" s="190"/>
      <c r="AG308" s="190"/>
      <c r="AH308" s="190"/>
      <c r="AI308" s="190"/>
      <c r="AJ308" s="190"/>
      <c r="AK308" s="190"/>
      <c r="AL308" s="190"/>
      <c r="AM308" s="190"/>
      <c r="AN308" s="190"/>
      <c r="AO308" s="190"/>
      <c r="AP308" s="190"/>
      <c r="AQ308" s="190"/>
      <c r="AR308" s="190"/>
      <c r="AS308" s="190"/>
      <c r="AT308" s="190"/>
      <c r="AU308" s="190"/>
      <c r="AV308" s="190"/>
      <c r="AW308" s="190"/>
      <c r="AX308" s="190"/>
      <c r="AY308" s="190"/>
      <c r="AZ308" s="190"/>
      <c r="BA308" s="190"/>
      <c r="BB308" s="183"/>
    </row>
    <row r="309" spans="1:54" ht="31.2">
      <c r="A309" s="290"/>
      <c r="B309" s="292"/>
      <c r="C309" s="292"/>
      <c r="D309" s="161" t="s">
        <v>43</v>
      </c>
      <c r="E309" s="156">
        <f t="shared" si="691"/>
        <v>0</v>
      </c>
      <c r="F309" s="156">
        <f t="shared" si="689"/>
        <v>0</v>
      </c>
      <c r="G309" s="164"/>
      <c r="H309" s="190"/>
      <c r="I309" s="190"/>
      <c r="J309" s="190"/>
      <c r="K309" s="190"/>
      <c r="L309" s="190"/>
      <c r="M309" s="190"/>
      <c r="N309" s="190"/>
      <c r="O309" s="190"/>
      <c r="P309" s="190"/>
      <c r="Q309" s="190"/>
      <c r="R309" s="190"/>
      <c r="S309" s="190"/>
      <c r="T309" s="190"/>
      <c r="U309" s="190"/>
      <c r="V309" s="190"/>
      <c r="W309" s="190"/>
      <c r="X309" s="190"/>
      <c r="Y309" s="190"/>
      <c r="Z309" s="190"/>
      <c r="AA309" s="190"/>
      <c r="AB309" s="190"/>
      <c r="AC309" s="190"/>
      <c r="AD309" s="190"/>
      <c r="AE309" s="190"/>
      <c r="AF309" s="190"/>
      <c r="AG309" s="190"/>
      <c r="AH309" s="190"/>
      <c r="AI309" s="190"/>
      <c r="AJ309" s="190"/>
      <c r="AK309" s="190"/>
      <c r="AL309" s="190"/>
      <c r="AM309" s="190"/>
      <c r="AN309" s="190"/>
      <c r="AO309" s="190"/>
      <c r="AP309" s="190"/>
      <c r="AQ309" s="190"/>
      <c r="AR309" s="190"/>
      <c r="AS309" s="190"/>
      <c r="AT309" s="190"/>
      <c r="AU309" s="190"/>
      <c r="AV309" s="190"/>
      <c r="AW309" s="190"/>
      <c r="AX309" s="190"/>
      <c r="AY309" s="190"/>
      <c r="AZ309" s="190"/>
      <c r="BA309" s="190"/>
      <c r="BB309" s="184"/>
    </row>
    <row r="310" spans="1:54" ht="22.5" customHeight="1">
      <c r="A310" s="289" t="s">
        <v>371</v>
      </c>
      <c r="B310" s="291" t="s">
        <v>336</v>
      </c>
      <c r="C310" s="291" t="s">
        <v>345</v>
      </c>
      <c r="D310" s="167" t="s">
        <v>41</v>
      </c>
      <c r="E310" s="156">
        <f t="shared" si="691"/>
        <v>166.2</v>
      </c>
      <c r="F310" s="156">
        <f t="shared" ref="F310:F316" si="692">I310+L310+O310+R310+U310+X310+AA310+AF310+AK310+AP310+AU310+AZ310</f>
        <v>60.457229999999996</v>
      </c>
      <c r="G310" s="207">
        <f>F310/E310</f>
        <v>0.36376191335740071</v>
      </c>
      <c r="H310" s="190"/>
      <c r="I310" s="190"/>
      <c r="J310" s="190"/>
      <c r="K310" s="190">
        <f>K311+K312+K313+K315+K316</f>
        <v>0</v>
      </c>
      <c r="L310" s="190">
        <f t="shared" ref="L310:AZ310" si="693">L311+L312+L313+L315+L316</f>
        <v>0</v>
      </c>
      <c r="M310" s="190"/>
      <c r="N310" s="196">
        <f t="shared" si="693"/>
        <v>40.304819999999999</v>
      </c>
      <c r="O310" s="196">
        <f t="shared" si="693"/>
        <v>40.304819999999999</v>
      </c>
      <c r="P310" s="196"/>
      <c r="Q310" s="196">
        <f t="shared" si="693"/>
        <v>20.15241</v>
      </c>
      <c r="R310" s="196">
        <f t="shared" si="693"/>
        <v>20.15241</v>
      </c>
      <c r="S310" s="196"/>
      <c r="T310" s="196">
        <f t="shared" si="693"/>
        <v>13.122769999999999</v>
      </c>
      <c r="U310" s="190">
        <f t="shared" si="693"/>
        <v>0</v>
      </c>
      <c r="V310" s="190"/>
      <c r="W310" s="190">
        <f t="shared" si="693"/>
        <v>18.399999999999999</v>
      </c>
      <c r="X310" s="190">
        <f t="shared" si="693"/>
        <v>0</v>
      </c>
      <c r="Y310" s="190"/>
      <c r="Z310" s="190">
        <f t="shared" si="693"/>
        <v>0</v>
      </c>
      <c r="AA310" s="190">
        <f t="shared" si="693"/>
        <v>0</v>
      </c>
      <c r="AB310" s="190">
        <f t="shared" si="693"/>
        <v>0</v>
      </c>
      <c r="AC310" s="190">
        <f t="shared" si="693"/>
        <v>0</v>
      </c>
      <c r="AD310" s="190"/>
      <c r="AE310" s="190">
        <f t="shared" si="693"/>
        <v>0</v>
      </c>
      <c r="AF310" s="190">
        <f t="shared" si="693"/>
        <v>0</v>
      </c>
      <c r="AG310" s="190">
        <f t="shared" si="693"/>
        <v>0</v>
      </c>
      <c r="AH310" s="190">
        <f t="shared" si="693"/>
        <v>0</v>
      </c>
      <c r="AI310" s="190"/>
      <c r="AJ310" s="190">
        <f t="shared" si="693"/>
        <v>0</v>
      </c>
      <c r="AK310" s="190">
        <f t="shared" si="693"/>
        <v>0</v>
      </c>
      <c r="AL310" s="190">
        <f t="shared" si="693"/>
        <v>0</v>
      </c>
      <c r="AM310" s="190">
        <f t="shared" si="693"/>
        <v>0</v>
      </c>
      <c r="AN310" s="190"/>
      <c r="AO310" s="190">
        <f t="shared" si="693"/>
        <v>18.399999999999999</v>
      </c>
      <c r="AP310" s="190">
        <f t="shared" si="693"/>
        <v>0</v>
      </c>
      <c r="AQ310" s="190">
        <f t="shared" si="693"/>
        <v>0</v>
      </c>
      <c r="AR310" s="190">
        <f t="shared" si="693"/>
        <v>0</v>
      </c>
      <c r="AS310" s="190"/>
      <c r="AT310" s="190">
        <f t="shared" si="693"/>
        <v>18.399999999999999</v>
      </c>
      <c r="AU310" s="190">
        <f t="shared" si="693"/>
        <v>0</v>
      </c>
      <c r="AV310" s="190">
        <f t="shared" si="693"/>
        <v>0</v>
      </c>
      <c r="AW310" s="190">
        <f t="shared" si="693"/>
        <v>0</v>
      </c>
      <c r="AX310" s="190"/>
      <c r="AY310" s="190">
        <f t="shared" si="693"/>
        <v>37.42</v>
      </c>
      <c r="AZ310" s="190">
        <f t="shared" si="693"/>
        <v>0</v>
      </c>
      <c r="BA310" s="190"/>
      <c r="BB310" s="183"/>
    </row>
    <row r="311" spans="1:54" ht="32.25" customHeight="1">
      <c r="A311" s="290"/>
      <c r="B311" s="292"/>
      <c r="C311" s="292"/>
      <c r="D311" s="165" t="s">
        <v>37</v>
      </c>
      <c r="E311" s="156">
        <f t="shared" si="691"/>
        <v>0</v>
      </c>
      <c r="F311" s="156">
        <f t="shared" si="692"/>
        <v>0</v>
      </c>
      <c r="G311" s="164"/>
      <c r="H311" s="190"/>
      <c r="I311" s="190"/>
      <c r="J311" s="190"/>
      <c r="K311" s="190"/>
      <c r="L311" s="190"/>
      <c r="M311" s="190"/>
      <c r="N311" s="196"/>
      <c r="O311" s="196"/>
      <c r="P311" s="196"/>
      <c r="Q311" s="196"/>
      <c r="R311" s="190"/>
      <c r="S311" s="190"/>
      <c r="T311" s="190"/>
      <c r="U311" s="190"/>
      <c r="V311" s="190"/>
      <c r="W311" s="190"/>
      <c r="X311" s="190"/>
      <c r="Y311" s="190"/>
      <c r="Z311" s="190"/>
      <c r="AA311" s="190"/>
      <c r="AB311" s="190"/>
      <c r="AC311" s="190"/>
      <c r="AD311" s="190"/>
      <c r="AE311" s="190"/>
      <c r="AF311" s="190"/>
      <c r="AG311" s="190"/>
      <c r="AH311" s="190"/>
      <c r="AI311" s="190"/>
      <c r="AJ311" s="190"/>
      <c r="AK311" s="190"/>
      <c r="AL311" s="190"/>
      <c r="AM311" s="190"/>
      <c r="AN311" s="190"/>
      <c r="AO311" s="190"/>
      <c r="AP311" s="190"/>
      <c r="AQ311" s="190"/>
      <c r="AR311" s="190"/>
      <c r="AS311" s="190"/>
      <c r="AT311" s="190"/>
      <c r="AU311" s="190"/>
      <c r="AV311" s="190"/>
      <c r="AW311" s="190"/>
      <c r="AX311" s="190"/>
      <c r="AY311" s="190"/>
      <c r="AZ311" s="190"/>
      <c r="BA311" s="190"/>
      <c r="BB311" s="183"/>
    </row>
    <row r="312" spans="1:54" ht="50.25" customHeight="1">
      <c r="A312" s="290"/>
      <c r="B312" s="292"/>
      <c r="C312" s="292"/>
      <c r="D312" s="166" t="s">
        <v>2</v>
      </c>
      <c r="E312" s="156">
        <f t="shared" si="691"/>
        <v>0</v>
      </c>
      <c r="F312" s="156">
        <f t="shared" si="692"/>
        <v>0</v>
      </c>
      <c r="G312" s="164"/>
      <c r="H312" s="190"/>
      <c r="I312" s="190"/>
      <c r="J312" s="190"/>
      <c r="K312" s="190"/>
      <c r="L312" s="190"/>
      <c r="M312" s="190"/>
      <c r="N312" s="196"/>
      <c r="O312" s="196"/>
      <c r="P312" s="196"/>
      <c r="Q312" s="196"/>
      <c r="R312" s="190"/>
      <c r="S312" s="190"/>
      <c r="T312" s="190"/>
      <c r="U312" s="190"/>
      <c r="V312" s="190"/>
      <c r="W312" s="190"/>
      <c r="X312" s="190"/>
      <c r="Y312" s="190"/>
      <c r="Z312" s="190"/>
      <c r="AA312" s="190"/>
      <c r="AB312" s="190"/>
      <c r="AC312" s="190"/>
      <c r="AD312" s="190"/>
      <c r="AE312" s="190"/>
      <c r="AF312" s="190"/>
      <c r="AG312" s="190"/>
      <c r="AH312" s="190"/>
      <c r="AI312" s="190"/>
      <c r="AJ312" s="190"/>
      <c r="AK312" s="190"/>
      <c r="AL312" s="190"/>
      <c r="AM312" s="190"/>
      <c r="AN312" s="190"/>
      <c r="AO312" s="190"/>
      <c r="AP312" s="190"/>
      <c r="AQ312" s="190"/>
      <c r="AR312" s="190"/>
      <c r="AS312" s="190"/>
      <c r="AT312" s="190"/>
      <c r="AU312" s="190"/>
      <c r="AV312" s="190"/>
      <c r="AW312" s="190"/>
      <c r="AX312" s="190"/>
      <c r="AY312" s="190"/>
      <c r="AZ312" s="190"/>
      <c r="BA312" s="190"/>
      <c r="BB312" s="183"/>
    </row>
    <row r="313" spans="1:54" ht="22.5" customHeight="1">
      <c r="A313" s="290"/>
      <c r="B313" s="292"/>
      <c r="C313" s="292"/>
      <c r="D313" s="182" t="s">
        <v>277</v>
      </c>
      <c r="E313" s="156">
        <f>H313+K313+N313+Q313+T313+W313+Z313+AE313+AJ313+AO313+AT313+AY313</f>
        <v>166.2</v>
      </c>
      <c r="F313" s="156">
        <f t="shared" si="692"/>
        <v>60.457229999999996</v>
      </c>
      <c r="G313" s="164"/>
      <c r="H313" s="190"/>
      <c r="I313" s="190"/>
      <c r="J313" s="190"/>
      <c r="K313" s="190"/>
      <c r="L313" s="190"/>
      <c r="M313" s="190"/>
      <c r="N313" s="196">
        <v>40.304819999999999</v>
      </c>
      <c r="O313" s="196">
        <v>40.304819999999999</v>
      </c>
      <c r="P313" s="196"/>
      <c r="Q313" s="196">
        <v>20.15241</v>
      </c>
      <c r="R313" s="196">
        <v>20.15241</v>
      </c>
      <c r="S313" s="190"/>
      <c r="T313" s="196">
        <f>33.27518-20.15241</f>
        <v>13.122769999999999</v>
      </c>
      <c r="U313" s="190"/>
      <c r="V313" s="190"/>
      <c r="W313" s="190">
        <v>18.399999999999999</v>
      </c>
      <c r="X313" s="190"/>
      <c r="Y313" s="190"/>
      <c r="Z313" s="190"/>
      <c r="AA313" s="190"/>
      <c r="AB313" s="190"/>
      <c r="AC313" s="190"/>
      <c r="AD313" s="190"/>
      <c r="AE313" s="190"/>
      <c r="AF313" s="190"/>
      <c r="AG313" s="190"/>
      <c r="AH313" s="190"/>
      <c r="AI313" s="190"/>
      <c r="AJ313" s="190"/>
      <c r="AK313" s="190"/>
      <c r="AL313" s="190"/>
      <c r="AM313" s="190"/>
      <c r="AN313" s="190"/>
      <c r="AO313" s="190">
        <v>18.399999999999999</v>
      </c>
      <c r="AP313" s="190"/>
      <c r="AQ313" s="190"/>
      <c r="AR313" s="190"/>
      <c r="AS313" s="190"/>
      <c r="AT313" s="190">
        <v>18.399999999999999</v>
      </c>
      <c r="AU313" s="190"/>
      <c r="AV313" s="190"/>
      <c r="AW313" s="190"/>
      <c r="AX313" s="190"/>
      <c r="AY313" s="190">
        <v>37.42</v>
      </c>
      <c r="AZ313" s="190"/>
      <c r="BA313" s="190"/>
      <c r="BB313" s="183"/>
    </row>
    <row r="314" spans="1:54" ht="82.5" customHeight="1">
      <c r="A314" s="290"/>
      <c r="B314" s="292"/>
      <c r="C314" s="292"/>
      <c r="D314" s="182" t="s">
        <v>283</v>
      </c>
      <c r="E314" s="156">
        <f t="shared" ref="E314:E316" si="694">H314+K314+N314+Q314+T314+W314+Z314+AE314+AJ314+AO314+AT314+AY314</f>
        <v>0</v>
      </c>
      <c r="F314" s="156">
        <f t="shared" si="692"/>
        <v>0</v>
      </c>
      <c r="G314" s="164"/>
      <c r="H314" s="190"/>
      <c r="I314" s="190"/>
      <c r="J314" s="190"/>
      <c r="K314" s="190"/>
      <c r="L314" s="190"/>
      <c r="M314" s="190"/>
      <c r="N314" s="190"/>
      <c r="O314" s="190"/>
      <c r="P314" s="190"/>
      <c r="Q314" s="190"/>
      <c r="R314" s="190"/>
      <c r="S314" s="190"/>
      <c r="T314" s="190"/>
      <c r="U314" s="190"/>
      <c r="V314" s="190"/>
      <c r="W314" s="190"/>
      <c r="X314" s="190"/>
      <c r="Y314" s="190"/>
      <c r="Z314" s="190"/>
      <c r="AA314" s="190"/>
      <c r="AB314" s="190"/>
      <c r="AC314" s="190"/>
      <c r="AD314" s="190"/>
      <c r="AE314" s="190"/>
      <c r="AF314" s="190"/>
      <c r="AG314" s="190"/>
      <c r="AH314" s="190"/>
      <c r="AI314" s="190"/>
      <c r="AJ314" s="190"/>
      <c r="AK314" s="190"/>
      <c r="AL314" s="190"/>
      <c r="AM314" s="190"/>
      <c r="AN314" s="190"/>
      <c r="AO314" s="190"/>
      <c r="AP314" s="190"/>
      <c r="AQ314" s="190"/>
      <c r="AR314" s="190"/>
      <c r="AS314" s="190"/>
      <c r="AT314" s="190"/>
      <c r="AU314" s="190"/>
      <c r="AV314" s="190"/>
      <c r="AW314" s="190"/>
      <c r="AX314" s="190"/>
      <c r="AY314" s="190"/>
      <c r="AZ314" s="190"/>
      <c r="BA314" s="190"/>
      <c r="BB314" s="183"/>
    </row>
    <row r="315" spans="1:54" ht="22.5" customHeight="1">
      <c r="A315" s="290"/>
      <c r="B315" s="292"/>
      <c r="C315" s="292"/>
      <c r="D315" s="182" t="s">
        <v>278</v>
      </c>
      <c r="E315" s="156">
        <f t="shared" si="694"/>
        <v>0</v>
      </c>
      <c r="F315" s="156">
        <f t="shared" si="692"/>
        <v>0</v>
      </c>
      <c r="G315" s="164"/>
      <c r="H315" s="190"/>
      <c r="I315" s="190"/>
      <c r="J315" s="190"/>
      <c r="K315" s="190"/>
      <c r="L315" s="190"/>
      <c r="M315" s="190"/>
      <c r="N315" s="190"/>
      <c r="O315" s="190"/>
      <c r="P315" s="190"/>
      <c r="Q315" s="190"/>
      <c r="R315" s="190"/>
      <c r="S315" s="190"/>
      <c r="T315" s="190"/>
      <c r="U315" s="190"/>
      <c r="V315" s="190"/>
      <c r="W315" s="190"/>
      <c r="X315" s="190"/>
      <c r="Y315" s="190"/>
      <c r="Z315" s="190"/>
      <c r="AA315" s="190"/>
      <c r="AB315" s="190"/>
      <c r="AC315" s="190"/>
      <c r="AD315" s="190"/>
      <c r="AE315" s="190"/>
      <c r="AF315" s="190"/>
      <c r="AG315" s="190"/>
      <c r="AH315" s="190"/>
      <c r="AI315" s="190"/>
      <c r="AJ315" s="190"/>
      <c r="AK315" s="190"/>
      <c r="AL315" s="190"/>
      <c r="AM315" s="190"/>
      <c r="AN315" s="190"/>
      <c r="AO315" s="190"/>
      <c r="AP315" s="190"/>
      <c r="AQ315" s="190"/>
      <c r="AR315" s="190"/>
      <c r="AS315" s="190"/>
      <c r="AT315" s="190"/>
      <c r="AU315" s="190"/>
      <c r="AV315" s="190"/>
      <c r="AW315" s="190"/>
      <c r="AX315" s="190"/>
      <c r="AY315" s="190"/>
      <c r="AZ315" s="190"/>
      <c r="BA315" s="190"/>
      <c r="BB315" s="183"/>
    </row>
    <row r="316" spans="1:54" ht="31.2">
      <c r="A316" s="290"/>
      <c r="B316" s="292"/>
      <c r="C316" s="292"/>
      <c r="D316" s="161" t="s">
        <v>43</v>
      </c>
      <c r="E316" s="156">
        <f t="shared" si="694"/>
        <v>0</v>
      </c>
      <c r="F316" s="156">
        <f t="shared" si="692"/>
        <v>0</v>
      </c>
      <c r="G316" s="164"/>
      <c r="H316" s="190"/>
      <c r="I316" s="190"/>
      <c r="J316" s="190"/>
      <c r="K316" s="190"/>
      <c r="L316" s="190"/>
      <c r="M316" s="190"/>
      <c r="N316" s="190"/>
      <c r="O316" s="190"/>
      <c r="P316" s="190"/>
      <c r="Q316" s="190"/>
      <c r="R316" s="190"/>
      <c r="S316" s="190"/>
      <c r="T316" s="190"/>
      <c r="U316" s="190"/>
      <c r="V316" s="190"/>
      <c r="W316" s="190"/>
      <c r="X316" s="190"/>
      <c r="Y316" s="190"/>
      <c r="Z316" s="190"/>
      <c r="AA316" s="190"/>
      <c r="AB316" s="190"/>
      <c r="AC316" s="190"/>
      <c r="AD316" s="190"/>
      <c r="AE316" s="190"/>
      <c r="AF316" s="190"/>
      <c r="AG316" s="190"/>
      <c r="AH316" s="190"/>
      <c r="AI316" s="190"/>
      <c r="AJ316" s="190"/>
      <c r="AK316" s="190"/>
      <c r="AL316" s="190"/>
      <c r="AM316" s="190"/>
      <c r="AN316" s="190"/>
      <c r="AO316" s="190"/>
      <c r="AP316" s="190"/>
      <c r="AQ316" s="190"/>
      <c r="AR316" s="190"/>
      <c r="AS316" s="190"/>
      <c r="AT316" s="190"/>
      <c r="AU316" s="190"/>
      <c r="AV316" s="190"/>
      <c r="AW316" s="190"/>
      <c r="AX316" s="190"/>
      <c r="AY316" s="190"/>
      <c r="AZ316" s="190"/>
      <c r="BA316" s="190"/>
      <c r="BB316" s="184"/>
    </row>
    <row r="317" spans="1:54" ht="22.5" customHeight="1">
      <c r="A317" s="289" t="s">
        <v>372</v>
      </c>
      <c r="B317" s="291" t="s">
        <v>337</v>
      </c>
      <c r="C317" s="291" t="s">
        <v>345</v>
      </c>
      <c r="D317" s="167" t="s">
        <v>41</v>
      </c>
      <c r="E317" s="156">
        <f t="shared" ref="E317:E319" si="695">H317+K317+N317+Q317+T317+W317+Z317+AE317+AJ317+AO317+AT317+AY317</f>
        <v>382.20000000000005</v>
      </c>
      <c r="F317" s="156">
        <f t="shared" ref="F317:F323" si="696">I317+L317+O317+R317+U317+X317+AA317+AF317+AK317+AP317+AU317+AZ317</f>
        <v>111.66669000000002</v>
      </c>
      <c r="G317" s="164">
        <f>F317/E317</f>
        <v>0.29216821036106749</v>
      </c>
      <c r="H317" s="190"/>
      <c r="I317" s="190"/>
      <c r="J317" s="190"/>
      <c r="K317" s="196">
        <f>K318+K319+K320+K322+K323</f>
        <v>37.222230000000003</v>
      </c>
      <c r="L317" s="196">
        <f t="shared" ref="L317:AZ317" si="697">L318+L319+L320+L322+L323</f>
        <v>37.222230000000003</v>
      </c>
      <c r="M317" s="190">
        <f>L317/K317*100</f>
        <v>100</v>
      </c>
      <c r="N317" s="196">
        <f t="shared" si="697"/>
        <v>37.222230000000003</v>
      </c>
      <c r="O317" s="196">
        <f t="shared" si="697"/>
        <v>37.222230000000003</v>
      </c>
      <c r="P317" s="190">
        <f>O317/N317*100</f>
        <v>100</v>
      </c>
      <c r="Q317" s="197">
        <f t="shared" si="697"/>
        <v>37.222230000000003</v>
      </c>
      <c r="R317" s="190">
        <f t="shared" si="697"/>
        <v>37.222230000000003</v>
      </c>
      <c r="S317" s="190"/>
      <c r="T317" s="190">
        <f t="shared" si="697"/>
        <v>42.4</v>
      </c>
      <c r="U317" s="190">
        <f t="shared" si="697"/>
        <v>0</v>
      </c>
      <c r="V317" s="190"/>
      <c r="W317" s="190">
        <f t="shared" si="697"/>
        <v>57.933309999999999</v>
      </c>
      <c r="X317" s="190">
        <f t="shared" si="697"/>
        <v>0</v>
      </c>
      <c r="Y317" s="190"/>
      <c r="Z317" s="190">
        <f t="shared" si="697"/>
        <v>0</v>
      </c>
      <c r="AA317" s="190">
        <f t="shared" si="697"/>
        <v>0</v>
      </c>
      <c r="AB317" s="190">
        <f t="shared" si="697"/>
        <v>0</v>
      </c>
      <c r="AC317" s="190">
        <f t="shared" si="697"/>
        <v>0</v>
      </c>
      <c r="AD317" s="190"/>
      <c r="AE317" s="190">
        <f t="shared" si="697"/>
        <v>0</v>
      </c>
      <c r="AF317" s="190">
        <f t="shared" si="697"/>
        <v>0</v>
      </c>
      <c r="AG317" s="190">
        <f t="shared" si="697"/>
        <v>0</v>
      </c>
      <c r="AH317" s="190">
        <f t="shared" si="697"/>
        <v>0</v>
      </c>
      <c r="AI317" s="190"/>
      <c r="AJ317" s="190">
        <f t="shared" si="697"/>
        <v>0</v>
      </c>
      <c r="AK317" s="190">
        <f t="shared" si="697"/>
        <v>0</v>
      </c>
      <c r="AL317" s="190">
        <f t="shared" si="697"/>
        <v>0</v>
      </c>
      <c r="AM317" s="190">
        <f t="shared" si="697"/>
        <v>0</v>
      </c>
      <c r="AN317" s="190"/>
      <c r="AO317" s="190">
        <f t="shared" si="697"/>
        <v>42.4</v>
      </c>
      <c r="AP317" s="190">
        <f t="shared" si="697"/>
        <v>0</v>
      </c>
      <c r="AQ317" s="190">
        <f t="shared" si="697"/>
        <v>0</v>
      </c>
      <c r="AR317" s="190">
        <f t="shared" si="697"/>
        <v>0</v>
      </c>
      <c r="AS317" s="190"/>
      <c r="AT317" s="190">
        <f t="shared" si="697"/>
        <v>42.4</v>
      </c>
      <c r="AU317" s="190">
        <f t="shared" si="697"/>
        <v>0</v>
      </c>
      <c r="AV317" s="190">
        <f t="shared" si="697"/>
        <v>0</v>
      </c>
      <c r="AW317" s="190">
        <f t="shared" si="697"/>
        <v>0</v>
      </c>
      <c r="AX317" s="190"/>
      <c r="AY317" s="190">
        <f t="shared" si="697"/>
        <v>85.4</v>
      </c>
      <c r="AZ317" s="190">
        <f t="shared" si="697"/>
        <v>0</v>
      </c>
      <c r="BA317" s="190"/>
      <c r="BB317" s="183"/>
    </row>
    <row r="318" spans="1:54" ht="32.25" customHeight="1">
      <c r="A318" s="290"/>
      <c r="B318" s="292"/>
      <c r="C318" s="292"/>
      <c r="D318" s="165" t="s">
        <v>37</v>
      </c>
      <c r="E318" s="156">
        <f t="shared" si="695"/>
        <v>0</v>
      </c>
      <c r="F318" s="156">
        <f t="shared" si="696"/>
        <v>0</v>
      </c>
      <c r="G318" s="164"/>
      <c r="H318" s="190"/>
      <c r="I318" s="190"/>
      <c r="J318" s="190"/>
      <c r="K318" s="190"/>
      <c r="L318" s="190"/>
      <c r="M318" s="190"/>
      <c r="N318" s="190"/>
      <c r="O318" s="190"/>
      <c r="P318" s="190"/>
      <c r="Q318" s="197"/>
      <c r="R318" s="190"/>
      <c r="S318" s="190"/>
      <c r="T318" s="190"/>
      <c r="U318" s="190"/>
      <c r="V318" s="190"/>
      <c r="W318" s="190"/>
      <c r="X318" s="190"/>
      <c r="Y318" s="190"/>
      <c r="Z318" s="190"/>
      <c r="AA318" s="190"/>
      <c r="AB318" s="190"/>
      <c r="AC318" s="190"/>
      <c r="AD318" s="190"/>
      <c r="AE318" s="190"/>
      <c r="AF318" s="190"/>
      <c r="AG318" s="190"/>
      <c r="AH318" s="190"/>
      <c r="AI318" s="190"/>
      <c r="AJ318" s="190"/>
      <c r="AK318" s="190"/>
      <c r="AL318" s="190"/>
      <c r="AM318" s="190"/>
      <c r="AN318" s="190"/>
      <c r="AO318" s="190"/>
      <c r="AP318" s="190"/>
      <c r="AQ318" s="190"/>
      <c r="AR318" s="190"/>
      <c r="AS318" s="190"/>
      <c r="AT318" s="190"/>
      <c r="AU318" s="190"/>
      <c r="AV318" s="190"/>
      <c r="AW318" s="190"/>
      <c r="AX318" s="190"/>
      <c r="AY318" s="190"/>
      <c r="AZ318" s="190"/>
      <c r="BA318" s="190"/>
      <c r="BB318" s="183"/>
    </row>
    <row r="319" spans="1:54" ht="50.25" customHeight="1">
      <c r="A319" s="290"/>
      <c r="B319" s="292"/>
      <c r="C319" s="292"/>
      <c r="D319" s="166" t="s">
        <v>2</v>
      </c>
      <c r="E319" s="156">
        <f t="shared" si="695"/>
        <v>0</v>
      </c>
      <c r="F319" s="156">
        <f t="shared" si="696"/>
        <v>0</v>
      </c>
      <c r="G319" s="164"/>
      <c r="H319" s="190"/>
      <c r="I319" s="190"/>
      <c r="J319" s="190"/>
      <c r="K319" s="190"/>
      <c r="L319" s="190"/>
      <c r="M319" s="190"/>
      <c r="N319" s="190"/>
      <c r="O319" s="190"/>
      <c r="P319" s="190"/>
      <c r="Q319" s="197"/>
      <c r="R319" s="190"/>
      <c r="S319" s="190"/>
      <c r="T319" s="190"/>
      <c r="U319" s="190"/>
      <c r="V319" s="190"/>
      <c r="W319" s="190"/>
      <c r="X319" s="190"/>
      <c r="Y319" s="190"/>
      <c r="Z319" s="190"/>
      <c r="AA319" s="190"/>
      <c r="AB319" s="190"/>
      <c r="AC319" s="190"/>
      <c r="AD319" s="190"/>
      <c r="AE319" s="190"/>
      <c r="AF319" s="190"/>
      <c r="AG319" s="190"/>
      <c r="AH319" s="190"/>
      <c r="AI319" s="190"/>
      <c r="AJ319" s="190"/>
      <c r="AK319" s="190"/>
      <c r="AL319" s="190"/>
      <c r="AM319" s="190"/>
      <c r="AN319" s="190"/>
      <c r="AO319" s="190"/>
      <c r="AP319" s="190"/>
      <c r="AQ319" s="190"/>
      <c r="AR319" s="190"/>
      <c r="AS319" s="190"/>
      <c r="AT319" s="190"/>
      <c r="AU319" s="190"/>
      <c r="AV319" s="190"/>
      <c r="AW319" s="190"/>
      <c r="AX319" s="190"/>
      <c r="AY319" s="190"/>
      <c r="AZ319" s="190"/>
      <c r="BA319" s="190"/>
      <c r="BB319" s="183"/>
    </row>
    <row r="320" spans="1:54" ht="22.5" customHeight="1">
      <c r="A320" s="290"/>
      <c r="B320" s="292"/>
      <c r="C320" s="292"/>
      <c r="D320" s="182" t="s">
        <v>277</v>
      </c>
      <c r="E320" s="156">
        <f>H320+K320+N320+Q320+T320+W320+Z320+AE320+AJ320+AO320+AT320+AY320</f>
        <v>382.20000000000005</v>
      </c>
      <c r="F320" s="156">
        <f t="shared" si="696"/>
        <v>111.66669000000002</v>
      </c>
      <c r="G320" s="164"/>
      <c r="H320" s="190"/>
      <c r="I320" s="190"/>
      <c r="J320" s="190"/>
      <c r="K320" s="196">
        <v>37.222230000000003</v>
      </c>
      <c r="L320" s="196">
        <v>37.222230000000003</v>
      </c>
      <c r="M320" s="190"/>
      <c r="N320" s="196">
        <v>37.222230000000003</v>
      </c>
      <c r="O320" s="196">
        <v>37.222230000000003</v>
      </c>
      <c r="P320" s="190"/>
      <c r="Q320" s="196">
        <v>37.222230000000003</v>
      </c>
      <c r="R320" s="196">
        <v>37.222230000000003</v>
      </c>
      <c r="S320" s="190"/>
      <c r="T320" s="190">
        <v>42.4</v>
      </c>
      <c r="U320" s="190"/>
      <c r="V320" s="190"/>
      <c r="W320" s="196">
        <f>95.15554-37.22223</f>
        <v>57.933309999999999</v>
      </c>
      <c r="X320" s="190"/>
      <c r="Y320" s="190"/>
      <c r="Z320" s="190"/>
      <c r="AA320" s="190"/>
      <c r="AB320" s="190"/>
      <c r="AC320" s="190"/>
      <c r="AD320" s="190"/>
      <c r="AE320" s="190"/>
      <c r="AF320" s="190"/>
      <c r="AG320" s="190"/>
      <c r="AH320" s="190"/>
      <c r="AI320" s="190"/>
      <c r="AJ320" s="190"/>
      <c r="AK320" s="190"/>
      <c r="AL320" s="190"/>
      <c r="AM320" s="190"/>
      <c r="AN320" s="190"/>
      <c r="AO320" s="190">
        <v>42.4</v>
      </c>
      <c r="AP320" s="190"/>
      <c r="AQ320" s="190"/>
      <c r="AR320" s="190"/>
      <c r="AS320" s="190"/>
      <c r="AT320" s="190">
        <v>42.4</v>
      </c>
      <c r="AU320" s="190"/>
      <c r="AV320" s="190"/>
      <c r="AW320" s="190"/>
      <c r="AX320" s="190"/>
      <c r="AY320" s="190">
        <v>85.4</v>
      </c>
      <c r="AZ320" s="190"/>
      <c r="BA320" s="190"/>
      <c r="BB320" s="183"/>
    </row>
    <row r="321" spans="1:54" ht="82.5" customHeight="1">
      <c r="A321" s="290"/>
      <c r="B321" s="292"/>
      <c r="C321" s="292"/>
      <c r="D321" s="182" t="s">
        <v>283</v>
      </c>
      <c r="E321" s="156">
        <f t="shared" ref="E321:E323" si="698">H321+K321+N321+Q321+T321+W321+Z321+AE321+AJ321+AO321+AT321+AY321</f>
        <v>0</v>
      </c>
      <c r="F321" s="156">
        <f t="shared" si="696"/>
        <v>0</v>
      </c>
      <c r="G321" s="164"/>
      <c r="H321" s="190"/>
      <c r="I321" s="190"/>
      <c r="J321" s="190"/>
      <c r="K321" s="190"/>
      <c r="L321" s="190"/>
      <c r="M321" s="190"/>
      <c r="N321" s="190"/>
      <c r="O321" s="190"/>
      <c r="P321" s="190"/>
      <c r="Q321" s="190"/>
      <c r="R321" s="190"/>
      <c r="S321" s="190"/>
      <c r="T321" s="190"/>
      <c r="U321" s="190"/>
      <c r="V321" s="190"/>
      <c r="W321" s="190"/>
      <c r="X321" s="190"/>
      <c r="Y321" s="190"/>
      <c r="Z321" s="190"/>
      <c r="AA321" s="190"/>
      <c r="AB321" s="190"/>
      <c r="AC321" s="190"/>
      <c r="AD321" s="190"/>
      <c r="AE321" s="190"/>
      <c r="AF321" s="190"/>
      <c r="AG321" s="190"/>
      <c r="AH321" s="190"/>
      <c r="AI321" s="190"/>
      <c r="AJ321" s="190"/>
      <c r="AK321" s="190"/>
      <c r="AL321" s="190"/>
      <c r="AM321" s="190"/>
      <c r="AN321" s="190"/>
      <c r="AO321" s="190"/>
      <c r="AP321" s="190"/>
      <c r="AQ321" s="190"/>
      <c r="AR321" s="190"/>
      <c r="AS321" s="190"/>
      <c r="AT321" s="190"/>
      <c r="AU321" s="190"/>
      <c r="AV321" s="190"/>
      <c r="AW321" s="190"/>
      <c r="AX321" s="190"/>
      <c r="AY321" s="190"/>
      <c r="AZ321" s="190"/>
      <c r="BA321" s="190"/>
      <c r="BB321" s="183"/>
    </row>
    <row r="322" spans="1:54" ht="22.5" customHeight="1">
      <c r="A322" s="290"/>
      <c r="B322" s="292"/>
      <c r="C322" s="292"/>
      <c r="D322" s="182" t="s">
        <v>278</v>
      </c>
      <c r="E322" s="156">
        <f t="shared" si="698"/>
        <v>0</v>
      </c>
      <c r="F322" s="156">
        <f t="shared" si="696"/>
        <v>0</v>
      </c>
      <c r="G322" s="164"/>
      <c r="H322" s="190"/>
      <c r="I322" s="190"/>
      <c r="J322" s="190"/>
      <c r="K322" s="190"/>
      <c r="L322" s="190"/>
      <c r="M322" s="190"/>
      <c r="N322" s="190"/>
      <c r="O322" s="190"/>
      <c r="P322" s="190"/>
      <c r="Q322" s="190"/>
      <c r="R322" s="190"/>
      <c r="S322" s="190"/>
      <c r="T322" s="190"/>
      <c r="U322" s="190"/>
      <c r="V322" s="190"/>
      <c r="W322" s="190"/>
      <c r="X322" s="190"/>
      <c r="Y322" s="190"/>
      <c r="Z322" s="190"/>
      <c r="AA322" s="190"/>
      <c r="AB322" s="190"/>
      <c r="AC322" s="190"/>
      <c r="AD322" s="190"/>
      <c r="AE322" s="190"/>
      <c r="AF322" s="190"/>
      <c r="AG322" s="190"/>
      <c r="AH322" s="190"/>
      <c r="AI322" s="190"/>
      <c r="AJ322" s="190"/>
      <c r="AK322" s="190"/>
      <c r="AL322" s="190"/>
      <c r="AM322" s="190"/>
      <c r="AN322" s="190"/>
      <c r="AO322" s="190"/>
      <c r="AP322" s="190"/>
      <c r="AQ322" s="190"/>
      <c r="AR322" s="190"/>
      <c r="AS322" s="190"/>
      <c r="AT322" s="190"/>
      <c r="AU322" s="190"/>
      <c r="AV322" s="190"/>
      <c r="AW322" s="190"/>
      <c r="AX322" s="190"/>
      <c r="AY322" s="190"/>
      <c r="AZ322" s="190"/>
      <c r="BA322" s="190"/>
      <c r="BB322" s="183"/>
    </row>
    <row r="323" spans="1:54" ht="31.2">
      <c r="A323" s="290"/>
      <c r="B323" s="292"/>
      <c r="C323" s="292"/>
      <c r="D323" s="161" t="s">
        <v>43</v>
      </c>
      <c r="E323" s="156">
        <f t="shared" si="698"/>
        <v>0</v>
      </c>
      <c r="F323" s="156">
        <f t="shared" si="696"/>
        <v>0</v>
      </c>
      <c r="G323" s="164"/>
      <c r="H323" s="190"/>
      <c r="I323" s="190"/>
      <c r="J323" s="190"/>
      <c r="K323" s="190"/>
      <c r="L323" s="190"/>
      <c r="M323" s="190"/>
      <c r="N323" s="190"/>
      <c r="O323" s="190"/>
      <c r="P323" s="190"/>
      <c r="Q323" s="190"/>
      <c r="R323" s="190"/>
      <c r="S323" s="190"/>
      <c r="T323" s="190"/>
      <c r="U323" s="190"/>
      <c r="V323" s="190"/>
      <c r="W323" s="190"/>
      <c r="X323" s="190"/>
      <c r="Y323" s="190"/>
      <c r="Z323" s="190"/>
      <c r="AA323" s="190"/>
      <c r="AB323" s="190"/>
      <c r="AC323" s="190"/>
      <c r="AD323" s="190"/>
      <c r="AE323" s="190"/>
      <c r="AF323" s="190"/>
      <c r="AG323" s="190"/>
      <c r="AH323" s="190"/>
      <c r="AI323" s="190"/>
      <c r="AJ323" s="190"/>
      <c r="AK323" s="190"/>
      <c r="AL323" s="190"/>
      <c r="AM323" s="190"/>
      <c r="AN323" s="190"/>
      <c r="AO323" s="190"/>
      <c r="AP323" s="190"/>
      <c r="AQ323" s="190"/>
      <c r="AR323" s="190"/>
      <c r="AS323" s="190"/>
      <c r="AT323" s="190"/>
      <c r="AU323" s="190"/>
      <c r="AV323" s="190"/>
      <c r="AW323" s="190"/>
      <c r="AX323" s="190"/>
      <c r="AY323" s="190"/>
      <c r="AZ323" s="190"/>
      <c r="BA323" s="190"/>
      <c r="BB323" s="184"/>
    </row>
    <row r="324" spans="1:54" ht="22.5" customHeight="1">
      <c r="A324" s="289" t="s">
        <v>373</v>
      </c>
      <c r="B324" s="291" t="s">
        <v>338</v>
      </c>
      <c r="C324" s="291" t="s">
        <v>345</v>
      </c>
      <c r="D324" s="167" t="s">
        <v>41</v>
      </c>
      <c r="E324" s="156">
        <f t="shared" ref="E324:E326" si="699">H324+K324+N324+Q324+T324+W324+Z324+AE324+AJ324+AO324+AT324+AY324</f>
        <v>65.210000000000008</v>
      </c>
      <c r="F324" s="156">
        <f t="shared" ref="F324:F330" si="700">I324+L324+O324+R324+U324+X324+AA324+AF324+AK324+AP324+AU324+AZ324</f>
        <v>0</v>
      </c>
      <c r="G324" s="164"/>
      <c r="H324" s="190"/>
      <c r="I324" s="190"/>
      <c r="J324" s="190"/>
      <c r="K324" s="190"/>
      <c r="L324" s="190"/>
      <c r="M324" s="190"/>
      <c r="N324" s="190">
        <f>N325+N326+N327+N329+N330</f>
        <v>0</v>
      </c>
      <c r="O324" s="190">
        <f t="shared" ref="O324:AZ324" si="701">O325+O326+O327+O329+O330</f>
        <v>0</v>
      </c>
      <c r="P324" s="190"/>
      <c r="Q324" s="190">
        <f t="shared" si="701"/>
        <v>0</v>
      </c>
      <c r="R324" s="190">
        <f t="shared" si="701"/>
        <v>0</v>
      </c>
      <c r="S324" s="190"/>
      <c r="T324" s="190">
        <f t="shared" si="701"/>
        <v>0</v>
      </c>
      <c r="U324" s="190">
        <f t="shared" si="701"/>
        <v>0</v>
      </c>
      <c r="V324" s="190"/>
      <c r="W324" s="190">
        <f t="shared" si="701"/>
        <v>16.3</v>
      </c>
      <c r="X324" s="190">
        <f t="shared" si="701"/>
        <v>0</v>
      </c>
      <c r="Y324" s="190"/>
      <c r="Z324" s="190">
        <f t="shared" si="701"/>
        <v>16.3</v>
      </c>
      <c r="AA324" s="190">
        <f t="shared" si="701"/>
        <v>0</v>
      </c>
      <c r="AB324" s="190">
        <f t="shared" si="701"/>
        <v>0</v>
      </c>
      <c r="AC324" s="190">
        <f t="shared" si="701"/>
        <v>0</v>
      </c>
      <c r="AD324" s="190"/>
      <c r="AE324" s="190">
        <f t="shared" si="701"/>
        <v>0</v>
      </c>
      <c r="AF324" s="190">
        <f t="shared" si="701"/>
        <v>0</v>
      </c>
      <c r="AG324" s="190">
        <f t="shared" si="701"/>
        <v>0</v>
      </c>
      <c r="AH324" s="190">
        <f t="shared" si="701"/>
        <v>0</v>
      </c>
      <c r="AI324" s="190"/>
      <c r="AJ324" s="190">
        <f t="shared" si="701"/>
        <v>0</v>
      </c>
      <c r="AK324" s="190">
        <f t="shared" si="701"/>
        <v>0</v>
      </c>
      <c r="AL324" s="190">
        <f t="shared" si="701"/>
        <v>0</v>
      </c>
      <c r="AM324" s="190">
        <f t="shared" si="701"/>
        <v>0</v>
      </c>
      <c r="AN324" s="190"/>
      <c r="AO324" s="190">
        <f t="shared" si="701"/>
        <v>16.3</v>
      </c>
      <c r="AP324" s="190">
        <f t="shared" si="701"/>
        <v>0</v>
      </c>
      <c r="AQ324" s="190">
        <f t="shared" si="701"/>
        <v>0</v>
      </c>
      <c r="AR324" s="190">
        <f t="shared" si="701"/>
        <v>0</v>
      </c>
      <c r="AS324" s="190"/>
      <c r="AT324" s="190">
        <f t="shared" si="701"/>
        <v>0</v>
      </c>
      <c r="AU324" s="190">
        <f t="shared" si="701"/>
        <v>0</v>
      </c>
      <c r="AV324" s="190">
        <f t="shared" si="701"/>
        <v>0</v>
      </c>
      <c r="AW324" s="190">
        <f t="shared" si="701"/>
        <v>0</v>
      </c>
      <c r="AX324" s="190">
        <f t="shared" si="701"/>
        <v>0</v>
      </c>
      <c r="AY324" s="190">
        <f t="shared" si="701"/>
        <v>16.309999999999999</v>
      </c>
      <c r="AZ324" s="190">
        <f t="shared" si="701"/>
        <v>0</v>
      </c>
      <c r="BA324" s="190"/>
      <c r="BB324" s="183"/>
    </row>
    <row r="325" spans="1:54" ht="32.25" customHeight="1">
      <c r="A325" s="290"/>
      <c r="B325" s="292"/>
      <c r="C325" s="292"/>
      <c r="D325" s="165" t="s">
        <v>37</v>
      </c>
      <c r="E325" s="156">
        <f t="shared" si="699"/>
        <v>0</v>
      </c>
      <c r="F325" s="156">
        <f t="shared" si="700"/>
        <v>0</v>
      </c>
      <c r="G325" s="164"/>
      <c r="H325" s="190"/>
      <c r="I325" s="190"/>
      <c r="J325" s="190"/>
      <c r="K325" s="190"/>
      <c r="L325" s="190"/>
      <c r="M325" s="190"/>
      <c r="N325" s="190"/>
      <c r="O325" s="190"/>
      <c r="P325" s="190"/>
      <c r="Q325" s="190"/>
      <c r="R325" s="190"/>
      <c r="S325" s="190"/>
      <c r="T325" s="190"/>
      <c r="U325" s="190"/>
      <c r="V325" s="190"/>
      <c r="W325" s="190"/>
      <c r="X325" s="190"/>
      <c r="Y325" s="190"/>
      <c r="Z325" s="190"/>
      <c r="AA325" s="190"/>
      <c r="AB325" s="190"/>
      <c r="AC325" s="190"/>
      <c r="AD325" s="190"/>
      <c r="AE325" s="190"/>
      <c r="AF325" s="190"/>
      <c r="AG325" s="190"/>
      <c r="AH325" s="190"/>
      <c r="AI325" s="190"/>
      <c r="AJ325" s="190"/>
      <c r="AK325" s="190"/>
      <c r="AL325" s="190"/>
      <c r="AM325" s="190"/>
      <c r="AN325" s="190"/>
      <c r="AO325" s="190"/>
      <c r="AP325" s="190"/>
      <c r="AQ325" s="190"/>
      <c r="AR325" s="190"/>
      <c r="AS325" s="190"/>
      <c r="AT325" s="190"/>
      <c r="AU325" s="190"/>
      <c r="AV325" s="190"/>
      <c r="AW325" s="190"/>
      <c r="AX325" s="190"/>
      <c r="AY325" s="190"/>
      <c r="AZ325" s="190"/>
      <c r="BA325" s="190"/>
      <c r="BB325" s="183"/>
    </row>
    <row r="326" spans="1:54" ht="50.25" customHeight="1">
      <c r="A326" s="290"/>
      <c r="B326" s="292"/>
      <c r="C326" s="292"/>
      <c r="D326" s="166" t="s">
        <v>2</v>
      </c>
      <c r="E326" s="156">
        <f t="shared" si="699"/>
        <v>0</v>
      </c>
      <c r="F326" s="156">
        <f t="shared" si="700"/>
        <v>0</v>
      </c>
      <c r="G326" s="164"/>
      <c r="H326" s="190"/>
      <c r="I326" s="190"/>
      <c r="J326" s="190"/>
      <c r="K326" s="190"/>
      <c r="L326" s="190"/>
      <c r="M326" s="190"/>
      <c r="N326" s="190"/>
      <c r="O326" s="190"/>
      <c r="P326" s="190"/>
      <c r="Q326" s="190"/>
      <c r="R326" s="190"/>
      <c r="S326" s="190"/>
      <c r="T326" s="190"/>
      <c r="U326" s="190"/>
      <c r="V326" s="190"/>
      <c r="W326" s="190"/>
      <c r="X326" s="190"/>
      <c r="Y326" s="190"/>
      <c r="Z326" s="190"/>
      <c r="AA326" s="190"/>
      <c r="AB326" s="190"/>
      <c r="AC326" s="190"/>
      <c r="AD326" s="190"/>
      <c r="AE326" s="190"/>
      <c r="AF326" s="190"/>
      <c r="AG326" s="190"/>
      <c r="AH326" s="190"/>
      <c r="AI326" s="190"/>
      <c r="AJ326" s="190"/>
      <c r="AK326" s="190"/>
      <c r="AL326" s="190"/>
      <c r="AM326" s="190"/>
      <c r="AN326" s="190"/>
      <c r="AO326" s="190"/>
      <c r="AP326" s="190"/>
      <c r="AQ326" s="190"/>
      <c r="AR326" s="190"/>
      <c r="AS326" s="190"/>
      <c r="AT326" s="190"/>
      <c r="AU326" s="190"/>
      <c r="AV326" s="190"/>
      <c r="AW326" s="190"/>
      <c r="AX326" s="190"/>
      <c r="AY326" s="190"/>
      <c r="AZ326" s="190"/>
      <c r="BA326" s="190"/>
      <c r="BB326" s="183"/>
    </row>
    <row r="327" spans="1:54" ht="22.5" customHeight="1">
      <c r="A327" s="290"/>
      <c r="B327" s="292"/>
      <c r="C327" s="292"/>
      <c r="D327" s="182" t="s">
        <v>277</v>
      </c>
      <c r="E327" s="189">
        <f>H327+K327+N327+Q327+T327+W327+Z327+AE327+AJ327+AO327+AT327+AY327</f>
        <v>65.210000000000008</v>
      </c>
      <c r="F327" s="156">
        <f t="shared" si="700"/>
        <v>0</v>
      </c>
      <c r="G327" s="164"/>
      <c r="H327" s="190"/>
      <c r="I327" s="190"/>
      <c r="J327" s="190"/>
      <c r="K327" s="190"/>
      <c r="L327" s="190"/>
      <c r="M327" s="190"/>
      <c r="N327" s="190"/>
      <c r="O327" s="190"/>
      <c r="P327" s="190"/>
      <c r="Q327" s="190"/>
      <c r="R327" s="190"/>
      <c r="S327" s="190"/>
      <c r="T327" s="190"/>
      <c r="U327" s="190"/>
      <c r="V327" s="190"/>
      <c r="W327" s="190">
        <v>16.3</v>
      </c>
      <c r="X327" s="190"/>
      <c r="Y327" s="190"/>
      <c r="Z327" s="190">
        <v>16.3</v>
      </c>
      <c r="AA327" s="190"/>
      <c r="AB327" s="190"/>
      <c r="AC327" s="190"/>
      <c r="AD327" s="190"/>
      <c r="AE327" s="190"/>
      <c r="AF327" s="190"/>
      <c r="AG327" s="190"/>
      <c r="AH327" s="190"/>
      <c r="AI327" s="190"/>
      <c r="AJ327" s="190"/>
      <c r="AK327" s="190"/>
      <c r="AL327" s="190"/>
      <c r="AM327" s="190"/>
      <c r="AN327" s="190"/>
      <c r="AO327" s="190">
        <v>16.3</v>
      </c>
      <c r="AP327" s="190"/>
      <c r="AQ327" s="190"/>
      <c r="AR327" s="190"/>
      <c r="AS327" s="190"/>
      <c r="AT327" s="190"/>
      <c r="AU327" s="190"/>
      <c r="AV327" s="190"/>
      <c r="AW327" s="190"/>
      <c r="AX327" s="190"/>
      <c r="AY327" s="190">
        <v>16.309999999999999</v>
      </c>
      <c r="AZ327" s="190"/>
      <c r="BA327" s="190"/>
      <c r="BB327" s="183"/>
    </row>
    <row r="328" spans="1:54" ht="82.5" customHeight="1">
      <c r="A328" s="290"/>
      <c r="B328" s="292"/>
      <c r="C328" s="292"/>
      <c r="D328" s="182" t="s">
        <v>283</v>
      </c>
      <c r="E328" s="156">
        <f t="shared" ref="E328:E330" si="702">H328+K328+N328+Q328+T328+W328+Z328+AE328+AJ328+AO328+AT328+AY328</f>
        <v>0</v>
      </c>
      <c r="F328" s="156">
        <f t="shared" si="700"/>
        <v>0</v>
      </c>
      <c r="G328" s="164"/>
      <c r="H328" s="190"/>
      <c r="I328" s="190"/>
      <c r="J328" s="190"/>
      <c r="K328" s="190"/>
      <c r="L328" s="190"/>
      <c r="M328" s="190"/>
      <c r="N328" s="190"/>
      <c r="O328" s="190"/>
      <c r="P328" s="190"/>
      <c r="Q328" s="190"/>
      <c r="R328" s="190"/>
      <c r="S328" s="190"/>
      <c r="T328" s="190"/>
      <c r="U328" s="190"/>
      <c r="V328" s="190"/>
      <c r="W328" s="190"/>
      <c r="X328" s="190"/>
      <c r="Y328" s="190"/>
      <c r="Z328" s="190"/>
      <c r="AA328" s="190"/>
      <c r="AB328" s="190"/>
      <c r="AC328" s="190"/>
      <c r="AD328" s="190"/>
      <c r="AE328" s="190"/>
      <c r="AF328" s="190"/>
      <c r="AG328" s="190"/>
      <c r="AH328" s="190"/>
      <c r="AI328" s="190"/>
      <c r="AJ328" s="190"/>
      <c r="AK328" s="190"/>
      <c r="AL328" s="190"/>
      <c r="AM328" s="190"/>
      <c r="AN328" s="190"/>
      <c r="AO328" s="190"/>
      <c r="AP328" s="190"/>
      <c r="AQ328" s="190"/>
      <c r="AR328" s="190"/>
      <c r="AS328" s="190"/>
      <c r="AT328" s="190"/>
      <c r="AU328" s="190"/>
      <c r="AV328" s="190"/>
      <c r="AW328" s="190"/>
      <c r="AX328" s="190"/>
      <c r="AY328" s="190"/>
      <c r="AZ328" s="190"/>
      <c r="BA328" s="190"/>
      <c r="BB328" s="183"/>
    </row>
    <row r="329" spans="1:54" ht="22.5" customHeight="1">
      <c r="A329" s="290"/>
      <c r="B329" s="292"/>
      <c r="C329" s="292"/>
      <c r="D329" s="182" t="s">
        <v>278</v>
      </c>
      <c r="E329" s="156">
        <f t="shared" si="702"/>
        <v>0</v>
      </c>
      <c r="F329" s="156">
        <f t="shared" si="700"/>
        <v>0</v>
      </c>
      <c r="G329" s="164"/>
      <c r="H329" s="190"/>
      <c r="I329" s="190"/>
      <c r="J329" s="190"/>
      <c r="K329" s="190"/>
      <c r="L329" s="190"/>
      <c r="M329" s="190"/>
      <c r="N329" s="190"/>
      <c r="O329" s="190"/>
      <c r="P329" s="190"/>
      <c r="Q329" s="190"/>
      <c r="R329" s="190"/>
      <c r="S329" s="190"/>
      <c r="T329" s="190"/>
      <c r="U329" s="190"/>
      <c r="V329" s="190"/>
      <c r="W329" s="190"/>
      <c r="X329" s="190"/>
      <c r="Y329" s="190"/>
      <c r="Z329" s="190"/>
      <c r="AA329" s="190"/>
      <c r="AB329" s="190"/>
      <c r="AC329" s="190"/>
      <c r="AD329" s="190"/>
      <c r="AE329" s="190"/>
      <c r="AF329" s="190"/>
      <c r="AG329" s="190"/>
      <c r="AH329" s="190"/>
      <c r="AI329" s="190"/>
      <c r="AJ329" s="190"/>
      <c r="AK329" s="190"/>
      <c r="AL329" s="190"/>
      <c r="AM329" s="190"/>
      <c r="AN329" s="190"/>
      <c r="AO329" s="190"/>
      <c r="AP329" s="190"/>
      <c r="AQ329" s="190"/>
      <c r="AR329" s="190"/>
      <c r="AS329" s="190"/>
      <c r="AT329" s="190"/>
      <c r="AU329" s="190"/>
      <c r="AV329" s="190"/>
      <c r="AW329" s="190"/>
      <c r="AX329" s="190"/>
      <c r="AY329" s="190"/>
      <c r="AZ329" s="190"/>
      <c r="BA329" s="190"/>
      <c r="BB329" s="183"/>
    </row>
    <row r="330" spans="1:54" ht="31.2">
      <c r="A330" s="290"/>
      <c r="B330" s="292"/>
      <c r="C330" s="292"/>
      <c r="D330" s="161" t="s">
        <v>43</v>
      </c>
      <c r="E330" s="156">
        <f t="shared" si="702"/>
        <v>0</v>
      </c>
      <c r="F330" s="156">
        <f t="shared" si="700"/>
        <v>0</v>
      </c>
      <c r="G330" s="164"/>
      <c r="H330" s="190"/>
      <c r="I330" s="190"/>
      <c r="J330" s="190"/>
      <c r="K330" s="190"/>
      <c r="L330" s="190"/>
      <c r="M330" s="190"/>
      <c r="N330" s="190"/>
      <c r="O330" s="190"/>
      <c r="P330" s="190"/>
      <c r="Q330" s="190"/>
      <c r="R330" s="190"/>
      <c r="S330" s="190"/>
      <c r="T330" s="190"/>
      <c r="U330" s="190"/>
      <c r="V330" s="190"/>
      <c r="W330" s="190"/>
      <c r="X330" s="190"/>
      <c r="Y330" s="190"/>
      <c r="Z330" s="190"/>
      <c r="AA330" s="190"/>
      <c r="AB330" s="190"/>
      <c r="AC330" s="190"/>
      <c r="AD330" s="190"/>
      <c r="AE330" s="190"/>
      <c r="AF330" s="190"/>
      <c r="AG330" s="190"/>
      <c r="AH330" s="190"/>
      <c r="AI330" s="190"/>
      <c r="AJ330" s="190"/>
      <c r="AK330" s="190"/>
      <c r="AL330" s="190"/>
      <c r="AM330" s="190"/>
      <c r="AN330" s="190"/>
      <c r="AO330" s="190"/>
      <c r="AP330" s="190"/>
      <c r="AQ330" s="190"/>
      <c r="AR330" s="190"/>
      <c r="AS330" s="190"/>
      <c r="AT330" s="190"/>
      <c r="AU330" s="190"/>
      <c r="AV330" s="190"/>
      <c r="AW330" s="190"/>
      <c r="AX330" s="190"/>
      <c r="AY330" s="190"/>
      <c r="AZ330" s="190"/>
      <c r="BA330" s="190"/>
      <c r="BB330" s="184"/>
    </row>
    <row r="331" spans="1:54" ht="22.5" customHeight="1">
      <c r="A331" s="289" t="s">
        <v>374</v>
      </c>
      <c r="B331" s="291" t="s">
        <v>339</v>
      </c>
      <c r="C331" s="291" t="s">
        <v>345</v>
      </c>
      <c r="D331" s="167" t="s">
        <v>41</v>
      </c>
      <c r="E331" s="156">
        <f t="shared" ref="E331:E333" si="703">H331+K331+N331+Q331+T331+W331+Z331+AE331+AJ331+AO331+AT331+AY331</f>
        <v>728.3</v>
      </c>
      <c r="F331" s="156">
        <f t="shared" ref="F331:F337" si="704">I331+L331+O331+R331+U331+X331+AA331+AF331+AK331+AP331+AU331+AZ331</f>
        <v>424.56923999999998</v>
      </c>
      <c r="G331" s="207">
        <f>F331/E331</f>
        <v>0.58295927502402856</v>
      </c>
      <c r="H331" s="196">
        <f>H334</f>
        <v>161.51367999999999</v>
      </c>
      <c r="I331" s="196">
        <f>I334</f>
        <v>161.51367999999999</v>
      </c>
      <c r="J331" s="190">
        <f>I331/H331*100</f>
        <v>100</v>
      </c>
      <c r="K331" s="190"/>
      <c r="L331" s="190"/>
      <c r="M331" s="190"/>
      <c r="N331" s="196">
        <f>N332+N333+N334+N336+N337</f>
        <v>63.922319999999999</v>
      </c>
      <c r="O331" s="196">
        <f t="shared" ref="O331:AZ331" si="705">O332+O333+O334+O336+O337</f>
        <v>63.922319999999999</v>
      </c>
      <c r="P331" s="196">
        <f>O331/N331*100</f>
        <v>100</v>
      </c>
      <c r="Q331" s="196">
        <f t="shared" si="705"/>
        <v>199.13324</v>
      </c>
      <c r="R331" s="196">
        <f t="shared" si="705"/>
        <v>199.13324</v>
      </c>
      <c r="S331" s="196"/>
      <c r="T331" s="196">
        <f t="shared" si="705"/>
        <v>303.73076000000003</v>
      </c>
      <c r="U331" s="190">
        <f t="shared" si="705"/>
        <v>0</v>
      </c>
      <c r="V331" s="190"/>
      <c r="W331" s="190">
        <f t="shared" si="705"/>
        <v>0</v>
      </c>
      <c r="X331" s="190">
        <f t="shared" si="705"/>
        <v>0</v>
      </c>
      <c r="Y331" s="190"/>
      <c r="Z331" s="190">
        <f t="shared" si="705"/>
        <v>0</v>
      </c>
      <c r="AA331" s="190">
        <f t="shared" si="705"/>
        <v>0</v>
      </c>
      <c r="AB331" s="190">
        <f t="shared" si="705"/>
        <v>0</v>
      </c>
      <c r="AC331" s="190">
        <f t="shared" si="705"/>
        <v>0</v>
      </c>
      <c r="AD331" s="190"/>
      <c r="AE331" s="190">
        <f t="shared" si="705"/>
        <v>0</v>
      </c>
      <c r="AF331" s="190">
        <f t="shared" si="705"/>
        <v>0</v>
      </c>
      <c r="AG331" s="190">
        <f t="shared" si="705"/>
        <v>0</v>
      </c>
      <c r="AH331" s="190">
        <f t="shared" si="705"/>
        <v>0</v>
      </c>
      <c r="AI331" s="190"/>
      <c r="AJ331" s="190">
        <f t="shared" si="705"/>
        <v>0</v>
      </c>
      <c r="AK331" s="190">
        <f t="shared" si="705"/>
        <v>0</v>
      </c>
      <c r="AL331" s="190">
        <f t="shared" si="705"/>
        <v>0</v>
      </c>
      <c r="AM331" s="190">
        <f t="shared" si="705"/>
        <v>0</v>
      </c>
      <c r="AN331" s="190"/>
      <c r="AO331" s="190">
        <f t="shared" si="705"/>
        <v>0</v>
      </c>
      <c r="AP331" s="190">
        <f t="shared" si="705"/>
        <v>0</v>
      </c>
      <c r="AQ331" s="190">
        <f t="shared" si="705"/>
        <v>0</v>
      </c>
      <c r="AR331" s="190">
        <f t="shared" si="705"/>
        <v>0</v>
      </c>
      <c r="AS331" s="190"/>
      <c r="AT331" s="190">
        <f t="shared" si="705"/>
        <v>0</v>
      </c>
      <c r="AU331" s="190">
        <f t="shared" si="705"/>
        <v>0</v>
      </c>
      <c r="AV331" s="190">
        <f t="shared" si="705"/>
        <v>0</v>
      </c>
      <c r="AW331" s="190">
        <f t="shared" si="705"/>
        <v>0</v>
      </c>
      <c r="AX331" s="190"/>
      <c r="AY331" s="190">
        <f t="shared" si="705"/>
        <v>0</v>
      </c>
      <c r="AZ331" s="190">
        <f t="shared" si="705"/>
        <v>0</v>
      </c>
      <c r="BA331" s="190"/>
      <c r="BB331" s="183"/>
    </row>
    <row r="332" spans="1:54" ht="32.25" customHeight="1">
      <c r="A332" s="290"/>
      <c r="B332" s="292"/>
      <c r="C332" s="292"/>
      <c r="D332" s="165" t="s">
        <v>37</v>
      </c>
      <c r="E332" s="156">
        <f t="shared" si="703"/>
        <v>0</v>
      </c>
      <c r="F332" s="156">
        <f t="shared" si="704"/>
        <v>0</v>
      </c>
      <c r="G332" s="164"/>
      <c r="H332" s="190"/>
      <c r="I332" s="190"/>
      <c r="J332" s="190"/>
      <c r="K332" s="190"/>
      <c r="L332" s="190"/>
      <c r="M332" s="190"/>
      <c r="N332" s="190"/>
      <c r="O332" s="190"/>
      <c r="P332" s="190"/>
      <c r="Q332" s="190"/>
      <c r="R332" s="190"/>
      <c r="S332" s="190"/>
      <c r="T332" s="190"/>
      <c r="U332" s="190"/>
      <c r="V332" s="190"/>
      <c r="W332" s="190"/>
      <c r="X332" s="190"/>
      <c r="Y332" s="190"/>
      <c r="Z332" s="190"/>
      <c r="AA332" s="190"/>
      <c r="AB332" s="190"/>
      <c r="AC332" s="190"/>
      <c r="AD332" s="190"/>
      <c r="AE332" s="190"/>
      <c r="AF332" s="190"/>
      <c r="AG332" s="190"/>
      <c r="AH332" s="190"/>
      <c r="AI332" s="190"/>
      <c r="AJ332" s="190"/>
      <c r="AK332" s="190"/>
      <c r="AL332" s="190"/>
      <c r="AM332" s="190"/>
      <c r="AN332" s="190"/>
      <c r="AO332" s="190"/>
      <c r="AP332" s="190"/>
      <c r="AQ332" s="190"/>
      <c r="AR332" s="190"/>
      <c r="AS332" s="190"/>
      <c r="AT332" s="190"/>
      <c r="AU332" s="190"/>
      <c r="AV332" s="190"/>
      <c r="AW332" s="190"/>
      <c r="AX332" s="190"/>
      <c r="AY332" s="190"/>
      <c r="AZ332" s="190"/>
      <c r="BA332" s="190"/>
      <c r="BB332" s="183"/>
    </row>
    <row r="333" spans="1:54" ht="50.25" customHeight="1">
      <c r="A333" s="290"/>
      <c r="B333" s="292"/>
      <c r="C333" s="292"/>
      <c r="D333" s="166" t="s">
        <v>2</v>
      </c>
      <c r="E333" s="156">
        <f t="shared" si="703"/>
        <v>364.3</v>
      </c>
      <c r="F333" s="156">
        <f t="shared" si="704"/>
        <v>263.05556000000001</v>
      </c>
      <c r="G333" s="164"/>
      <c r="H333" s="190"/>
      <c r="I333" s="190"/>
      <c r="J333" s="190"/>
      <c r="K333" s="190"/>
      <c r="L333" s="190"/>
      <c r="M333" s="190"/>
      <c r="N333" s="197">
        <v>63.922319999999999</v>
      </c>
      <c r="O333" s="197">
        <v>63.922319999999999</v>
      </c>
      <c r="P333" s="197"/>
      <c r="Q333" s="196">
        <v>199.13324</v>
      </c>
      <c r="R333" s="196">
        <v>199.13324</v>
      </c>
      <c r="S333" s="196"/>
      <c r="T333" s="196">
        <v>101.24444</v>
      </c>
      <c r="U333" s="190"/>
      <c r="V333" s="190"/>
      <c r="W333" s="190"/>
      <c r="X333" s="190"/>
      <c r="Y333" s="190"/>
      <c r="Z333" s="190"/>
      <c r="AA333" s="190"/>
      <c r="AB333" s="190"/>
      <c r="AC333" s="190"/>
      <c r="AD333" s="190"/>
      <c r="AE333" s="190"/>
      <c r="AF333" s="190"/>
      <c r="AG333" s="190"/>
      <c r="AH333" s="190"/>
      <c r="AI333" s="190"/>
      <c r="AJ333" s="190"/>
      <c r="AK333" s="190"/>
      <c r="AL333" s="190"/>
      <c r="AM333" s="190"/>
      <c r="AN333" s="190"/>
      <c r="AO333" s="190"/>
      <c r="AP333" s="190"/>
      <c r="AQ333" s="190"/>
      <c r="AR333" s="190"/>
      <c r="AS333" s="190"/>
      <c r="AT333" s="190"/>
      <c r="AU333" s="190"/>
      <c r="AV333" s="190"/>
      <c r="AW333" s="190"/>
      <c r="AX333" s="190"/>
      <c r="AY333" s="190"/>
      <c r="AZ333" s="190"/>
      <c r="BA333" s="190"/>
      <c r="BB333" s="183"/>
    </row>
    <row r="334" spans="1:54" ht="22.5" customHeight="1">
      <c r="A334" s="290"/>
      <c r="B334" s="292"/>
      <c r="C334" s="292"/>
      <c r="D334" s="182" t="s">
        <v>277</v>
      </c>
      <c r="E334" s="156">
        <f>H334+K334+N334+Q334+T334+W334+Z334+AE334+AJ334+AO334+AT334+AY334</f>
        <v>364</v>
      </c>
      <c r="F334" s="156">
        <f t="shared" si="704"/>
        <v>161.51367999999999</v>
      </c>
      <c r="G334" s="164"/>
      <c r="H334" s="197">
        <v>161.51367999999999</v>
      </c>
      <c r="I334" s="197">
        <v>161.51367999999999</v>
      </c>
      <c r="J334" s="190"/>
      <c r="K334" s="190"/>
      <c r="L334" s="190"/>
      <c r="M334" s="190"/>
      <c r="N334" s="197"/>
      <c r="O334" s="197"/>
      <c r="P334" s="197"/>
      <c r="Q334" s="197"/>
      <c r="R334" s="190"/>
      <c r="S334" s="190"/>
      <c r="T334" s="197">
        <f>364-161.51368</f>
        <v>202.48632000000001</v>
      </c>
      <c r="U334" s="190"/>
      <c r="V334" s="190"/>
      <c r="W334" s="190"/>
      <c r="X334" s="190"/>
      <c r="Y334" s="190"/>
      <c r="Z334" s="190"/>
      <c r="AA334" s="190"/>
      <c r="AB334" s="190"/>
      <c r="AC334" s="190"/>
      <c r="AD334" s="190"/>
      <c r="AE334" s="190"/>
      <c r="AF334" s="190"/>
      <c r="AG334" s="190"/>
      <c r="AH334" s="190"/>
      <c r="AI334" s="190"/>
      <c r="AJ334" s="190"/>
      <c r="AK334" s="190"/>
      <c r="AL334" s="190"/>
      <c r="AM334" s="190"/>
      <c r="AN334" s="190"/>
      <c r="AO334" s="190"/>
      <c r="AP334" s="190"/>
      <c r="AQ334" s="190"/>
      <c r="AR334" s="190"/>
      <c r="AS334" s="190"/>
      <c r="AT334" s="190"/>
      <c r="AU334" s="190"/>
      <c r="AV334" s="190"/>
      <c r="AW334" s="190"/>
      <c r="AX334" s="190"/>
      <c r="AY334" s="190"/>
      <c r="AZ334" s="190"/>
      <c r="BA334" s="190"/>
      <c r="BB334" s="183"/>
    </row>
    <row r="335" spans="1:54" ht="82.5" customHeight="1">
      <c r="A335" s="290"/>
      <c r="B335" s="292"/>
      <c r="C335" s="292"/>
      <c r="D335" s="182" t="s">
        <v>283</v>
      </c>
      <c r="E335" s="156">
        <f t="shared" ref="E335:E337" si="706">H335+K335+N335+Q335+T335+W335+Z335+AE335+AJ335+AO335+AT335+AY335</f>
        <v>0</v>
      </c>
      <c r="F335" s="156">
        <f t="shared" si="704"/>
        <v>0</v>
      </c>
      <c r="G335" s="164"/>
      <c r="H335" s="190"/>
      <c r="I335" s="190"/>
      <c r="J335" s="190"/>
      <c r="K335" s="190"/>
      <c r="L335" s="190"/>
      <c r="M335" s="190"/>
      <c r="N335" s="190"/>
      <c r="O335" s="190"/>
      <c r="P335" s="190"/>
      <c r="Q335" s="190"/>
      <c r="R335" s="190"/>
      <c r="S335" s="190"/>
      <c r="T335" s="190"/>
      <c r="U335" s="190"/>
      <c r="V335" s="190"/>
      <c r="W335" s="190"/>
      <c r="X335" s="190"/>
      <c r="Y335" s="190"/>
      <c r="Z335" s="190"/>
      <c r="AA335" s="190"/>
      <c r="AB335" s="190"/>
      <c r="AC335" s="190"/>
      <c r="AD335" s="190"/>
      <c r="AE335" s="190"/>
      <c r="AF335" s="190"/>
      <c r="AG335" s="190"/>
      <c r="AH335" s="190"/>
      <c r="AI335" s="190"/>
      <c r="AJ335" s="190"/>
      <c r="AK335" s="190"/>
      <c r="AL335" s="190"/>
      <c r="AM335" s="190"/>
      <c r="AN335" s="190"/>
      <c r="AO335" s="190"/>
      <c r="AP335" s="190"/>
      <c r="AQ335" s="190"/>
      <c r="AR335" s="190"/>
      <c r="AS335" s="190"/>
      <c r="AT335" s="190"/>
      <c r="AU335" s="190"/>
      <c r="AV335" s="190"/>
      <c r="AW335" s="190"/>
      <c r="AX335" s="190"/>
      <c r="AY335" s="190"/>
      <c r="AZ335" s="190"/>
      <c r="BA335" s="190"/>
      <c r="BB335" s="183"/>
    </row>
    <row r="336" spans="1:54" ht="22.5" customHeight="1">
      <c r="A336" s="290"/>
      <c r="B336" s="292"/>
      <c r="C336" s="292"/>
      <c r="D336" s="182" t="s">
        <v>278</v>
      </c>
      <c r="E336" s="156">
        <f t="shared" si="706"/>
        <v>0</v>
      </c>
      <c r="F336" s="156">
        <f t="shared" si="704"/>
        <v>0</v>
      </c>
      <c r="G336" s="164"/>
      <c r="H336" s="190"/>
      <c r="I336" s="190"/>
      <c r="J336" s="190"/>
      <c r="K336" s="190"/>
      <c r="L336" s="190"/>
      <c r="M336" s="190"/>
      <c r="N336" s="190"/>
      <c r="O336" s="190"/>
      <c r="P336" s="190"/>
      <c r="Q336" s="190"/>
      <c r="R336" s="190"/>
      <c r="S336" s="190"/>
      <c r="T336" s="190"/>
      <c r="U336" s="190"/>
      <c r="V336" s="190"/>
      <c r="W336" s="190"/>
      <c r="X336" s="190"/>
      <c r="Y336" s="190"/>
      <c r="Z336" s="190"/>
      <c r="AA336" s="190"/>
      <c r="AB336" s="190"/>
      <c r="AC336" s="190"/>
      <c r="AD336" s="190"/>
      <c r="AE336" s="190"/>
      <c r="AF336" s="190"/>
      <c r="AG336" s="190"/>
      <c r="AH336" s="190"/>
      <c r="AI336" s="190"/>
      <c r="AJ336" s="190"/>
      <c r="AK336" s="190"/>
      <c r="AL336" s="190"/>
      <c r="AM336" s="190"/>
      <c r="AN336" s="190"/>
      <c r="AO336" s="190"/>
      <c r="AP336" s="190"/>
      <c r="AQ336" s="190"/>
      <c r="AR336" s="190"/>
      <c r="AS336" s="190"/>
      <c r="AT336" s="190"/>
      <c r="AU336" s="190"/>
      <c r="AV336" s="190"/>
      <c r="AW336" s="190"/>
      <c r="AX336" s="190"/>
      <c r="AY336" s="190"/>
      <c r="AZ336" s="190"/>
      <c r="BA336" s="190"/>
      <c r="BB336" s="183"/>
    </row>
    <row r="337" spans="1:54" ht="31.2">
      <c r="A337" s="290"/>
      <c r="B337" s="292"/>
      <c r="C337" s="292"/>
      <c r="D337" s="161" t="s">
        <v>43</v>
      </c>
      <c r="E337" s="156">
        <f t="shared" si="706"/>
        <v>0</v>
      </c>
      <c r="F337" s="156">
        <f t="shared" si="704"/>
        <v>0</v>
      </c>
      <c r="G337" s="164"/>
      <c r="H337" s="190"/>
      <c r="I337" s="190"/>
      <c r="J337" s="190"/>
      <c r="K337" s="190"/>
      <c r="L337" s="190"/>
      <c r="M337" s="190"/>
      <c r="N337" s="190"/>
      <c r="O337" s="190"/>
      <c r="P337" s="190"/>
      <c r="Q337" s="190"/>
      <c r="R337" s="190"/>
      <c r="S337" s="190"/>
      <c r="T337" s="190"/>
      <c r="U337" s="190"/>
      <c r="V337" s="190"/>
      <c r="W337" s="190"/>
      <c r="X337" s="190"/>
      <c r="Y337" s="190"/>
      <c r="Z337" s="190"/>
      <c r="AA337" s="190"/>
      <c r="AB337" s="190"/>
      <c r="AC337" s="190"/>
      <c r="AD337" s="190"/>
      <c r="AE337" s="190"/>
      <c r="AF337" s="190"/>
      <c r="AG337" s="190"/>
      <c r="AH337" s="190"/>
      <c r="AI337" s="190"/>
      <c r="AJ337" s="190"/>
      <c r="AK337" s="190"/>
      <c r="AL337" s="190"/>
      <c r="AM337" s="190"/>
      <c r="AN337" s="190"/>
      <c r="AO337" s="190"/>
      <c r="AP337" s="190"/>
      <c r="AQ337" s="190"/>
      <c r="AR337" s="190"/>
      <c r="AS337" s="190"/>
      <c r="AT337" s="190"/>
      <c r="AU337" s="190"/>
      <c r="AV337" s="190"/>
      <c r="AW337" s="190"/>
      <c r="AX337" s="190"/>
      <c r="AY337" s="190"/>
      <c r="AZ337" s="190"/>
      <c r="BA337" s="190"/>
      <c r="BB337" s="184"/>
    </row>
    <row r="338" spans="1:54" ht="22.5" customHeight="1">
      <c r="A338" s="302" t="s">
        <v>340</v>
      </c>
      <c r="B338" s="303"/>
      <c r="C338" s="304"/>
      <c r="D338" s="167" t="s">
        <v>41</v>
      </c>
      <c r="E338" s="156">
        <f>H338+K338+N338+Q338+T338+W338+Z338+AE338+AJ338+AO338+AT338+AY338</f>
        <v>2282.4799999999996</v>
      </c>
      <c r="F338" s="156">
        <f t="shared" ref="F338:F340" si="707">I338+L338+O338+R338+U338+X338+AC338+AH338+AM338+AR338+AW338+AZ338</f>
        <v>760.30695999999989</v>
      </c>
      <c r="G338" s="164">
        <f>F338/E338</f>
        <v>0.33310563947986405</v>
      </c>
      <c r="H338" s="196">
        <f>H339+H340+H341+H343+H344</f>
        <v>161.51367999999999</v>
      </c>
      <c r="I338" s="196">
        <f t="shared" ref="I338" si="708">I339+I340+I341+I343+I344</f>
        <v>161.51367999999999</v>
      </c>
      <c r="J338" s="190">
        <f>I338/H338*100</f>
        <v>100</v>
      </c>
      <c r="K338" s="197">
        <f>K339+K340+K341+K343+K344</f>
        <v>125.43977000000001</v>
      </c>
      <c r="L338" s="197">
        <f t="shared" ref="L338:AZ338" si="709">L339+L340+L341+L343+L344</f>
        <v>125.43977000000001</v>
      </c>
      <c r="M338" s="190">
        <f>L338/K338*100</f>
        <v>100</v>
      </c>
      <c r="N338" s="196">
        <f t="shared" si="709"/>
        <v>186.32071999999999</v>
      </c>
      <c r="O338" s="196">
        <f t="shared" si="709"/>
        <v>186.32071999999999</v>
      </c>
      <c r="P338" s="196">
        <f>O338*100/N338</f>
        <v>100</v>
      </c>
      <c r="Q338" s="196">
        <f t="shared" si="709"/>
        <v>287.03278999999998</v>
      </c>
      <c r="R338" s="197">
        <f t="shared" si="709"/>
        <v>287.03278999999998</v>
      </c>
      <c r="S338" s="190">
        <f>R338*100/Q338</f>
        <v>100</v>
      </c>
      <c r="T338" s="196">
        <f t="shared" si="709"/>
        <v>472.13972999999999</v>
      </c>
      <c r="U338" s="190">
        <f t="shared" si="709"/>
        <v>0</v>
      </c>
      <c r="V338" s="190">
        <f t="shared" si="709"/>
        <v>0</v>
      </c>
      <c r="W338" s="190">
        <f t="shared" si="709"/>
        <v>199.93331000000001</v>
      </c>
      <c r="X338" s="190">
        <f t="shared" si="709"/>
        <v>0</v>
      </c>
      <c r="Y338" s="190">
        <f t="shared" si="709"/>
        <v>0</v>
      </c>
      <c r="Z338" s="190">
        <f t="shared" si="709"/>
        <v>55.400000000000006</v>
      </c>
      <c r="AA338" s="190">
        <f t="shared" si="709"/>
        <v>0</v>
      </c>
      <c r="AB338" s="190">
        <f t="shared" si="709"/>
        <v>0</v>
      </c>
      <c r="AC338" s="190">
        <f t="shared" si="709"/>
        <v>0</v>
      </c>
      <c r="AD338" s="190">
        <f t="shared" si="709"/>
        <v>0</v>
      </c>
      <c r="AE338" s="190">
        <f t="shared" si="709"/>
        <v>39.1</v>
      </c>
      <c r="AF338" s="190">
        <f t="shared" si="709"/>
        <v>0</v>
      </c>
      <c r="AG338" s="190">
        <f t="shared" si="709"/>
        <v>0</v>
      </c>
      <c r="AH338" s="190">
        <f t="shared" si="709"/>
        <v>0</v>
      </c>
      <c r="AI338" s="190">
        <f t="shared" si="709"/>
        <v>0</v>
      </c>
      <c r="AJ338" s="190">
        <f t="shared" si="709"/>
        <v>39.1</v>
      </c>
      <c r="AK338" s="190">
        <f t="shared" si="709"/>
        <v>0</v>
      </c>
      <c r="AL338" s="190">
        <f t="shared" si="709"/>
        <v>0</v>
      </c>
      <c r="AM338" s="190">
        <f t="shared" si="709"/>
        <v>0</v>
      </c>
      <c r="AN338" s="190">
        <f t="shared" si="709"/>
        <v>0</v>
      </c>
      <c r="AO338" s="190">
        <f t="shared" si="709"/>
        <v>223.50000000000003</v>
      </c>
      <c r="AP338" s="190">
        <f t="shared" si="709"/>
        <v>0</v>
      </c>
      <c r="AQ338" s="190">
        <f t="shared" si="709"/>
        <v>0</v>
      </c>
      <c r="AR338" s="190">
        <f t="shared" si="709"/>
        <v>0</v>
      </c>
      <c r="AS338" s="190">
        <f t="shared" si="709"/>
        <v>0</v>
      </c>
      <c r="AT338" s="190">
        <f t="shared" si="709"/>
        <v>207.20000000000002</v>
      </c>
      <c r="AU338" s="190">
        <f t="shared" si="709"/>
        <v>5.47</v>
      </c>
      <c r="AV338" s="190">
        <f t="shared" si="709"/>
        <v>0</v>
      </c>
      <c r="AW338" s="190">
        <f t="shared" si="709"/>
        <v>0</v>
      </c>
      <c r="AX338" s="190">
        <f t="shared" si="709"/>
        <v>0</v>
      </c>
      <c r="AY338" s="190">
        <f t="shared" si="709"/>
        <v>285.8</v>
      </c>
      <c r="AZ338" s="190">
        <f t="shared" si="709"/>
        <v>0</v>
      </c>
      <c r="BA338" s="190"/>
      <c r="BB338" s="183"/>
    </row>
    <row r="339" spans="1:54" ht="32.25" customHeight="1">
      <c r="A339" s="305"/>
      <c r="B339" s="306"/>
      <c r="C339" s="307"/>
      <c r="D339" s="165" t="s">
        <v>37</v>
      </c>
      <c r="E339" s="156">
        <f t="shared" ref="E339" si="710">H339+K339+N339+Q339+T339+W339+Z339+AE339+AJ339+AO339+AT339+AY339</f>
        <v>0</v>
      </c>
      <c r="F339" s="156">
        <f t="shared" si="707"/>
        <v>0</v>
      </c>
      <c r="G339" s="164"/>
      <c r="H339" s="196">
        <f>H297+H304+H311+H318+H325+H332</f>
        <v>0</v>
      </c>
      <c r="I339" s="196">
        <f t="shared" ref="I339:AZ339" si="711">I297+I304+I311+I318+I325+I332</f>
        <v>0</v>
      </c>
      <c r="J339" s="190">
        <f t="shared" si="711"/>
        <v>0</v>
      </c>
      <c r="K339" s="197">
        <f t="shared" si="711"/>
        <v>0</v>
      </c>
      <c r="L339" s="197">
        <f t="shared" si="711"/>
        <v>0</v>
      </c>
      <c r="M339" s="190">
        <f t="shared" si="711"/>
        <v>0</v>
      </c>
      <c r="N339" s="196">
        <f t="shared" si="711"/>
        <v>0</v>
      </c>
      <c r="O339" s="196">
        <f t="shared" si="711"/>
        <v>0</v>
      </c>
      <c r="P339" s="196">
        <f t="shared" si="711"/>
        <v>0</v>
      </c>
      <c r="Q339" s="196">
        <f t="shared" si="711"/>
        <v>0</v>
      </c>
      <c r="R339" s="197">
        <f t="shared" si="711"/>
        <v>0</v>
      </c>
      <c r="S339" s="190">
        <f t="shared" si="711"/>
        <v>0</v>
      </c>
      <c r="T339" s="196">
        <f t="shared" si="711"/>
        <v>0</v>
      </c>
      <c r="U339" s="190">
        <f t="shared" si="711"/>
        <v>0</v>
      </c>
      <c r="V339" s="190">
        <f t="shared" si="711"/>
        <v>0</v>
      </c>
      <c r="W339" s="190">
        <f t="shared" si="711"/>
        <v>0</v>
      </c>
      <c r="X339" s="190">
        <f t="shared" si="711"/>
        <v>0</v>
      </c>
      <c r="Y339" s="190">
        <f t="shared" si="711"/>
        <v>0</v>
      </c>
      <c r="Z339" s="190">
        <f t="shared" si="711"/>
        <v>0</v>
      </c>
      <c r="AA339" s="190">
        <f t="shared" si="711"/>
        <v>0</v>
      </c>
      <c r="AB339" s="190">
        <f t="shared" si="711"/>
        <v>0</v>
      </c>
      <c r="AC339" s="190">
        <f t="shared" si="711"/>
        <v>0</v>
      </c>
      <c r="AD339" s="190">
        <f t="shared" si="711"/>
        <v>0</v>
      </c>
      <c r="AE339" s="190">
        <f t="shared" si="711"/>
        <v>0</v>
      </c>
      <c r="AF339" s="190">
        <f t="shared" si="711"/>
        <v>0</v>
      </c>
      <c r="AG339" s="190">
        <f t="shared" si="711"/>
        <v>0</v>
      </c>
      <c r="AH339" s="190">
        <f t="shared" si="711"/>
        <v>0</v>
      </c>
      <c r="AI339" s="190">
        <f t="shared" si="711"/>
        <v>0</v>
      </c>
      <c r="AJ339" s="190">
        <f t="shared" si="711"/>
        <v>0</v>
      </c>
      <c r="AK339" s="190">
        <f t="shared" si="711"/>
        <v>0</v>
      </c>
      <c r="AL339" s="190">
        <f t="shared" si="711"/>
        <v>0</v>
      </c>
      <c r="AM339" s="190">
        <f t="shared" si="711"/>
        <v>0</v>
      </c>
      <c r="AN339" s="190">
        <f t="shared" si="711"/>
        <v>0</v>
      </c>
      <c r="AO339" s="190">
        <f t="shared" si="711"/>
        <v>0</v>
      </c>
      <c r="AP339" s="190">
        <f t="shared" si="711"/>
        <v>0</v>
      </c>
      <c r="AQ339" s="190">
        <f t="shared" si="711"/>
        <v>0</v>
      </c>
      <c r="AR339" s="190">
        <f t="shared" si="711"/>
        <v>0</v>
      </c>
      <c r="AS339" s="190">
        <f t="shared" si="711"/>
        <v>0</v>
      </c>
      <c r="AT339" s="190">
        <f t="shared" si="711"/>
        <v>0</v>
      </c>
      <c r="AU339" s="190">
        <f t="shared" si="711"/>
        <v>0</v>
      </c>
      <c r="AV339" s="190">
        <f t="shared" si="711"/>
        <v>0</v>
      </c>
      <c r="AW339" s="190">
        <f t="shared" si="711"/>
        <v>0</v>
      </c>
      <c r="AX339" s="190">
        <f t="shared" si="711"/>
        <v>0</v>
      </c>
      <c r="AY339" s="190">
        <f t="shared" si="711"/>
        <v>0</v>
      </c>
      <c r="AZ339" s="190">
        <f t="shared" si="711"/>
        <v>0</v>
      </c>
      <c r="BA339" s="190"/>
      <c r="BB339" s="183"/>
    </row>
    <row r="340" spans="1:54" ht="50.25" customHeight="1">
      <c r="A340" s="305"/>
      <c r="B340" s="306"/>
      <c r="C340" s="307"/>
      <c r="D340" s="166" t="s">
        <v>2</v>
      </c>
      <c r="E340" s="156">
        <f>H340+K340+N340+Q340+T340+W340+Z340+AE340+AJ340+AO340+AT340+AY340</f>
        <v>880.2</v>
      </c>
      <c r="F340" s="156">
        <f t="shared" si="707"/>
        <v>392.03056000000004</v>
      </c>
      <c r="G340" s="164"/>
      <c r="H340" s="196">
        <f t="shared" ref="H340:AZ340" si="712">H298+H305+H312+H319+H326+H333</f>
        <v>0</v>
      </c>
      <c r="I340" s="196">
        <f t="shared" si="712"/>
        <v>0</v>
      </c>
      <c r="J340" s="190">
        <v>0</v>
      </c>
      <c r="K340" s="197">
        <f t="shared" si="712"/>
        <v>85.079509999999999</v>
      </c>
      <c r="L340" s="197">
        <f t="shared" si="712"/>
        <v>85.079509999999999</v>
      </c>
      <c r="M340" s="190">
        <f t="shared" ref="M340:M341" si="713">L340/K340*100</f>
        <v>100</v>
      </c>
      <c r="N340" s="196">
        <f t="shared" si="712"/>
        <v>107.81780999999999</v>
      </c>
      <c r="O340" s="196">
        <f t="shared" si="712"/>
        <v>107.81781000000001</v>
      </c>
      <c r="P340" s="196">
        <f t="shared" ref="P340:P341" si="714">O340*100/N340</f>
        <v>100.00000000000001</v>
      </c>
      <c r="Q340" s="196">
        <f t="shared" si="712"/>
        <v>199.13324</v>
      </c>
      <c r="R340" s="197">
        <f t="shared" si="712"/>
        <v>199.13324</v>
      </c>
      <c r="S340" s="190">
        <f t="shared" ref="S340:S341" si="715">R340*100/Q340</f>
        <v>100</v>
      </c>
      <c r="T340" s="196">
        <f t="shared" si="712"/>
        <v>180.56943999999999</v>
      </c>
      <c r="U340" s="190">
        <f t="shared" si="712"/>
        <v>0</v>
      </c>
      <c r="V340" s="190">
        <f t="shared" si="712"/>
        <v>0</v>
      </c>
      <c r="W340" s="190">
        <f t="shared" si="712"/>
        <v>39.1</v>
      </c>
      <c r="X340" s="190">
        <f t="shared" si="712"/>
        <v>0</v>
      </c>
      <c r="Y340" s="190">
        <f t="shared" si="712"/>
        <v>0</v>
      </c>
      <c r="Z340" s="190">
        <f t="shared" si="712"/>
        <v>39.1</v>
      </c>
      <c r="AA340" s="190">
        <f t="shared" si="712"/>
        <v>0</v>
      </c>
      <c r="AB340" s="190">
        <f t="shared" si="712"/>
        <v>0</v>
      </c>
      <c r="AC340" s="190">
        <f t="shared" si="712"/>
        <v>0</v>
      </c>
      <c r="AD340" s="190">
        <f t="shared" si="712"/>
        <v>0</v>
      </c>
      <c r="AE340" s="190">
        <f t="shared" si="712"/>
        <v>39.1</v>
      </c>
      <c r="AF340" s="190">
        <f t="shared" si="712"/>
        <v>0</v>
      </c>
      <c r="AG340" s="190">
        <f t="shared" si="712"/>
        <v>0</v>
      </c>
      <c r="AH340" s="190">
        <f t="shared" si="712"/>
        <v>0</v>
      </c>
      <c r="AI340" s="190">
        <f t="shared" si="712"/>
        <v>0</v>
      </c>
      <c r="AJ340" s="190">
        <f t="shared" si="712"/>
        <v>39.1</v>
      </c>
      <c r="AK340" s="190">
        <f t="shared" si="712"/>
        <v>0</v>
      </c>
      <c r="AL340" s="190">
        <f t="shared" si="712"/>
        <v>0</v>
      </c>
      <c r="AM340" s="190">
        <f t="shared" si="712"/>
        <v>0</v>
      </c>
      <c r="AN340" s="190">
        <f t="shared" si="712"/>
        <v>0</v>
      </c>
      <c r="AO340" s="190">
        <f t="shared" si="712"/>
        <v>39.1</v>
      </c>
      <c r="AP340" s="190">
        <f t="shared" si="712"/>
        <v>0</v>
      </c>
      <c r="AQ340" s="190">
        <f t="shared" si="712"/>
        <v>0</v>
      </c>
      <c r="AR340" s="190">
        <f t="shared" si="712"/>
        <v>0</v>
      </c>
      <c r="AS340" s="190">
        <f t="shared" si="712"/>
        <v>0</v>
      </c>
      <c r="AT340" s="190">
        <f t="shared" si="712"/>
        <v>39.1</v>
      </c>
      <c r="AU340" s="190">
        <f t="shared" si="712"/>
        <v>0</v>
      </c>
      <c r="AV340" s="190">
        <f t="shared" si="712"/>
        <v>0</v>
      </c>
      <c r="AW340" s="190">
        <f t="shared" si="712"/>
        <v>0</v>
      </c>
      <c r="AX340" s="190">
        <f t="shared" si="712"/>
        <v>0</v>
      </c>
      <c r="AY340" s="190">
        <f t="shared" si="712"/>
        <v>73</v>
      </c>
      <c r="AZ340" s="190">
        <f t="shared" si="712"/>
        <v>0</v>
      </c>
      <c r="BA340" s="190"/>
      <c r="BB340" s="183"/>
    </row>
    <row r="341" spans="1:54" ht="22.5" customHeight="1">
      <c r="A341" s="305"/>
      <c r="B341" s="306"/>
      <c r="C341" s="307"/>
      <c r="D341" s="182" t="s">
        <v>277</v>
      </c>
      <c r="E341" s="156">
        <f>H341+K341+N341+Q341+T341+W341+Z341+AE341+AJ341+AO341+AT341+AY341</f>
        <v>1402.28</v>
      </c>
      <c r="F341" s="156">
        <f>I341+L341+O341+R341+U341+X341+AC341+AH341+AM341+AR341+AW341+AZ341</f>
        <v>368.27639999999997</v>
      </c>
      <c r="G341" s="164"/>
      <c r="H341" s="196">
        <f t="shared" ref="H341:AZ341" si="716">H299+H306+H313+H320+H327+H334</f>
        <v>161.51367999999999</v>
      </c>
      <c r="I341" s="196">
        <f t="shared" si="716"/>
        <v>161.51367999999999</v>
      </c>
      <c r="J341" s="190">
        <f t="shared" ref="J341" si="717">I341/H341*100</f>
        <v>100</v>
      </c>
      <c r="K341" s="197">
        <f t="shared" si="716"/>
        <v>40.360260000000004</v>
      </c>
      <c r="L341" s="197">
        <f t="shared" si="716"/>
        <v>40.360260000000004</v>
      </c>
      <c r="M341" s="190">
        <f t="shared" si="713"/>
        <v>100</v>
      </c>
      <c r="N341" s="196">
        <f t="shared" si="716"/>
        <v>78.50291</v>
      </c>
      <c r="O341" s="196">
        <f t="shared" si="716"/>
        <v>78.50291</v>
      </c>
      <c r="P341" s="196">
        <f t="shared" si="714"/>
        <v>100</v>
      </c>
      <c r="Q341" s="196">
        <f t="shared" si="716"/>
        <v>87.899550000000005</v>
      </c>
      <c r="R341" s="197">
        <f t="shared" si="716"/>
        <v>87.899550000000005</v>
      </c>
      <c r="S341" s="190">
        <f t="shared" si="715"/>
        <v>100</v>
      </c>
      <c r="T341" s="196">
        <f t="shared" si="716"/>
        <v>291.57029</v>
      </c>
      <c r="U341" s="190">
        <f t="shared" si="716"/>
        <v>0</v>
      </c>
      <c r="V341" s="190">
        <f t="shared" si="716"/>
        <v>0</v>
      </c>
      <c r="W341" s="190">
        <f t="shared" si="716"/>
        <v>160.83331000000001</v>
      </c>
      <c r="X341" s="190">
        <f t="shared" si="716"/>
        <v>0</v>
      </c>
      <c r="Y341" s="190">
        <f t="shared" si="716"/>
        <v>0</v>
      </c>
      <c r="Z341" s="190">
        <f t="shared" si="716"/>
        <v>16.3</v>
      </c>
      <c r="AA341" s="190">
        <f t="shared" si="716"/>
        <v>0</v>
      </c>
      <c r="AB341" s="190">
        <f t="shared" si="716"/>
        <v>0</v>
      </c>
      <c r="AC341" s="190">
        <f t="shared" si="716"/>
        <v>0</v>
      </c>
      <c r="AD341" s="190">
        <f t="shared" si="716"/>
        <v>0</v>
      </c>
      <c r="AE341" s="190">
        <f t="shared" si="716"/>
        <v>0</v>
      </c>
      <c r="AF341" s="190">
        <f t="shared" si="716"/>
        <v>0</v>
      </c>
      <c r="AG341" s="190">
        <f t="shared" si="716"/>
        <v>0</v>
      </c>
      <c r="AH341" s="190">
        <f t="shared" si="716"/>
        <v>0</v>
      </c>
      <c r="AI341" s="190">
        <f t="shared" si="716"/>
        <v>0</v>
      </c>
      <c r="AJ341" s="190">
        <f t="shared" si="716"/>
        <v>0</v>
      </c>
      <c r="AK341" s="190">
        <f t="shared" si="716"/>
        <v>0</v>
      </c>
      <c r="AL341" s="190">
        <f t="shared" si="716"/>
        <v>0</v>
      </c>
      <c r="AM341" s="190">
        <f t="shared" si="716"/>
        <v>0</v>
      </c>
      <c r="AN341" s="190">
        <f t="shared" si="716"/>
        <v>0</v>
      </c>
      <c r="AO341" s="190">
        <f t="shared" si="716"/>
        <v>184.40000000000003</v>
      </c>
      <c r="AP341" s="190">
        <f t="shared" si="716"/>
        <v>0</v>
      </c>
      <c r="AQ341" s="190">
        <f t="shared" si="716"/>
        <v>0</v>
      </c>
      <c r="AR341" s="190">
        <f t="shared" si="716"/>
        <v>0</v>
      </c>
      <c r="AS341" s="190">
        <f t="shared" si="716"/>
        <v>0</v>
      </c>
      <c r="AT341" s="190">
        <f t="shared" si="716"/>
        <v>168.10000000000002</v>
      </c>
      <c r="AU341" s="190">
        <f t="shared" si="716"/>
        <v>5.47</v>
      </c>
      <c r="AV341" s="190">
        <f t="shared" si="716"/>
        <v>0</v>
      </c>
      <c r="AW341" s="190">
        <f t="shared" si="716"/>
        <v>0</v>
      </c>
      <c r="AX341" s="190">
        <f t="shared" si="716"/>
        <v>0</v>
      </c>
      <c r="AY341" s="190">
        <f t="shared" si="716"/>
        <v>212.8</v>
      </c>
      <c r="AZ341" s="190">
        <f t="shared" si="716"/>
        <v>0</v>
      </c>
      <c r="BA341" s="190"/>
      <c r="BB341" s="183"/>
    </row>
    <row r="342" spans="1:54" ht="82.5" customHeight="1">
      <c r="A342" s="305"/>
      <c r="B342" s="306"/>
      <c r="C342" s="307"/>
      <c r="D342" s="182" t="s">
        <v>283</v>
      </c>
      <c r="E342" s="156">
        <f t="shared" ref="E342:E344" si="718">H342+K342+N342+Q342+T342+W342+Z342+AE342+AJ342+AO342+AT342+AY342</f>
        <v>0</v>
      </c>
      <c r="F342" s="156">
        <f t="shared" ref="F342:F344" si="719">I342+L342+O342+R342+U342+X342+AA342+AF342+AK342+AP342+AU342+AZ342</f>
        <v>0</v>
      </c>
      <c r="G342" s="164"/>
      <c r="H342" s="190">
        <f t="shared" ref="H342:AZ342" si="720">H300+H307+H314+H321+H328+H335</f>
        <v>0</v>
      </c>
      <c r="I342" s="190">
        <f t="shared" si="720"/>
        <v>0</v>
      </c>
      <c r="J342" s="190">
        <f t="shared" si="720"/>
        <v>0</v>
      </c>
      <c r="K342" s="190">
        <f t="shared" si="720"/>
        <v>0</v>
      </c>
      <c r="L342" s="190">
        <f t="shared" si="720"/>
        <v>0</v>
      </c>
      <c r="M342" s="190">
        <f t="shared" si="720"/>
        <v>0</v>
      </c>
      <c r="N342" s="196">
        <f t="shared" si="720"/>
        <v>0</v>
      </c>
      <c r="O342" s="196">
        <f t="shared" si="720"/>
        <v>0</v>
      </c>
      <c r="P342" s="196">
        <f t="shared" si="720"/>
        <v>0</v>
      </c>
      <c r="Q342" s="196">
        <f t="shared" si="720"/>
        <v>0</v>
      </c>
      <c r="R342" s="190">
        <f t="shared" si="720"/>
        <v>0</v>
      </c>
      <c r="S342" s="190">
        <f t="shared" si="720"/>
        <v>0</v>
      </c>
      <c r="T342" s="190">
        <f t="shared" si="720"/>
        <v>0</v>
      </c>
      <c r="U342" s="190">
        <f t="shared" si="720"/>
        <v>0</v>
      </c>
      <c r="V342" s="190">
        <f t="shared" si="720"/>
        <v>0</v>
      </c>
      <c r="W342" s="190">
        <f t="shared" si="720"/>
        <v>0</v>
      </c>
      <c r="X342" s="190">
        <f t="shared" si="720"/>
        <v>0</v>
      </c>
      <c r="Y342" s="190">
        <f t="shared" si="720"/>
        <v>0</v>
      </c>
      <c r="Z342" s="190">
        <f t="shared" si="720"/>
        <v>0</v>
      </c>
      <c r="AA342" s="190">
        <f t="shared" si="720"/>
        <v>0</v>
      </c>
      <c r="AB342" s="190">
        <f t="shared" si="720"/>
        <v>0</v>
      </c>
      <c r="AC342" s="190">
        <f t="shared" si="720"/>
        <v>0</v>
      </c>
      <c r="AD342" s="190">
        <f t="shared" si="720"/>
        <v>0</v>
      </c>
      <c r="AE342" s="190">
        <f t="shared" si="720"/>
        <v>0</v>
      </c>
      <c r="AF342" s="190">
        <f t="shared" si="720"/>
        <v>0</v>
      </c>
      <c r="AG342" s="190">
        <f t="shared" si="720"/>
        <v>0</v>
      </c>
      <c r="AH342" s="190">
        <f t="shared" si="720"/>
        <v>0</v>
      </c>
      <c r="AI342" s="190">
        <f t="shared" si="720"/>
        <v>0</v>
      </c>
      <c r="AJ342" s="190">
        <f t="shared" si="720"/>
        <v>0</v>
      </c>
      <c r="AK342" s="190">
        <f t="shared" si="720"/>
        <v>0</v>
      </c>
      <c r="AL342" s="190">
        <f t="shared" si="720"/>
        <v>0</v>
      </c>
      <c r="AM342" s="190">
        <f t="shared" si="720"/>
        <v>0</v>
      </c>
      <c r="AN342" s="190">
        <f t="shared" si="720"/>
        <v>0</v>
      </c>
      <c r="AO342" s="190">
        <f t="shared" si="720"/>
        <v>0</v>
      </c>
      <c r="AP342" s="190">
        <f t="shared" si="720"/>
        <v>0</v>
      </c>
      <c r="AQ342" s="190">
        <f t="shared" si="720"/>
        <v>0</v>
      </c>
      <c r="AR342" s="190">
        <f t="shared" si="720"/>
        <v>0</v>
      </c>
      <c r="AS342" s="190">
        <f t="shared" si="720"/>
        <v>0</v>
      </c>
      <c r="AT342" s="190">
        <f t="shared" si="720"/>
        <v>0</v>
      </c>
      <c r="AU342" s="190">
        <f t="shared" si="720"/>
        <v>0</v>
      </c>
      <c r="AV342" s="190">
        <f t="shared" si="720"/>
        <v>0</v>
      </c>
      <c r="AW342" s="190">
        <f t="shared" si="720"/>
        <v>0</v>
      </c>
      <c r="AX342" s="190">
        <f t="shared" si="720"/>
        <v>0</v>
      </c>
      <c r="AY342" s="190">
        <f t="shared" si="720"/>
        <v>0</v>
      </c>
      <c r="AZ342" s="190">
        <f t="shared" si="720"/>
        <v>0</v>
      </c>
      <c r="BA342" s="190"/>
      <c r="BB342" s="183"/>
    </row>
    <row r="343" spans="1:54" ht="22.5" customHeight="1">
      <c r="A343" s="305"/>
      <c r="B343" s="306"/>
      <c r="C343" s="307"/>
      <c r="D343" s="182" t="s">
        <v>278</v>
      </c>
      <c r="E343" s="156">
        <f t="shared" si="718"/>
        <v>0</v>
      </c>
      <c r="F343" s="156">
        <f t="shared" si="719"/>
        <v>0</v>
      </c>
      <c r="G343" s="164"/>
      <c r="H343" s="190">
        <f t="shared" ref="H343:AZ343" si="721">H301+H308+H315+H322+H329+H336</f>
        <v>0</v>
      </c>
      <c r="I343" s="190">
        <f t="shared" si="721"/>
        <v>0</v>
      </c>
      <c r="J343" s="190">
        <f t="shared" si="721"/>
        <v>0</v>
      </c>
      <c r="K343" s="190">
        <f t="shared" si="721"/>
        <v>0</v>
      </c>
      <c r="L343" s="190">
        <f t="shared" si="721"/>
        <v>0</v>
      </c>
      <c r="M343" s="190">
        <f t="shared" si="721"/>
        <v>0</v>
      </c>
      <c r="N343" s="190">
        <f t="shared" si="721"/>
        <v>0</v>
      </c>
      <c r="O343" s="190">
        <f t="shared" si="721"/>
        <v>0</v>
      </c>
      <c r="P343" s="190">
        <f t="shared" si="721"/>
        <v>0</v>
      </c>
      <c r="Q343" s="190">
        <f t="shared" si="721"/>
        <v>0</v>
      </c>
      <c r="R343" s="190">
        <f t="shared" si="721"/>
        <v>0</v>
      </c>
      <c r="S343" s="190">
        <f t="shared" si="721"/>
        <v>0</v>
      </c>
      <c r="T343" s="190">
        <f t="shared" si="721"/>
        <v>0</v>
      </c>
      <c r="U343" s="190">
        <f t="shared" si="721"/>
        <v>0</v>
      </c>
      <c r="V343" s="190">
        <f t="shared" si="721"/>
        <v>0</v>
      </c>
      <c r="W343" s="190">
        <f t="shared" si="721"/>
        <v>0</v>
      </c>
      <c r="X343" s="190">
        <f t="shared" si="721"/>
        <v>0</v>
      </c>
      <c r="Y343" s="190">
        <f t="shared" si="721"/>
        <v>0</v>
      </c>
      <c r="Z343" s="190">
        <f t="shared" si="721"/>
        <v>0</v>
      </c>
      <c r="AA343" s="190">
        <f t="shared" si="721"/>
        <v>0</v>
      </c>
      <c r="AB343" s="190">
        <f t="shared" si="721"/>
        <v>0</v>
      </c>
      <c r="AC343" s="190">
        <f t="shared" si="721"/>
        <v>0</v>
      </c>
      <c r="AD343" s="190">
        <f t="shared" si="721"/>
        <v>0</v>
      </c>
      <c r="AE343" s="190">
        <f t="shared" si="721"/>
        <v>0</v>
      </c>
      <c r="AF343" s="190">
        <f t="shared" si="721"/>
        <v>0</v>
      </c>
      <c r="AG343" s="190">
        <f t="shared" si="721"/>
        <v>0</v>
      </c>
      <c r="AH343" s="190">
        <f t="shared" si="721"/>
        <v>0</v>
      </c>
      <c r="AI343" s="190">
        <f t="shared" si="721"/>
        <v>0</v>
      </c>
      <c r="AJ343" s="190">
        <f t="shared" si="721"/>
        <v>0</v>
      </c>
      <c r="AK343" s="190">
        <f t="shared" si="721"/>
        <v>0</v>
      </c>
      <c r="AL343" s="190">
        <f t="shared" si="721"/>
        <v>0</v>
      </c>
      <c r="AM343" s="190">
        <f t="shared" si="721"/>
        <v>0</v>
      </c>
      <c r="AN343" s="190">
        <f t="shared" si="721"/>
        <v>0</v>
      </c>
      <c r="AO343" s="190">
        <f t="shared" si="721"/>
        <v>0</v>
      </c>
      <c r="AP343" s="190">
        <f t="shared" si="721"/>
        <v>0</v>
      </c>
      <c r="AQ343" s="190">
        <f t="shared" si="721"/>
        <v>0</v>
      </c>
      <c r="AR343" s="190">
        <f t="shared" si="721"/>
        <v>0</v>
      </c>
      <c r="AS343" s="190">
        <f t="shared" si="721"/>
        <v>0</v>
      </c>
      <c r="AT343" s="190">
        <f t="shared" si="721"/>
        <v>0</v>
      </c>
      <c r="AU343" s="190">
        <f t="shared" si="721"/>
        <v>0</v>
      </c>
      <c r="AV343" s="190">
        <f t="shared" si="721"/>
        <v>0</v>
      </c>
      <c r="AW343" s="190">
        <f t="shared" si="721"/>
        <v>0</v>
      </c>
      <c r="AX343" s="190">
        <f t="shared" si="721"/>
        <v>0</v>
      </c>
      <c r="AY343" s="190">
        <f t="shared" si="721"/>
        <v>0</v>
      </c>
      <c r="AZ343" s="190">
        <f t="shared" si="721"/>
        <v>0</v>
      </c>
      <c r="BA343" s="190"/>
      <c r="BB343" s="183"/>
    </row>
    <row r="344" spans="1:54" ht="31.2">
      <c r="A344" s="305"/>
      <c r="B344" s="306"/>
      <c r="C344" s="307"/>
      <c r="D344" s="161" t="s">
        <v>43</v>
      </c>
      <c r="E344" s="156">
        <f t="shared" si="718"/>
        <v>0</v>
      </c>
      <c r="F344" s="156">
        <f t="shared" si="719"/>
        <v>0</v>
      </c>
      <c r="G344" s="164"/>
      <c r="H344" s="190">
        <f t="shared" ref="H344:AZ344" si="722">H302+H309+H316+H323+H330+H337</f>
        <v>0</v>
      </c>
      <c r="I344" s="190">
        <f t="shared" si="722"/>
        <v>0</v>
      </c>
      <c r="J344" s="190">
        <f t="shared" si="722"/>
        <v>0</v>
      </c>
      <c r="K344" s="190">
        <f t="shared" si="722"/>
        <v>0</v>
      </c>
      <c r="L344" s="190">
        <f t="shared" si="722"/>
        <v>0</v>
      </c>
      <c r="M344" s="190">
        <f t="shared" si="722"/>
        <v>0</v>
      </c>
      <c r="N344" s="190">
        <f t="shared" si="722"/>
        <v>0</v>
      </c>
      <c r="O344" s="190">
        <f t="shared" si="722"/>
        <v>0</v>
      </c>
      <c r="P344" s="190">
        <f t="shared" si="722"/>
        <v>0</v>
      </c>
      <c r="Q344" s="190">
        <f t="shared" si="722"/>
        <v>0</v>
      </c>
      <c r="R344" s="190">
        <f t="shared" si="722"/>
        <v>0</v>
      </c>
      <c r="S344" s="190">
        <f t="shared" si="722"/>
        <v>0</v>
      </c>
      <c r="T344" s="190">
        <f t="shared" si="722"/>
        <v>0</v>
      </c>
      <c r="U344" s="190">
        <f t="shared" si="722"/>
        <v>0</v>
      </c>
      <c r="V344" s="190">
        <f t="shared" si="722"/>
        <v>0</v>
      </c>
      <c r="W344" s="190">
        <f t="shared" si="722"/>
        <v>0</v>
      </c>
      <c r="X344" s="190">
        <f t="shared" si="722"/>
        <v>0</v>
      </c>
      <c r="Y344" s="190">
        <f t="shared" si="722"/>
        <v>0</v>
      </c>
      <c r="Z344" s="190">
        <f t="shared" si="722"/>
        <v>0</v>
      </c>
      <c r="AA344" s="190">
        <f t="shared" si="722"/>
        <v>0</v>
      </c>
      <c r="AB344" s="190">
        <f t="shared" si="722"/>
        <v>0</v>
      </c>
      <c r="AC344" s="190">
        <f t="shared" si="722"/>
        <v>0</v>
      </c>
      <c r="AD344" s="190">
        <f t="shared" si="722"/>
        <v>0</v>
      </c>
      <c r="AE344" s="190">
        <f t="shared" si="722"/>
        <v>0</v>
      </c>
      <c r="AF344" s="190">
        <f t="shared" si="722"/>
        <v>0</v>
      </c>
      <c r="AG344" s="190">
        <f t="shared" si="722"/>
        <v>0</v>
      </c>
      <c r="AH344" s="190">
        <f t="shared" si="722"/>
        <v>0</v>
      </c>
      <c r="AI344" s="190">
        <f t="shared" si="722"/>
        <v>0</v>
      </c>
      <c r="AJ344" s="190">
        <f t="shared" si="722"/>
        <v>0</v>
      </c>
      <c r="AK344" s="190">
        <f t="shared" si="722"/>
        <v>0</v>
      </c>
      <c r="AL344" s="190">
        <f t="shared" si="722"/>
        <v>0</v>
      </c>
      <c r="AM344" s="190">
        <f t="shared" si="722"/>
        <v>0</v>
      </c>
      <c r="AN344" s="190">
        <f t="shared" si="722"/>
        <v>0</v>
      </c>
      <c r="AO344" s="190">
        <f t="shared" si="722"/>
        <v>0</v>
      </c>
      <c r="AP344" s="190">
        <f t="shared" si="722"/>
        <v>0</v>
      </c>
      <c r="AQ344" s="190">
        <f t="shared" si="722"/>
        <v>0</v>
      </c>
      <c r="AR344" s="190">
        <f t="shared" si="722"/>
        <v>0</v>
      </c>
      <c r="AS344" s="190">
        <f t="shared" si="722"/>
        <v>0</v>
      </c>
      <c r="AT344" s="190">
        <f t="shared" si="722"/>
        <v>0</v>
      </c>
      <c r="AU344" s="190">
        <f t="shared" si="722"/>
        <v>0</v>
      </c>
      <c r="AV344" s="190">
        <f t="shared" si="722"/>
        <v>0</v>
      </c>
      <c r="AW344" s="190">
        <f t="shared" si="722"/>
        <v>0</v>
      </c>
      <c r="AX344" s="190">
        <f t="shared" si="722"/>
        <v>0</v>
      </c>
      <c r="AY344" s="190">
        <f t="shared" si="722"/>
        <v>0</v>
      </c>
      <c r="AZ344" s="190">
        <f t="shared" si="722"/>
        <v>0</v>
      </c>
      <c r="BA344" s="190"/>
      <c r="BB344" s="184"/>
    </row>
    <row r="345" spans="1:54" ht="17.25" customHeight="1">
      <c r="A345" s="313" t="s">
        <v>341</v>
      </c>
      <c r="B345" s="314"/>
      <c r="C345" s="314"/>
      <c r="D345" s="314"/>
      <c r="E345" s="314"/>
      <c r="F345" s="314"/>
      <c r="G345" s="314"/>
      <c r="H345" s="314"/>
      <c r="I345" s="314"/>
      <c r="J345" s="314"/>
      <c r="K345" s="314"/>
      <c r="L345" s="314"/>
      <c r="M345" s="314"/>
      <c r="N345" s="314"/>
      <c r="O345" s="314"/>
      <c r="P345" s="314"/>
      <c r="Q345" s="314"/>
      <c r="R345" s="314"/>
      <c r="S345" s="314"/>
      <c r="T345" s="314"/>
      <c r="U345" s="314"/>
      <c r="V345" s="314"/>
      <c r="W345" s="314"/>
      <c r="X345" s="314"/>
      <c r="Y345" s="314"/>
      <c r="Z345" s="314"/>
      <c r="AA345" s="314"/>
      <c r="AB345" s="314"/>
      <c r="AC345" s="314"/>
      <c r="AD345" s="314"/>
      <c r="AE345" s="314"/>
      <c r="AF345" s="314"/>
      <c r="AG345" s="314"/>
      <c r="AH345" s="314"/>
      <c r="AI345" s="314"/>
      <c r="AJ345" s="314"/>
      <c r="AK345" s="314"/>
      <c r="AL345" s="314"/>
      <c r="AM345" s="314"/>
      <c r="AN345" s="314"/>
      <c r="AO345" s="314"/>
      <c r="AP345" s="314"/>
      <c r="AQ345" s="314"/>
      <c r="AR345" s="314"/>
      <c r="AS345" s="314"/>
      <c r="AT345" s="314"/>
      <c r="AU345" s="314"/>
      <c r="AV345" s="314"/>
      <c r="AW345" s="314"/>
      <c r="AX345" s="314"/>
      <c r="AY345" s="314"/>
      <c r="AZ345" s="314"/>
      <c r="BA345" s="314"/>
      <c r="BB345" s="314"/>
    </row>
    <row r="346" spans="1:54" ht="22.5" customHeight="1">
      <c r="A346" s="289" t="s">
        <v>94</v>
      </c>
      <c r="B346" s="291" t="s">
        <v>344</v>
      </c>
      <c r="C346" s="291" t="s">
        <v>345</v>
      </c>
      <c r="D346" s="167" t="s">
        <v>41</v>
      </c>
      <c r="E346" s="197">
        <f t="shared" ref="E346:E348" si="723">H346+K346+N346+Q346+T346+W346+Z346+AE346+AJ346+AO346+AT346+AY346</f>
        <v>75274.31</v>
      </c>
      <c r="F346" s="197">
        <f t="shared" ref="F346:F352" si="724">I346+L346+O346+R346+U346+X346+AA346+AF346+AK346+AP346+AU346+AZ346</f>
        <v>75274.31</v>
      </c>
      <c r="G346" s="190">
        <f>F346*100/E346</f>
        <v>100</v>
      </c>
      <c r="H346" s="190">
        <f>H347+H348+H349+H351+H352</f>
        <v>28634.25</v>
      </c>
      <c r="I346" s="190">
        <f t="shared" ref="I346:AZ346" si="725">I347+I348+I349+I351+I352</f>
        <v>28634.25</v>
      </c>
      <c r="J346" s="190">
        <f>I346*100/H346</f>
        <v>100</v>
      </c>
      <c r="K346" s="190">
        <f t="shared" si="725"/>
        <v>36640.06</v>
      </c>
      <c r="L346" s="190">
        <f t="shared" si="725"/>
        <v>36640.06</v>
      </c>
      <c r="M346" s="190">
        <f>L346*100/K346</f>
        <v>100</v>
      </c>
      <c r="N346" s="190">
        <f t="shared" si="725"/>
        <v>0</v>
      </c>
      <c r="O346" s="190">
        <f t="shared" si="725"/>
        <v>0</v>
      </c>
      <c r="P346" s="190"/>
      <c r="Q346" s="190">
        <f t="shared" si="725"/>
        <v>9999.9999999999982</v>
      </c>
      <c r="R346" s="190">
        <f t="shared" si="725"/>
        <v>9999.9999999999982</v>
      </c>
      <c r="S346" s="190">
        <f>R346*100/Q346</f>
        <v>100</v>
      </c>
      <c r="T346" s="190">
        <f t="shared" si="725"/>
        <v>0</v>
      </c>
      <c r="U346" s="190">
        <f t="shared" si="725"/>
        <v>0</v>
      </c>
      <c r="V346" s="190"/>
      <c r="W346" s="190">
        <f t="shared" si="725"/>
        <v>0</v>
      </c>
      <c r="X346" s="190">
        <f t="shared" si="725"/>
        <v>0</v>
      </c>
      <c r="Y346" s="190"/>
      <c r="Z346" s="190">
        <f t="shared" si="725"/>
        <v>0</v>
      </c>
      <c r="AA346" s="190">
        <f t="shared" si="725"/>
        <v>0</v>
      </c>
      <c r="AB346" s="190">
        <f t="shared" si="725"/>
        <v>0</v>
      </c>
      <c r="AC346" s="190">
        <f t="shared" si="725"/>
        <v>0</v>
      </c>
      <c r="AD346" s="190"/>
      <c r="AE346" s="190">
        <f t="shared" si="725"/>
        <v>0</v>
      </c>
      <c r="AF346" s="190">
        <f t="shared" si="725"/>
        <v>0</v>
      </c>
      <c r="AG346" s="190">
        <f t="shared" si="725"/>
        <v>0</v>
      </c>
      <c r="AH346" s="190">
        <f t="shared" si="725"/>
        <v>0</v>
      </c>
      <c r="AI346" s="190"/>
      <c r="AJ346" s="190">
        <f t="shared" si="725"/>
        <v>0</v>
      </c>
      <c r="AK346" s="190">
        <f t="shared" si="725"/>
        <v>0</v>
      </c>
      <c r="AL346" s="190">
        <f t="shared" si="725"/>
        <v>0</v>
      </c>
      <c r="AM346" s="190">
        <f t="shared" si="725"/>
        <v>0</v>
      </c>
      <c r="AN346" s="190"/>
      <c r="AO346" s="190">
        <f t="shared" si="725"/>
        <v>0</v>
      </c>
      <c r="AP346" s="190">
        <f t="shared" si="725"/>
        <v>0</v>
      </c>
      <c r="AQ346" s="190">
        <f t="shared" si="725"/>
        <v>0</v>
      </c>
      <c r="AR346" s="190">
        <f t="shared" si="725"/>
        <v>0</v>
      </c>
      <c r="AS346" s="190"/>
      <c r="AT346" s="190">
        <f t="shared" si="725"/>
        <v>0</v>
      </c>
      <c r="AU346" s="190">
        <f t="shared" si="725"/>
        <v>0</v>
      </c>
      <c r="AV346" s="190">
        <f t="shared" si="725"/>
        <v>0</v>
      </c>
      <c r="AW346" s="190">
        <f t="shared" si="725"/>
        <v>0</v>
      </c>
      <c r="AX346" s="190"/>
      <c r="AY346" s="190">
        <f t="shared" si="725"/>
        <v>0</v>
      </c>
      <c r="AZ346" s="190">
        <f t="shared" si="725"/>
        <v>0</v>
      </c>
      <c r="BA346" s="190"/>
      <c r="BB346" s="183"/>
    </row>
    <row r="347" spans="1:54" ht="32.25" customHeight="1">
      <c r="A347" s="290"/>
      <c r="B347" s="292"/>
      <c r="C347" s="292"/>
      <c r="D347" s="165" t="s">
        <v>37</v>
      </c>
      <c r="E347" s="190">
        <f t="shared" si="723"/>
        <v>0</v>
      </c>
      <c r="F347" s="190">
        <f t="shared" si="724"/>
        <v>0</v>
      </c>
      <c r="G347" s="190"/>
      <c r="H347" s="190">
        <f>H354+H361+H368+H375+H382+H389+H396+H403+H410</f>
        <v>0</v>
      </c>
      <c r="I347" s="190">
        <f t="shared" ref="I347:AZ347" si="726">I354+I361+I368+I375+I382+I389+I396+I403+I410</f>
        <v>0</v>
      </c>
      <c r="J347" s="190"/>
      <c r="K347" s="190">
        <f t="shared" si="726"/>
        <v>0</v>
      </c>
      <c r="L347" s="190">
        <f t="shared" si="726"/>
        <v>0</v>
      </c>
      <c r="M347" s="190"/>
      <c r="N347" s="190">
        <f t="shared" si="726"/>
        <v>0</v>
      </c>
      <c r="O347" s="190">
        <f t="shared" si="726"/>
        <v>0</v>
      </c>
      <c r="P347" s="190"/>
      <c r="Q347" s="190">
        <f t="shared" si="726"/>
        <v>0</v>
      </c>
      <c r="R347" s="190">
        <f t="shared" si="726"/>
        <v>0</v>
      </c>
      <c r="S347" s="190"/>
      <c r="T347" s="190">
        <f t="shared" si="726"/>
        <v>0</v>
      </c>
      <c r="U347" s="190">
        <f t="shared" si="726"/>
        <v>0</v>
      </c>
      <c r="V347" s="190"/>
      <c r="W347" s="190">
        <f t="shared" si="726"/>
        <v>0</v>
      </c>
      <c r="X347" s="190">
        <f t="shared" si="726"/>
        <v>0</v>
      </c>
      <c r="Y347" s="190"/>
      <c r="Z347" s="190">
        <f t="shared" si="726"/>
        <v>0</v>
      </c>
      <c r="AA347" s="190">
        <f t="shared" si="726"/>
        <v>0</v>
      </c>
      <c r="AB347" s="190">
        <f t="shared" si="726"/>
        <v>0</v>
      </c>
      <c r="AC347" s="190">
        <f t="shared" si="726"/>
        <v>0</v>
      </c>
      <c r="AD347" s="190"/>
      <c r="AE347" s="190">
        <f t="shared" si="726"/>
        <v>0</v>
      </c>
      <c r="AF347" s="190">
        <f t="shared" si="726"/>
        <v>0</v>
      </c>
      <c r="AG347" s="190">
        <f t="shared" si="726"/>
        <v>0</v>
      </c>
      <c r="AH347" s="190">
        <f t="shared" si="726"/>
        <v>0</v>
      </c>
      <c r="AI347" s="190"/>
      <c r="AJ347" s="190">
        <f t="shared" si="726"/>
        <v>0</v>
      </c>
      <c r="AK347" s="190">
        <f t="shared" si="726"/>
        <v>0</v>
      </c>
      <c r="AL347" s="190">
        <f t="shared" si="726"/>
        <v>0</v>
      </c>
      <c r="AM347" s="190">
        <f t="shared" si="726"/>
        <v>0</v>
      </c>
      <c r="AN347" s="190"/>
      <c r="AO347" s="190">
        <f t="shared" si="726"/>
        <v>0</v>
      </c>
      <c r="AP347" s="190">
        <f t="shared" si="726"/>
        <v>0</v>
      </c>
      <c r="AQ347" s="190">
        <f t="shared" si="726"/>
        <v>0</v>
      </c>
      <c r="AR347" s="190">
        <f t="shared" si="726"/>
        <v>0</v>
      </c>
      <c r="AS347" s="190"/>
      <c r="AT347" s="190">
        <f t="shared" si="726"/>
        <v>0</v>
      </c>
      <c r="AU347" s="190">
        <f t="shared" si="726"/>
        <v>0</v>
      </c>
      <c r="AV347" s="190">
        <f t="shared" si="726"/>
        <v>0</v>
      </c>
      <c r="AW347" s="190">
        <f t="shared" si="726"/>
        <v>0</v>
      </c>
      <c r="AX347" s="190"/>
      <c r="AY347" s="190">
        <f t="shared" si="726"/>
        <v>0</v>
      </c>
      <c r="AZ347" s="190">
        <f t="shared" si="726"/>
        <v>0</v>
      </c>
      <c r="BA347" s="190"/>
      <c r="BB347" s="183"/>
    </row>
    <row r="348" spans="1:54" ht="50.25" customHeight="1">
      <c r="A348" s="290"/>
      <c r="B348" s="292"/>
      <c r="C348" s="292"/>
      <c r="D348" s="166" t="s">
        <v>2</v>
      </c>
      <c r="E348" s="190">
        <f t="shared" si="723"/>
        <v>0</v>
      </c>
      <c r="F348" s="190">
        <f t="shared" si="724"/>
        <v>0</v>
      </c>
      <c r="G348" s="190"/>
      <c r="H348" s="190">
        <f t="shared" ref="H348:AZ348" si="727">H355+H362+H369+H376+H383+H390+H397+H404+H411</f>
        <v>0</v>
      </c>
      <c r="I348" s="190">
        <f t="shared" si="727"/>
        <v>0</v>
      </c>
      <c r="J348" s="190"/>
      <c r="K348" s="190">
        <f t="shared" si="727"/>
        <v>0</v>
      </c>
      <c r="L348" s="190">
        <f t="shared" si="727"/>
        <v>0</v>
      </c>
      <c r="M348" s="190"/>
      <c r="N348" s="190">
        <f t="shared" si="727"/>
        <v>0</v>
      </c>
      <c r="O348" s="190">
        <f t="shared" si="727"/>
        <v>0</v>
      </c>
      <c r="P348" s="190"/>
      <c r="Q348" s="190">
        <f t="shared" si="727"/>
        <v>0</v>
      </c>
      <c r="R348" s="190">
        <f t="shared" si="727"/>
        <v>0</v>
      </c>
      <c r="S348" s="190"/>
      <c r="T348" s="190">
        <f t="shared" si="727"/>
        <v>0</v>
      </c>
      <c r="U348" s="190">
        <f t="shared" si="727"/>
        <v>0</v>
      </c>
      <c r="V348" s="190"/>
      <c r="W348" s="190">
        <f t="shared" si="727"/>
        <v>0</v>
      </c>
      <c r="X348" s="190">
        <f t="shared" si="727"/>
        <v>0</v>
      </c>
      <c r="Y348" s="190"/>
      <c r="Z348" s="190">
        <f t="shared" si="727"/>
        <v>0</v>
      </c>
      <c r="AA348" s="190">
        <f t="shared" si="727"/>
        <v>0</v>
      </c>
      <c r="AB348" s="190">
        <f t="shared" si="727"/>
        <v>0</v>
      </c>
      <c r="AC348" s="190">
        <f t="shared" si="727"/>
        <v>0</v>
      </c>
      <c r="AD348" s="190"/>
      <c r="AE348" s="190">
        <f t="shared" si="727"/>
        <v>0</v>
      </c>
      <c r="AF348" s="190">
        <f t="shared" si="727"/>
        <v>0</v>
      </c>
      <c r="AG348" s="190">
        <f t="shared" si="727"/>
        <v>0</v>
      </c>
      <c r="AH348" s="190">
        <f t="shared" si="727"/>
        <v>0</v>
      </c>
      <c r="AI348" s="190"/>
      <c r="AJ348" s="190">
        <f t="shared" si="727"/>
        <v>0</v>
      </c>
      <c r="AK348" s="190">
        <f t="shared" si="727"/>
        <v>0</v>
      </c>
      <c r="AL348" s="190">
        <f t="shared" si="727"/>
        <v>0</v>
      </c>
      <c r="AM348" s="190">
        <f t="shared" si="727"/>
        <v>0</v>
      </c>
      <c r="AN348" s="190"/>
      <c r="AO348" s="190">
        <f t="shared" si="727"/>
        <v>0</v>
      </c>
      <c r="AP348" s="190">
        <f t="shared" si="727"/>
        <v>0</v>
      </c>
      <c r="AQ348" s="190">
        <f t="shared" si="727"/>
        <v>0</v>
      </c>
      <c r="AR348" s="190">
        <f t="shared" si="727"/>
        <v>0</v>
      </c>
      <c r="AS348" s="190"/>
      <c r="AT348" s="190">
        <f t="shared" si="727"/>
        <v>0</v>
      </c>
      <c r="AU348" s="190">
        <f t="shared" si="727"/>
        <v>0</v>
      </c>
      <c r="AV348" s="190">
        <f t="shared" si="727"/>
        <v>0</v>
      </c>
      <c r="AW348" s="190">
        <f t="shared" si="727"/>
        <v>0</v>
      </c>
      <c r="AX348" s="190"/>
      <c r="AY348" s="190">
        <f t="shared" si="727"/>
        <v>0</v>
      </c>
      <c r="AZ348" s="190">
        <f t="shared" si="727"/>
        <v>0</v>
      </c>
      <c r="BA348" s="190"/>
      <c r="BB348" s="200"/>
    </row>
    <row r="349" spans="1:54" ht="22.5" customHeight="1">
      <c r="A349" s="290"/>
      <c r="B349" s="292"/>
      <c r="C349" s="292"/>
      <c r="D349" s="182" t="s">
        <v>277</v>
      </c>
      <c r="E349" s="190">
        <f>H349+K349+N349+Q349+T349+W349+Z349+AE349+AJ349+AO349+AT349+AY349</f>
        <v>75274.31</v>
      </c>
      <c r="F349" s="190">
        <f t="shared" si="724"/>
        <v>75274.31</v>
      </c>
      <c r="G349" s="190">
        <f>F349*100/E349</f>
        <v>100</v>
      </c>
      <c r="H349" s="190">
        <f t="shared" ref="H349:AZ349" si="728">H356+H363+H370+H377+H384+H391+H398+H405+H412</f>
        <v>28634.25</v>
      </c>
      <c r="I349" s="190">
        <f t="shared" si="728"/>
        <v>28634.25</v>
      </c>
      <c r="J349" s="190"/>
      <c r="K349" s="190">
        <f t="shared" si="728"/>
        <v>36640.06</v>
      </c>
      <c r="L349" s="190">
        <f t="shared" si="728"/>
        <v>36640.06</v>
      </c>
      <c r="M349" s="190">
        <f>L349*100/K349</f>
        <v>100</v>
      </c>
      <c r="N349" s="190">
        <f t="shared" si="728"/>
        <v>0</v>
      </c>
      <c r="O349" s="190">
        <f t="shared" si="728"/>
        <v>0</v>
      </c>
      <c r="P349" s="190"/>
      <c r="Q349" s="190">
        <f t="shared" si="728"/>
        <v>9999.9999999999982</v>
      </c>
      <c r="R349" s="190">
        <f t="shared" si="728"/>
        <v>9999.9999999999982</v>
      </c>
      <c r="S349" s="190">
        <f>R349*100/Q349</f>
        <v>100</v>
      </c>
      <c r="T349" s="190">
        <f t="shared" si="728"/>
        <v>0</v>
      </c>
      <c r="U349" s="190">
        <f t="shared" si="728"/>
        <v>0</v>
      </c>
      <c r="V349" s="190"/>
      <c r="W349" s="190">
        <f t="shared" si="728"/>
        <v>0</v>
      </c>
      <c r="X349" s="190">
        <f t="shared" si="728"/>
        <v>0</v>
      </c>
      <c r="Y349" s="190"/>
      <c r="Z349" s="190">
        <f t="shared" si="728"/>
        <v>0</v>
      </c>
      <c r="AA349" s="190">
        <f t="shared" si="728"/>
        <v>0</v>
      </c>
      <c r="AB349" s="190">
        <f t="shared" si="728"/>
        <v>0</v>
      </c>
      <c r="AC349" s="190">
        <f t="shared" si="728"/>
        <v>0</v>
      </c>
      <c r="AD349" s="190"/>
      <c r="AE349" s="190">
        <f t="shared" si="728"/>
        <v>0</v>
      </c>
      <c r="AF349" s="190">
        <f t="shared" si="728"/>
        <v>0</v>
      </c>
      <c r="AG349" s="190">
        <f t="shared" si="728"/>
        <v>0</v>
      </c>
      <c r="AH349" s="190">
        <f t="shared" si="728"/>
        <v>0</v>
      </c>
      <c r="AI349" s="190"/>
      <c r="AJ349" s="190">
        <f t="shared" si="728"/>
        <v>0</v>
      </c>
      <c r="AK349" s="190">
        <f t="shared" si="728"/>
        <v>0</v>
      </c>
      <c r="AL349" s="190">
        <f t="shared" si="728"/>
        <v>0</v>
      </c>
      <c r="AM349" s="190">
        <f t="shared" si="728"/>
        <v>0</v>
      </c>
      <c r="AN349" s="190"/>
      <c r="AO349" s="190">
        <f t="shared" si="728"/>
        <v>0</v>
      </c>
      <c r="AP349" s="190">
        <f t="shared" si="728"/>
        <v>0</v>
      </c>
      <c r="AQ349" s="190">
        <f t="shared" si="728"/>
        <v>0</v>
      </c>
      <c r="AR349" s="190">
        <f t="shared" si="728"/>
        <v>0</v>
      </c>
      <c r="AS349" s="190"/>
      <c r="AT349" s="190">
        <f t="shared" si="728"/>
        <v>0</v>
      </c>
      <c r="AU349" s="190">
        <f t="shared" si="728"/>
        <v>0</v>
      </c>
      <c r="AV349" s="190">
        <f t="shared" si="728"/>
        <v>0</v>
      </c>
      <c r="AW349" s="190">
        <f t="shared" si="728"/>
        <v>0</v>
      </c>
      <c r="AX349" s="190"/>
      <c r="AY349" s="190">
        <f t="shared" si="728"/>
        <v>0</v>
      </c>
      <c r="AZ349" s="190">
        <f t="shared" si="728"/>
        <v>0</v>
      </c>
      <c r="BA349" s="190"/>
      <c r="BB349" s="200"/>
    </row>
    <row r="350" spans="1:54" ht="82.5" customHeight="1">
      <c r="A350" s="290"/>
      <c r="B350" s="292"/>
      <c r="C350" s="292"/>
      <c r="D350" s="182" t="s">
        <v>283</v>
      </c>
      <c r="E350" s="190">
        <f t="shared" ref="E350:E352" si="729">H350+K350+N350+Q350+T350+W350+Z350+AE350+AJ350+AO350+AT350+AY350</f>
        <v>0</v>
      </c>
      <c r="F350" s="190">
        <f t="shared" si="724"/>
        <v>0</v>
      </c>
      <c r="G350" s="190"/>
      <c r="H350" s="190">
        <f t="shared" ref="H350:AZ350" si="730">H357+H364+H371+H378+H385+H392+H399+H406+H413</f>
        <v>0</v>
      </c>
      <c r="I350" s="190">
        <f t="shared" si="730"/>
        <v>0</v>
      </c>
      <c r="J350" s="190"/>
      <c r="K350" s="190">
        <f t="shared" si="730"/>
        <v>0</v>
      </c>
      <c r="L350" s="190">
        <f t="shared" si="730"/>
        <v>0</v>
      </c>
      <c r="M350" s="190"/>
      <c r="N350" s="190">
        <f t="shared" si="730"/>
        <v>0</v>
      </c>
      <c r="O350" s="190">
        <f t="shared" si="730"/>
        <v>0</v>
      </c>
      <c r="P350" s="190"/>
      <c r="Q350" s="190">
        <f t="shared" si="730"/>
        <v>0</v>
      </c>
      <c r="R350" s="190">
        <f t="shared" si="730"/>
        <v>0</v>
      </c>
      <c r="S350" s="190"/>
      <c r="T350" s="190">
        <f t="shared" si="730"/>
        <v>0</v>
      </c>
      <c r="U350" s="190">
        <f t="shared" si="730"/>
        <v>0</v>
      </c>
      <c r="V350" s="190"/>
      <c r="W350" s="190">
        <f t="shared" si="730"/>
        <v>0</v>
      </c>
      <c r="X350" s="190">
        <f t="shared" si="730"/>
        <v>0</v>
      </c>
      <c r="Y350" s="190"/>
      <c r="Z350" s="190">
        <f t="shared" si="730"/>
        <v>0</v>
      </c>
      <c r="AA350" s="190">
        <f t="shared" si="730"/>
        <v>0</v>
      </c>
      <c r="AB350" s="190">
        <f t="shared" si="730"/>
        <v>0</v>
      </c>
      <c r="AC350" s="190">
        <f t="shared" si="730"/>
        <v>0</v>
      </c>
      <c r="AD350" s="190"/>
      <c r="AE350" s="190">
        <f t="shared" si="730"/>
        <v>0</v>
      </c>
      <c r="AF350" s="190">
        <f t="shared" si="730"/>
        <v>0</v>
      </c>
      <c r="AG350" s="190">
        <f t="shared" si="730"/>
        <v>0</v>
      </c>
      <c r="AH350" s="190">
        <f t="shared" si="730"/>
        <v>0</v>
      </c>
      <c r="AI350" s="190"/>
      <c r="AJ350" s="190">
        <f t="shared" si="730"/>
        <v>0</v>
      </c>
      <c r="AK350" s="190">
        <f t="shared" si="730"/>
        <v>0</v>
      </c>
      <c r="AL350" s="190">
        <f t="shared" si="730"/>
        <v>0</v>
      </c>
      <c r="AM350" s="190">
        <f t="shared" si="730"/>
        <v>0</v>
      </c>
      <c r="AN350" s="190"/>
      <c r="AO350" s="190">
        <f t="shared" si="730"/>
        <v>0</v>
      </c>
      <c r="AP350" s="190">
        <f t="shared" si="730"/>
        <v>0</v>
      </c>
      <c r="AQ350" s="190">
        <f t="shared" si="730"/>
        <v>0</v>
      </c>
      <c r="AR350" s="190">
        <f t="shared" si="730"/>
        <v>0</v>
      </c>
      <c r="AS350" s="190"/>
      <c r="AT350" s="190">
        <f t="shared" si="730"/>
        <v>0</v>
      </c>
      <c r="AU350" s="190">
        <f t="shared" si="730"/>
        <v>0</v>
      </c>
      <c r="AV350" s="190">
        <f t="shared" si="730"/>
        <v>0</v>
      </c>
      <c r="AW350" s="190">
        <f t="shared" si="730"/>
        <v>0</v>
      </c>
      <c r="AX350" s="190"/>
      <c r="AY350" s="190">
        <f t="shared" si="730"/>
        <v>0</v>
      </c>
      <c r="AZ350" s="190">
        <f t="shared" si="730"/>
        <v>0</v>
      </c>
      <c r="BA350" s="190"/>
      <c r="BB350" s="200"/>
    </row>
    <row r="351" spans="1:54" ht="22.5" customHeight="1">
      <c r="A351" s="290"/>
      <c r="B351" s="292"/>
      <c r="C351" s="292"/>
      <c r="D351" s="182" t="s">
        <v>278</v>
      </c>
      <c r="E351" s="190">
        <f t="shared" si="729"/>
        <v>0</v>
      </c>
      <c r="F351" s="190">
        <f t="shared" si="724"/>
        <v>0</v>
      </c>
      <c r="G351" s="190"/>
      <c r="H351" s="190">
        <f t="shared" ref="H351:AZ351" si="731">H358+H365+H372+H379+H386+H393+H400+H407+H414</f>
        <v>0</v>
      </c>
      <c r="I351" s="190">
        <f t="shared" si="731"/>
        <v>0</v>
      </c>
      <c r="J351" s="190"/>
      <c r="K351" s="190">
        <f t="shared" si="731"/>
        <v>0</v>
      </c>
      <c r="L351" s="190">
        <f t="shared" si="731"/>
        <v>0</v>
      </c>
      <c r="M351" s="190"/>
      <c r="N351" s="190">
        <f t="shared" si="731"/>
        <v>0</v>
      </c>
      <c r="O351" s="190">
        <f t="shared" si="731"/>
        <v>0</v>
      </c>
      <c r="P351" s="190"/>
      <c r="Q351" s="190">
        <f t="shared" si="731"/>
        <v>0</v>
      </c>
      <c r="R351" s="190">
        <f t="shared" si="731"/>
        <v>0</v>
      </c>
      <c r="S351" s="190"/>
      <c r="T351" s="190">
        <f t="shared" si="731"/>
        <v>0</v>
      </c>
      <c r="U351" s="190">
        <f t="shared" si="731"/>
        <v>0</v>
      </c>
      <c r="V351" s="190"/>
      <c r="W351" s="190">
        <f t="shared" si="731"/>
        <v>0</v>
      </c>
      <c r="X351" s="190">
        <f t="shared" si="731"/>
        <v>0</v>
      </c>
      <c r="Y351" s="190"/>
      <c r="Z351" s="190">
        <f t="shared" si="731"/>
        <v>0</v>
      </c>
      <c r="AA351" s="190">
        <f t="shared" si="731"/>
        <v>0</v>
      </c>
      <c r="AB351" s="190">
        <f t="shared" si="731"/>
        <v>0</v>
      </c>
      <c r="AC351" s="190">
        <f t="shared" si="731"/>
        <v>0</v>
      </c>
      <c r="AD351" s="190"/>
      <c r="AE351" s="190">
        <f t="shared" si="731"/>
        <v>0</v>
      </c>
      <c r="AF351" s="190">
        <f t="shared" si="731"/>
        <v>0</v>
      </c>
      <c r="AG351" s="190">
        <f t="shared" si="731"/>
        <v>0</v>
      </c>
      <c r="AH351" s="190">
        <f t="shared" si="731"/>
        <v>0</v>
      </c>
      <c r="AI351" s="190"/>
      <c r="AJ351" s="190">
        <f t="shared" si="731"/>
        <v>0</v>
      </c>
      <c r="AK351" s="190">
        <f t="shared" si="731"/>
        <v>0</v>
      </c>
      <c r="AL351" s="190">
        <f t="shared" si="731"/>
        <v>0</v>
      </c>
      <c r="AM351" s="190">
        <f t="shared" si="731"/>
        <v>0</v>
      </c>
      <c r="AN351" s="190"/>
      <c r="AO351" s="190">
        <f t="shared" si="731"/>
        <v>0</v>
      </c>
      <c r="AP351" s="190">
        <f t="shared" si="731"/>
        <v>0</v>
      </c>
      <c r="AQ351" s="190">
        <f t="shared" si="731"/>
        <v>0</v>
      </c>
      <c r="AR351" s="190">
        <f t="shared" si="731"/>
        <v>0</v>
      </c>
      <c r="AS351" s="190"/>
      <c r="AT351" s="190">
        <f t="shared" si="731"/>
        <v>0</v>
      </c>
      <c r="AU351" s="190">
        <f t="shared" si="731"/>
        <v>0</v>
      </c>
      <c r="AV351" s="190">
        <f t="shared" si="731"/>
        <v>0</v>
      </c>
      <c r="AW351" s="190">
        <f t="shared" si="731"/>
        <v>0</v>
      </c>
      <c r="AX351" s="190"/>
      <c r="AY351" s="190">
        <f t="shared" si="731"/>
        <v>0</v>
      </c>
      <c r="AZ351" s="190">
        <f t="shared" si="731"/>
        <v>0</v>
      </c>
      <c r="BA351" s="190"/>
      <c r="BB351" s="200"/>
    </row>
    <row r="352" spans="1:54" ht="31.2">
      <c r="A352" s="290"/>
      <c r="B352" s="292"/>
      <c r="C352" s="292"/>
      <c r="D352" s="161" t="s">
        <v>43</v>
      </c>
      <c r="E352" s="190">
        <f t="shared" si="729"/>
        <v>0</v>
      </c>
      <c r="F352" s="190">
        <f t="shared" si="724"/>
        <v>0</v>
      </c>
      <c r="G352" s="190"/>
      <c r="H352" s="190">
        <f t="shared" ref="H352:AZ352" si="732">H359+H366+H373+H380+H387+H394+H401+H408+H415</f>
        <v>0</v>
      </c>
      <c r="I352" s="190">
        <f t="shared" si="732"/>
        <v>0</v>
      </c>
      <c r="J352" s="190"/>
      <c r="K352" s="190">
        <f t="shared" si="732"/>
        <v>0</v>
      </c>
      <c r="L352" s="190">
        <f t="shared" si="732"/>
        <v>0</v>
      </c>
      <c r="M352" s="190"/>
      <c r="N352" s="190">
        <f t="shared" si="732"/>
        <v>0</v>
      </c>
      <c r="O352" s="190">
        <f t="shared" si="732"/>
        <v>0</v>
      </c>
      <c r="P352" s="190"/>
      <c r="Q352" s="190">
        <f t="shared" si="732"/>
        <v>0</v>
      </c>
      <c r="R352" s="190">
        <f t="shared" si="732"/>
        <v>0</v>
      </c>
      <c r="S352" s="190"/>
      <c r="T352" s="190">
        <f t="shared" si="732"/>
        <v>0</v>
      </c>
      <c r="U352" s="190">
        <f t="shared" si="732"/>
        <v>0</v>
      </c>
      <c r="V352" s="190"/>
      <c r="W352" s="190">
        <f t="shared" si="732"/>
        <v>0</v>
      </c>
      <c r="X352" s="190">
        <f t="shared" si="732"/>
        <v>0</v>
      </c>
      <c r="Y352" s="190"/>
      <c r="Z352" s="190">
        <f t="shared" si="732"/>
        <v>0</v>
      </c>
      <c r="AA352" s="190">
        <f t="shared" si="732"/>
        <v>0</v>
      </c>
      <c r="AB352" s="190">
        <f t="shared" si="732"/>
        <v>0</v>
      </c>
      <c r="AC352" s="190">
        <f t="shared" si="732"/>
        <v>0</v>
      </c>
      <c r="AD352" s="190"/>
      <c r="AE352" s="190">
        <f t="shared" si="732"/>
        <v>0</v>
      </c>
      <c r="AF352" s="190">
        <f t="shared" si="732"/>
        <v>0</v>
      </c>
      <c r="AG352" s="190">
        <f t="shared" si="732"/>
        <v>0</v>
      </c>
      <c r="AH352" s="190">
        <f t="shared" si="732"/>
        <v>0</v>
      </c>
      <c r="AI352" s="190"/>
      <c r="AJ352" s="190">
        <f t="shared" si="732"/>
        <v>0</v>
      </c>
      <c r="AK352" s="190">
        <f t="shared" si="732"/>
        <v>0</v>
      </c>
      <c r="AL352" s="190">
        <f t="shared" si="732"/>
        <v>0</v>
      </c>
      <c r="AM352" s="190">
        <f t="shared" si="732"/>
        <v>0</v>
      </c>
      <c r="AN352" s="190"/>
      <c r="AO352" s="190">
        <f t="shared" si="732"/>
        <v>0</v>
      </c>
      <c r="AP352" s="190">
        <f t="shared" si="732"/>
        <v>0</v>
      </c>
      <c r="AQ352" s="190">
        <f t="shared" si="732"/>
        <v>0</v>
      </c>
      <c r="AR352" s="190">
        <f t="shared" si="732"/>
        <v>0</v>
      </c>
      <c r="AS352" s="190"/>
      <c r="AT352" s="190">
        <f t="shared" si="732"/>
        <v>0</v>
      </c>
      <c r="AU352" s="190">
        <f t="shared" si="732"/>
        <v>0</v>
      </c>
      <c r="AV352" s="190">
        <f t="shared" si="732"/>
        <v>0</v>
      </c>
      <c r="AW352" s="190">
        <f t="shared" si="732"/>
        <v>0</v>
      </c>
      <c r="AX352" s="190"/>
      <c r="AY352" s="190">
        <f t="shared" si="732"/>
        <v>0</v>
      </c>
      <c r="AZ352" s="190">
        <f t="shared" si="732"/>
        <v>0</v>
      </c>
      <c r="BA352" s="190"/>
      <c r="BB352" s="201"/>
    </row>
    <row r="353" spans="1:54" ht="22.5" customHeight="1">
      <c r="A353" s="289"/>
      <c r="B353" s="291" t="s">
        <v>346</v>
      </c>
      <c r="C353" s="291" t="s">
        <v>345</v>
      </c>
      <c r="D353" s="167" t="s">
        <v>41</v>
      </c>
      <c r="E353" s="190">
        <f t="shared" ref="E353:E355" si="733">H353+K353+N353+Q353+T353+W353+Z353+AE353+AJ353+AO353+AT353+AY353</f>
        <v>4351.2</v>
      </c>
      <c r="F353" s="190">
        <f t="shared" ref="F353:F359" si="734">I353+L353+O353+R353+U353+X353+AA353+AF353+AK353+AP353+AU353+AZ353</f>
        <v>4351.2</v>
      </c>
      <c r="G353" s="190">
        <f>F353/E353*100</f>
        <v>100</v>
      </c>
      <c r="H353" s="190">
        <f>H354+H355+H356+H358+H359</f>
        <v>4351.2</v>
      </c>
      <c r="I353" s="190">
        <f t="shared" ref="I353:AZ353" si="735">I354+I355+I356+I358+I359</f>
        <v>4351.2</v>
      </c>
      <c r="J353" s="190">
        <f>I353/H353*100</f>
        <v>100</v>
      </c>
      <c r="K353" s="190">
        <f t="shared" si="735"/>
        <v>0</v>
      </c>
      <c r="L353" s="190">
        <f t="shared" si="735"/>
        <v>0</v>
      </c>
      <c r="M353" s="190"/>
      <c r="N353" s="190">
        <f t="shared" si="735"/>
        <v>0</v>
      </c>
      <c r="O353" s="190">
        <f t="shared" si="735"/>
        <v>0</v>
      </c>
      <c r="P353" s="190"/>
      <c r="Q353" s="190">
        <f t="shared" si="735"/>
        <v>0</v>
      </c>
      <c r="R353" s="190">
        <f t="shared" si="735"/>
        <v>0</v>
      </c>
      <c r="S353" s="190">
        <f t="shared" si="735"/>
        <v>0</v>
      </c>
      <c r="T353" s="190">
        <f t="shared" si="735"/>
        <v>0</v>
      </c>
      <c r="U353" s="190">
        <f t="shared" si="735"/>
        <v>0</v>
      </c>
      <c r="V353" s="190"/>
      <c r="W353" s="190">
        <f t="shared" si="735"/>
        <v>0</v>
      </c>
      <c r="X353" s="190">
        <f t="shared" si="735"/>
        <v>0</v>
      </c>
      <c r="Y353" s="190"/>
      <c r="Z353" s="190">
        <f t="shared" si="735"/>
        <v>0</v>
      </c>
      <c r="AA353" s="190">
        <f t="shared" si="735"/>
        <v>0</v>
      </c>
      <c r="AB353" s="190">
        <f t="shared" si="735"/>
        <v>0</v>
      </c>
      <c r="AC353" s="190">
        <f t="shared" si="735"/>
        <v>0</v>
      </c>
      <c r="AD353" s="190"/>
      <c r="AE353" s="190">
        <f t="shared" si="735"/>
        <v>0</v>
      </c>
      <c r="AF353" s="190">
        <f t="shared" si="735"/>
        <v>0</v>
      </c>
      <c r="AG353" s="190">
        <f t="shared" si="735"/>
        <v>0</v>
      </c>
      <c r="AH353" s="190">
        <f t="shared" si="735"/>
        <v>0</v>
      </c>
      <c r="AI353" s="190"/>
      <c r="AJ353" s="190">
        <f t="shared" si="735"/>
        <v>0</v>
      </c>
      <c r="AK353" s="190">
        <f t="shared" si="735"/>
        <v>0</v>
      </c>
      <c r="AL353" s="190">
        <f t="shared" si="735"/>
        <v>0</v>
      </c>
      <c r="AM353" s="190">
        <f t="shared" si="735"/>
        <v>0</v>
      </c>
      <c r="AN353" s="190"/>
      <c r="AO353" s="190">
        <f t="shared" si="735"/>
        <v>0</v>
      </c>
      <c r="AP353" s="190">
        <f t="shared" si="735"/>
        <v>0</v>
      </c>
      <c r="AQ353" s="190">
        <f t="shared" si="735"/>
        <v>0</v>
      </c>
      <c r="AR353" s="190">
        <f t="shared" si="735"/>
        <v>0</v>
      </c>
      <c r="AS353" s="190"/>
      <c r="AT353" s="190">
        <f t="shared" si="735"/>
        <v>0</v>
      </c>
      <c r="AU353" s="190">
        <f t="shared" si="735"/>
        <v>0</v>
      </c>
      <c r="AV353" s="190">
        <f t="shared" si="735"/>
        <v>0</v>
      </c>
      <c r="AW353" s="190">
        <f t="shared" si="735"/>
        <v>0</v>
      </c>
      <c r="AX353" s="190"/>
      <c r="AY353" s="190">
        <f t="shared" si="735"/>
        <v>0</v>
      </c>
      <c r="AZ353" s="190">
        <f t="shared" si="735"/>
        <v>0</v>
      </c>
      <c r="BA353" s="190"/>
      <c r="BB353" s="200"/>
    </row>
    <row r="354" spans="1:54" ht="32.25" customHeight="1">
      <c r="A354" s="290"/>
      <c r="B354" s="292"/>
      <c r="C354" s="292"/>
      <c r="D354" s="165" t="s">
        <v>37</v>
      </c>
      <c r="E354" s="190">
        <f t="shared" si="733"/>
        <v>0</v>
      </c>
      <c r="F354" s="190">
        <f t="shared" si="734"/>
        <v>0</v>
      </c>
      <c r="G354" s="190"/>
      <c r="H354" s="190"/>
      <c r="I354" s="190"/>
      <c r="J354" s="190"/>
      <c r="K354" s="190"/>
      <c r="L354" s="190"/>
      <c r="M354" s="190"/>
      <c r="N354" s="190"/>
      <c r="O354" s="190"/>
      <c r="P354" s="190"/>
      <c r="Q354" s="190"/>
      <c r="R354" s="190"/>
      <c r="S354" s="190"/>
      <c r="T354" s="190"/>
      <c r="U354" s="190"/>
      <c r="V354" s="190"/>
      <c r="W354" s="190"/>
      <c r="X354" s="190"/>
      <c r="Y354" s="190"/>
      <c r="Z354" s="190"/>
      <c r="AA354" s="190"/>
      <c r="AB354" s="190"/>
      <c r="AC354" s="190"/>
      <c r="AD354" s="190"/>
      <c r="AE354" s="190"/>
      <c r="AF354" s="190"/>
      <c r="AG354" s="190"/>
      <c r="AH354" s="190"/>
      <c r="AI354" s="190"/>
      <c r="AJ354" s="190"/>
      <c r="AK354" s="190"/>
      <c r="AL354" s="190"/>
      <c r="AM354" s="190"/>
      <c r="AN354" s="190"/>
      <c r="AO354" s="190"/>
      <c r="AP354" s="190"/>
      <c r="AQ354" s="190"/>
      <c r="AR354" s="190"/>
      <c r="AS354" s="190"/>
      <c r="AT354" s="190"/>
      <c r="AU354" s="190"/>
      <c r="AV354" s="190"/>
      <c r="AW354" s="190"/>
      <c r="AX354" s="190"/>
      <c r="AY354" s="190"/>
      <c r="AZ354" s="190"/>
      <c r="BA354" s="190"/>
      <c r="BB354" s="200"/>
    </row>
    <row r="355" spans="1:54" ht="50.25" customHeight="1">
      <c r="A355" s="290"/>
      <c r="B355" s="292"/>
      <c r="C355" s="292"/>
      <c r="D355" s="166" t="s">
        <v>2</v>
      </c>
      <c r="E355" s="190">
        <f t="shared" si="733"/>
        <v>0</v>
      </c>
      <c r="F355" s="190">
        <f t="shared" si="734"/>
        <v>0</v>
      </c>
      <c r="G355" s="190"/>
      <c r="H355" s="190"/>
      <c r="I355" s="190"/>
      <c r="J355" s="190"/>
      <c r="K355" s="190"/>
      <c r="L355" s="190"/>
      <c r="M355" s="190"/>
      <c r="N355" s="190"/>
      <c r="O355" s="190"/>
      <c r="P355" s="190"/>
      <c r="Q355" s="190"/>
      <c r="R355" s="190"/>
      <c r="S355" s="190"/>
      <c r="T355" s="190"/>
      <c r="U355" s="190"/>
      <c r="V355" s="190"/>
      <c r="W355" s="190"/>
      <c r="X355" s="190"/>
      <c r="Y355" s="190"/>
      <c r="Z355" s="190"/>
      <c r="AA355" s="190"/>
      <c r="AB355" s="190"/>
      <c r="AC355" s="190"/>
      <c r="AD355" s="190"/>
      <c r="AE355" s="190"/>
      <c r="AF355" s="190"/>
      <c r="AG355" s="190"/>
      <c r="AH355" s="190"/>
      <c r="AI355" s="190"/>
      <c r="AJ355" s="190"/>
      <c r="AK355" s="190"/>
      <c r="AL355" s="190"/>
      <c r="AM355" s="190"/>
      <c r="AN355" s="190"/>
      <c r="AO355" s="190"/>
      <c r="AP355" s="190"/>
      <c r="AQ355" s="190"/>
      <c r="AR355" s="190"/>
      <c r="AS355" s="190"/>
      <c r="AT355" s="190"/>
      <c r="AU355" s="190"/>
      <c r="AV355" s="190"/>
      <c r="AW355" s="190"/>
      <c r="AX355" s="190"/>
      <c r="AY355" s="190"/>
      <c r="AZ355" s="190"/>
      <c r="BA355" s="190"/>
      <c r="BB355" s="200"/>
    </row>
    <row r="356" spans="1:54" ht="22.5" customHeight="1">
      <c r="A356" s="290"/>
      <c r="B356" s="292"/>
      <c r="C356" s="292"/>
      <c r="D356" s="182" t="s">
        <v>277</v>
      </c>
      <c r="E356" s="190">
        <f>H356+K356+N356+Q356+T356+W356+Z356+AE356+AJ356+AO356+AT356+AY356</f>
        <v>4351.2</v>
      </c>
      <c r="F356" s="190">
        <f t="shared" si="734"/>
        <v>4351.2</v>
      </c>
      <c r="G356" s="190">
        <f>F356/E356*100</f>
        <v>100</v>
      </c>
      <c r="H356" s="190">
        <v>4351.2</v>
      </c>
      <c r="I356" s="190">
        <v>4351.2</v>
      </c>
      <c r="J356" s="190">
        <f>I356/H356*100</f>
        <v>100</v>
      </c>
      <c r="K356" s="190"/>
      <c r="L356" s="190"/>
      <c r="M356" s="190"/>
      <c r="N356" s="190"/>
      <c r="O356" s="190"/>
      <c r="P356" s="190"/>
      <c r="Q356" s="190"/>
      <c r="R356" s="190"/>
      <c r="S356" s="190"/>
      <c r="T356" s="190"/>
      <c r="U356" s="190"/>
      <c r="V356" s="190"/>
      <c r="W356" s="190"/>
      <c r="X356" s="190"/>
      <c r="Y356" s="190"/>
      <c r="Z356" s="190"/>
      <c r="AA356" s="190"/>
      <c r="AB356" s="190"/>
      <c r="AC356" s="190"/>
      <c r="AD356" s="190"/>
      <c r="AE356" s="190"/>
      <c r="AF356" s="190"/>
      <c r="AG356" s="190"/>
      <c r="AH356" s="190"/>
      <c r="AI356" s="190"/>
      <c r="AJ356" s="190"/>
      <c r="AK356" s="190"/>
      <c r="AL356" s="190"/>
      <c r="AM356" s="190"/>
      <c r="AN356" s="190"/>
      <c r="AO356" s="190"/>
      <c r="AP356" s="190"/>
      <c r="AQ356" s="190"/>
      <c r="AR356" s="190"/>
      <c r="AS356" s="190"/>
      <c r="AT356" s="190"/>
      <c r="AU356" s="190"/>
      <c r="AV356" s="190"/>
      <c r="AW356" s="190"/>
      <c r="AX356" s="190"/>
      <c r="AY356" s="190"/>
      <c r="AZ356" s="190"/>
      <c r="BA356" s="190"/>
      <c r="BB356" s="200"/>
    </row>
    <row r="357" spans="1:54" ht="82.5" customHeight="1">
      <c r="A357" s="290"/>
      <c r="B357" s="292"/>
      <c r="C357" s="292"/>
      <c r="D357" s="182" t="s">
        <v>283</v>
      </c>
      <c r="E357" s="190">
        <f t="shared" ref="E357:E359" si="736">H357+K357+N357+Q357+T357+W357+Z357+AE357+AJ357+AO357+AT357+AY357</f>
        <v>0</v>
      </c>
      <c r="F357" s="190">
        <f t="shared" si="734"/>
        <v>0</v>
      </c>
      <c r="G357" s="190"/>
      <c r="H357" s="190"/>
      <c r="I357" s="190"/>
      <c r="J357" s="190"/>
      <c r="K357" s="190"/>
      <c r="L357" s="190"/>
      <c r="M357" s="190"/>
      <c r="N357" s="190"/>
      <c r="O357" s="190"/>
      <c r="P357" s="190"/>
      <c r="Q357" s="190"/>
      <c r="R357" s="190"/>
      <c r="S357" s="190"/>
      <c r="T357" s="190"/>
      <c r="U357" s="190"/>
      <c r="V357" s="190"/>
      <c r="W357" s="190"/>
      <c r="X357" s="190"/>
      <c r="Y357" s="190"/>
      <c r="Z357" s="190"/>
      <c r="AA357" s="190"/>
      <c r="AB357" s="190"/>
      <c r="AC357" s="190"/>
      <c r="AD357" s="190"/>
      <c r="AE357" s="190"/>
      <c r="AF357" s="190"/>
      <c r="AG357" s="190"/>
      <c r="AH357" s="190"/>
      <c r="AI357" s="190"/>
      <c r="AJ357" s="190"/>
      <c r="AK357" s="190"/>
      <c r="AL357" s="190"/>
      <c r="AM357" s="190"/>
      <c r="AN357" s="190"/>
      <c r="AO357" s="190"/>
      <c r="AP357" s="190"/>
      <c r="AQ357" s="190"/>
      <c r="AR357" s="190"/>
      <c r="AS357" s="190"/>
      <c r="AT357" s="190"/>
      <c r="AU357" s="190"/>
      <c r="AV357" s="190"/>
      <c r="AW357" s="190"/>
      <c r="AX357" s="190"/>
      <c r="AY357" s="190"/>
      <c r="AZ357" s="190"/>
      <c r="BA357" s="190"/>
      <c r="BB357" s="200"/>
    </row>
    <row r="358" spans="1:54" ht="22.5" customHeight="1">
      <c r="A358" s="290"/>
      <c r="B358" s="292"/>
      <c r="C358" s="292"/>
      <c r="D358" s="182" t="s">
        <v>278</v>
      </c>
      <c r="E358" s="190">
        <f t="shared" si="736"/>
        <v>0</v>
      </c>
      <c r="F358" s="190">
        <f t="shared" si="734"/>
        <v>0</v>
      </c>
      <c r="G358" s="190"/>
      <c r="H358" s="190"/>
      <c r="I358" s="190"/>
      <c r="J358" s="190"/>
      <c r="K358" s="190"/>
      <c r="L358" s="190"/>
      <c r="M358" s="190"/>
      <c r="N358" s="190"/>
      <c r="O358" s="190"/>
      <c r="P358" s="190"/>
      <c r="Q358" s="190"/>
      <c r="R358" s="190"/>
      <c r="S358" s="190"/>
      <c r="T358" s="190"/>
      <c r="U358" s="190"/>
      <c r="V358" s="190"/>
      <c r="W358" s="190"/>
      <c r="X358" s="190"/>
      <c r="Y358" s="190"/>
      <c r="Z358" s="190"/>
      <c r="AA358" s="190"/>
      <c r="AB358" s="190"/>
      <c r="AC358" s="190"/>
      <c r="AD358" s="190"/>
      <c r="AE358" s="190"/>
      <c r="AF358" s="190"/>
      <c r="AG358" s="190"/>
      <c r="AH358" s="190"/>
      <c r="AI358" s="190"/>
      <c r="AJ358" s="190"/>
      <c r="AK358" s="190"/>
      <c r="AL358" s="190"/>
      <c r="AM358" s="190"/>
      <c r="AN358" s="190"/>
      <c r="AO358" s="190"/>
      <c r="AP358" s="190"/>
      <c r="AQ358" s="190"/>
      <c r="AR358" s="190"/>
      <c r="AS358" s="190"/>
      <c r="AT358" s="190"/>
      <c r="AU358" s="190"/>
      <c r="AV358" s="190"/>
      <c r="AW358" s="190"/>
      <c r="AX358" s="190"/>
      <c r="AY358" s="190"/>
      <c r="AZ358" s="190"/>
      <c r="BA358" s="190"/>
      <c r="BB358" s="200"/>
    </row>
    <row r="359" spans="1:54" ht="31.2">
      <c r="A359" s="290"/>
      <c r="B359" s="292"/>
      <c r="C359" s="292"/>
      <c r="D359" s="161" t="s">
        <v>43</v>
      </c>
      <c r="E359" s="190">
        <f t="shared" si="736"/>
        <v>0</v>
      </c>
      <c r="F359" s="190">
        <f t="shared" si="734"/>
        <v>0</v>
      </c>
      <c r="G359" s="190"/>
      <c r="H359" s="190"/>
      <c r="I359" s="190"/>
      <c r="J359" s="190"/>
      <c r="K359" s="190"/>
      <c r="L359" s="190"/>
      <c r="M359" s="190"/>
      <c r="N359" s="190"/>
      <c r="O359" s="190"/>
      <c r="P359" s="190"/>
      <c r="Q359" s="190"/>
      <c r="R359" s="190"/>
      <c r="S359" s="190"/>
      <c r="T359" s="190"/>
      <c r="U359" s="190"/>
      <c r="V359" s="190"/>
      <c r="W359" s="190"/>
      <c r="X359" s="190"/>
      <c r="Y359" s="190"/>
      <c r="Z359" s="190"/>
      <c r="AA359" s="190"/>
      <c r="AB359" s="190"/>
      <c r="AC359" s="190"/>
      <c r="AD359" s="190"/>
      <c r="AE359" s="190"/>
      <c r="AF359" s="190"/>
      <c r="AG359" s="190"/>
      <c r="AH359" s="190"/>
      <c r="AI359" s="190"/>
      <c r="AJ359" s="190"/>
      <c r="AK359" s="190"/>
      <c r="AL359" s="190"/>
      <c r="AM359" s="190"/>
      <c r="AN359" s="190"/>
      <c r="AO359" s="190"/>
      <c r="AP359" s="190"/>
      <c r="AQ359" s="190"/>
      <c r="AR359" s="190"/>
      <c r="AS359" s="190"/>
      <c r="AT359" s="190"/>
      <c r="AU359" s="190"/>
      <c r="AV359" s="190"/>
      <c r="AW359" s="190"/>
      <c r="AX359" s="190"/>
      <c r="AY359" s="190"/>
      <c r="AZ359" s="190"/>
      <c r="BA359" s="190"/>
      <c r="BB359" s="201"/>
    </row>
    <row r="360" spans="1:54" ht="22.5" customHeight="1">
      <c r="A360" s="289"/>
      <c r="B360" s="291" t="s">
        <v>347</v>
      </c>
      <c r="C360" s="291" t="s">
        <v>345</v>
      </c>
      <c r="D360" s="167" t="s">
        <v>41</v>
      </c>
      <c r="E360" s="190">
        <f t="shared" ref="E360:E362" si="737">H360+K360+N360+Q360+T360+W360+Z360+AE360+AJ360+AO360+AT360+AY360</f>
        <v>7519.2000000000007</v>
      </c>
      <c r="F360" s="190">
        <f t="shared" ref="F360:F366" si="738">I360+L360+O360+R360+U360+X360+AA360+AF360+AK360+AP360+AU360+AZ360</f>
        <v>7519.2000000000007</v>
      </c>
      <c r="G360" s="190">
        <f>F360/E360*100</f>
        <v>100</v>
      </c>
      <c r="H360" s="190">
        <f>H361+H362+H363+H2796</f>
        <v>2209.0100000000002</v>
      </c>
      <c r="I360" s="190">
        <f>I361+I362+I363+I2796</f>
        <v>2209.0100000000002</v>
      </c>
      <c r="J360" s="190">
        <f>I360/H360*100</f>
        <v>100</v>
      </c>
      <c r="K360" s="190">
        <f>K361+K362+K363+K2796</f>
        <v>3310.19</v>
      </c>
      <c r="L360" s="190">
        <f>L361+L362+L363+L2796</f>
        <v>3310.19</v>
      </c>
      <c r="M360" s="190"/>
      <c r="N360" s="190">
        <f>N361+N362+N363+N2796</f>
        <v>0</v>
      </c>
      <c r="O360" s="190">
        <f>O361+O362+O363+O2796</f>
        <v>0</v>
      </c>
      <c r="P360" s="190"/>
      <c r="Q360" s="190">
        <f>Q361+Q362+Q363+Q2796</f>
        <v>1999.9999999999995</v>
      </c>
      <c r="R360" s="190">
        <f>R361+R362+R363+R2796</f>
        <v>1999.9999999999995</v>
      </c>
      <c r="S360" s="190">
        <f>R360*100/Q360</f>
        <v>100</v>
      </c>
      <c r="T360" s="190">
        <f>T361+T362+T363+T2796</f>
        <v>0</v>
      </c>
      <c r="U360" s="190">
        <f>U361+U362+U363+U2796</f>
        <v>0</v>
      </c>
      <c r="V360" s="190"/>
      <c r="W360" s="190">
        <f>W361+W362+W363+W2796</f>
        <v>0</v>
      </c>
      <c r="X360" s="190">
        <f>X361+X362+X363+X2796</f>
        <v>0</v>
      </c>
      <c r="Y360" s="190"/>
      <c r="Z360" s="190">
        <f>Z361+Z362+Z363+Z2796</f>
        <v>0</v>
      </c>
      <c r="AA360" s="190">
        <f>AA361+AA362+AA363+AA2796</f>
        <v>0</v>
      </c>
      <c r="AB360" s="190">
        <f>AB361+AB362+AB363+AB2796</f>
        <v>0</v>
      </c>
      <c r="AC360" s="190">
        <f>AC361+AC362+AC363+AC2796</f>
        <v>0</v>
      </c>
      <c r="AD360" s="190"/>
      <c r="AE360" s="190">
        <f>AE361+AE362+AE363+AE2796</f>
        <v>0</v>
      </c>
      <c r="AF360" s="190">
        <f>AF361+AF362+AF363+AF2796</f>
        <v>0</v>
      </c>
      <c r="AG360" s="190">
        <f>AG361+AG362+AG363+AG2796</f>
        <v>0</v>
      </c>
      <c r="AH360" s="190">
        <f>AH361+AH362+AH363+AH2796</f>
        <v>0</v>
      </c>
      <c r="AI360" s="190"/>
      <c r="AJ360" s="190">
        <f>AJ361+AJ362+AJ363+AJ2796</f>
        <v>0</v>
      </c>
      <c r="AK360" s="190">
        <f>AK361+AK362+AK363+AK2796</f>
        <v>0</v>
      </c>
      <c r="AL360" s="190">
        <f>AL361+AL362+AL363+AL2796</f>
        <v>0</v>
      </c>
      <c r="AM360" s="190">
        <f>AM361+AM362+AM363+AM2796</f>
        <v>0</v>
      </c>
      <c r="AN360" s="190"/>
      <c r="AO360" s="190">
        <f>AO361+AO362+AO363+AO2796</f>
        <v>0</v>
      </c>
      <c r="AP360" s="190">
        <f>AP361+AP362+AP363+AP2796</f>
        <v>0</v>
      </c>
      <c r="AQ360" s="190">
        <f>AQ361+AQ362+AQ363+AQ2796</f>
        <v>0</v>
      </c>
      <c r="AR360" s="190">
        <f>AR361+AR362+AR363+AR2796</f>
        <v>0</v>
      </c>
      <c r="AS360" s="190"/>
      <c r="AT360" s="190">
        <f t="shared" ref="AT360:AZ360" si="739">AT361+AT362+AT363+AT2796</f>
        <v>0</v>
      </c>
      <c r="AU360" s="190">
        <f t="shared" si="739"/>
        <v>0</v>
      </c>
      <c r="AV360" s="190">
        <f t="shared" si="739"/>
        <v>0</v>
      </c>
      <c r="AW360" s="190">
        <f t="shared" si="739"/>
        <v>0</v>
      </c>
      <c r="AX360" s="190">
        <f t="shared" si="739"/>
        <v>0</v>
      </c>
      <c r="AY360" s="190">
        <f t="shared" si="739"/>
        <v>0</v>
      </c>
      <c r="AZ360" s="190">
        <f t="shared" si="739"/>
        <v>0</v>
      </c>
      <c r="BA360" s="190"/>
      <c r="BB360" s="200"/>
    </row>
    <row r="361" spans="1:54" ht="32.25" customHeight="1">
      <c r="A361" s="290"/>
      <c r="B361" s="292"/>
      <c r="C361" s="292"/>
      <c r="D361" s="165" t="s">
        <v>37</v>
      </c>
      <c r="E361" s="190">
        <f t="shared" si="737"/>
        <v>0</v>
      </c>
      <c r="F361" s="190">
        <f t="shared" si="738"/>
        <v>0</v>
      </c>
      <c r="G361" s="190"/>
      <c r="H361" s="190"/>
      <c r="I361" s="190"/>
      <c r="J361" s="190"/>
      <c r="K361" s="190"/>
      <c r="L361" s="190"/>
      <c r="M361" s="190"/>
      <c r="N361" s="190"/>
      <c r="O361" s="190"/>
      <c r="P361" s="190"/>
      <c r="Q361" s="190"/>
      <c r="R361" s="190"/>
      <c r="S361" s="190"/>
      <c r="T361" s="190"/>
      <c r="U361" s="190"/>
      <c r="V361" s="190"/>
      <c r="W361" s="190"/>
      <c r="X361" s="190"/>
      <c r="Y361" s="190"/>
      <c r="Z361" s="190"/>
      <c r="AA361" s="190"/>
      <c r="AB361" s="190"/>
      <c r="AC361" s="190"/>
      <c r="AD361" s="190"/>
      <c r="AE361" s="190"/>
      <c r="AF361" s="190"/>
      <c r="AG361" s="190"/>
      <c r="AH361" s="190"/>
      <c r="AI361" s="190"/>
      <c r="AJ361" s="190"/>
      <c r="AK361" s="190"/>
      <c r="AL361" s="190"/>
      <c r="AM361" s="190"/>
      <c r="AN361" s="190"/>
      <c r="AO361" s="190"/>
      <c r="AP361" s="190"/>
      <c r="AQ361" s="190"/>
      <c r="AR361" s="190"/>
      <c r="AS361" s="190"/>
      <c r="AT361" s="190"/>
      <c r="AU361" s="190"/>
      <c r="AV361" s="190"/>
      <c r="AW361" s="190"/>
      <c r="AX361" s="190"/>
      <c r="AY361" s="190"/>
      <c r="AZ361" s="190"/>
      <c r="BA361" s="190"/>
      <c r="BB361" s="200"/>
    </row>
    <row r="362" spans="1:54" ht="50.25" customHeight="1">
      <c r="A362" s="290"/>
      <c r="B362" s="292"/>
      <c r="C362" s="292"/>
      <c r="D362" s="166" t="s">
        <v>2</v>
      </c>
      <c r="E362" s="190">
        <f t="shared" si="737"/>
        <v>0</v>
      </c>
      <c r="F362" s="190">
        <f t="shared" si="738"/>
        <v>0</v>
      </c>
      <c r="G362" s="190"/>
      <c r="H362" s="190"/>
      <c r="I362" s="190"/>
      <c r="J362" s="190"/>
      <c r="K362" s="190"/>
      <c r="L362" s="190"/>
      <c r="M362" s="190"/>
      <c r="N362" s="190"/>
      <c r="O362" s="190"/>
      <c r="P362" s="190"/>
      <c r="Q362" s="190"/>
      <c r="R362" s="190"/>
      <c r="S362" s="190"/>
      <c r="T362" s="190"/>
      <c r="U362" s="190"/>
      <c r="V362" s="190"/>
      <c r="W362" s="190"/>
      <c r="X362" s="190"/>
      <c r="Y362" s="190"/>
      <c r="Z362" s="190"/>
      <c r="AA362" s="190"/>
      <c r="AB362" s="190"/>
      <c r="AC362" s="190"/>
      <c r="AD362" s="190"/>
      <c r="AE362" s="190"/>
      <c r="AF362" s="190"/>
      <c r="AG362" s="190"/>
      <c r="AH362" s="190"/>
      <c r="AI362" s="190"/>
      <c r="AJ362" s="190"/>
      <c r="AK362" s="190"/>
      <c r="AL362" s="190"/>
      <c r="AM362" s="190"/>
      <c r="AN362" s="190"/>
      <c r="AO362" s="190"/>
      <c r="AP362" s="190"/>
      <c r="AQ362" s="190"/>
      <c r="AR362" s="190"/>
      <c r="AS362" s="190"/>
      <c r="AT362" s="190"/>
      <c r="AU362" s="190"/>
      <c r="AV362" s="190"/>
      <c r="AW362" s="190"/>
      <c r="AX362" s="190"/>
      <c r="AY362" s="190"/>
      <c r="AZ362" s="190"/>
      <c r="BA362" s="190"/>
      <c r="BB362" s="200"/>
    </row>
    <row r="363" spans="1:54" ht="22.5" customHeight="1">
      <c r="A363" s="290"/>
      <c r="B363" s="292"/>
      <c r="C363" s="292"/>
      <c r="D363" s="182" t="s">
        <v>277</v>
      </c>
      <c r="E363" s="190">
        <f>H363+K363+N363+Q363+T363+W363+Z363+AE363+AJ363+AO363+AT363+AY363</f>
        <v>7519.2000000000007</v>
      </c>
      <c r="F363" s="190">
        <f t="shared" si="738"/>
        <v>7519.2000000000007</v>
      </c>
      <c r="G363" s="190">
        <f>F363/E363*100</f>
        <v>100</v>
      </c>
      <c r="H363" s="208">
        <v>2209.0100000000002</v>
      </c>
      <c r="I363" s="190">
        <v>2209.0100000000002</v>
      </c>
      <c r="J363" s="190">
        <f>I363/H363*100</f>
        <v>100</v>
      </c>
      <c r="K363" s="190">
        <v>3310.19</v>
      </c>
      <c r="L363" s="190">
        <v>3310.19</v>
      </c>
      <c r="M363" s="190"/>
      <c r="N363" s="190"/>
      <c r="O363" s="190"/>
      <c r="P363" s="190"/>
      <c r="Q363" s="190">
        <f>7519.2-2209.01-3310.19</f>
        <v>1999.9999999999995</v>
      </c>
      <c r="R363" s="190">
        <f>7519.2-2209.01-3310.19</f>
        <v>1999.9999999999995</v>
      </c>
      <c r="S363" s="190">
        <f>R363*100/Q363</f>
        <v>100</v>
      </c>
      <c r="T363" s="190"/>
      <c r="U363" s="190"/>
      <c r="V363" s="190"/>
      <c r="W363" s="190"/>
      <c r="X363" s="190"/>
      <c r="Y363" s="190"/>
      <c r="Z363" s="190"/>
      <c r="AA363" s="190"/>
      <c r="AB363" s="190"/>
      <c r="AC363" s="190"/>
      <c r="AD363" s="190"/>
      <c r="AE363" s="190"/>
      <c r="AF363" s="190"/>
      <c r="AG363" s="190"/>
      <c r="AH363" s="190"/>
      <c r="AI363" s="190"/>
      <c r="AJ363" s="190"/>
      <c r="AK363" s="190"/>
      <c r="AL363" s="190"/>
      <c r="AM363" s="190"/>
      <c r="AN363" s="190"/>
      <c r="AO363" s="190"/>
      <c r="AP363" s="190"/>
      <c r="AQ363" s="190"/>
      <c r="AR363" s="190"/>
      <c r="AS363" s="190"/>
      <c r="AT363" s="190"/>
      <c r="AU363" s="190"/>
      <c r="AV363" s="190"/>
      <c r="AW363" s="190"/>
      <c r="AX363" s="190"/>
      <c r="AY363" s="190"/>
      <c r="AZ363" s="190"/>
      <c r="BA363" s="190"/>
      <c r="BB363" s="200"/>
    </row>
    <row r="364" spans="1:54" ht="82.5" customHeight="1">
      <c r="A364" s="290"/>
      <c r="B364" s="292"/>
      <c r="C364" s="292"/>
      <c r="D364" s="182" t="s">
        <v>283</v>
      </c>
      <c r="E364" s="190">
        <f t="shared" ref="E364:E366" si="740">H364+K364+N364+Q364+T364+W364+Z364+AE364+AJ364+AO364+AT364+AY364</f>
        <v>0</v>
      </c>
      <c r="F364" s="190">
        <f t="shared" si="738"/>
        <v>0</v>
      </c>
      <c r="G364" s="190"/>
      <c r="H364" s="190"/>
      <c r="I364" s="190"/>
      <c r="J364" s="190"/>
      <c r="K364" s="190"/>
      <c r="L364" s="190"/>
      <c r="M364" s="190"/>
      <c r="N364" s="190"/>
      <c r="O364" s="190"/>
      <c r="P364" s="190"/>
      <c r="Q364" s="190"/>
      <c r="R364" s="190"/>
      <c r="S364" s="190"/>
      <c r="T364" s="190"/>
      <c r="U364" s="190"/>
      <c r="V364" s="190"/>
      <c r="W364" s="190"/>
      <c r="X364" s="190"/>
      <c r="Y364" s="190"/>
      <c r="Z364" s="190"/>
      <c r="AA364" s="190"/>
      <c r="AB364" s="190"/>
      <c r="AC364" s="190"/>
      <c r="AD364" s="190"/>
      <c r="AE364" s="190"/>
      <c r="AF364" s="190"/>
      <c r="AG364" s="190"/>
      <c r="AH364" s="190"/>
      <c r="AI364" s="190"/>
      <c r="AJ364" s="190"/>
      <c r="AK364" s="190"/>
      <c r="AL364" s="190"/>
      <c r="AM364" s="190"/>
      <c r="AN364" s="190"/>
      <c r="AO364" s="190"/>
      <c r="AP364" s="190"/>
      <c r="AQ364" s="190"/>
      <c r="AR364" s="190"/>
      <c r="AS364" s="190"/>
      <c r="AT364" s="190"/>
      <c r="AU364" s="190"/>
      <c r="AV364" s="190"/>
      <c r="AW364" s="190"/>
      <c r="AX364" s="190"/>
      <c r="AY364" s="190"/>
      <c r="AZ364" s="190"/>
      <c r="BA364" s="190"/>
      <c r="BB364" s="200"/>
    </row>
    <row r="365" spans="1:54" ht="22.5" customHeight="1">
      <c r="A365" s="290"/>
      <c r="B365" s="292"/>
      <c r="C365" s="292"/>
      <c r="D365" s="182" t="s">
        <v>278</v>
      </c>
      <c r="E365" s="190">
        <f t="shared" si="740"/>
        <v>0</v>
      </c>
      <c r="F365" s="190">
        <f t="shared" si="738"/>
        <v>0</v>
      </c>
      <c r="G365" s="190"/>
      <c r="H365" s="190"/>
      <c r="I365" s="190"/>
      <c r="J365" s="190"/>
      <c r="K365" s="190"/>
      <c r="L365" s="190"/>
      <c r="M365" s="190"/>
      <c r="N365" s="190"/>
      <c r="O365" s="190"/>
      <c r="P365" s="190"/>
      <c r="Q365" s="190"/>
      <c r="R365" s="190"/>
      <c r="S365" s="190"/>
      <c r="T365" s="190"/>
      <c r="U365" s="190"/>
      <c r="V365" s="190"/>
      <c r="W365" s="190"/>
      <c r="X365" s="190"/>
      <c r="Y365" s="190"/>
      <c r="Z365" s="190"/>
      <c r="AA365" s="190"/>
      <c r="AB365" s="190"/>
      <c r="AC365" s="190"/>
      <c r="AD365" s="190"/>
      <c r="AE365" s="190"/>
      <c r="AF365" s="190"/>
      <c r="AG365" s="190"/>
      <c r="AH365" s="190"/>
      <c r="AI365" s="190"/>
      <c r="AJ365" s="190"/>
      <c r="AK365" s="190"/>
      <c r="AL365" s="190"/>
      <c r="AM365" s="190"/>
      <c r="AN365" s="190"/>
      <c r="AO365" s="190"/>
      <c r="AP365" s="190"/>
      <c r="AQ365" s="190"/>
      <c r="AR365" s="190"/>
      <c r="AS365" s="190"/>
      <c r="AT365" s="190"/>
      <c r="AU365" s="190"/>
      <c r="AV365" s="190"/>
      <c r="AW365" s="190"/>
      <c r="AX365" s="190"/>
      <c r="AY365" s="190"/>
      <c r="AZ365" s="190"/>
      <c r="BA365" s="190"/>
      <c r="BB365" s="200"/>
    </row>
    <row r="366" spans="1:54" ht="31.2">
      <c r="A366" s="290"/>
      <c r="B366" s="292"/>
      <c r="C366" s="292"/>
      <c r="D366" s="161" t="s">
        <v>43</v>
      </c>
      <c r="E366" s="190">
        <f t="shared" si="740"/>
        <v>0</v>
      </c>
      <c r="F366" s="190">
        <f t="shared" si="738"/>
        <v>0</v>
      </c>
      <c r="G366" s="190"/>
      <c r="H366" s="190"/>
      <c r="I366" s="190"/>
      <c r="J366" s="190"/>
      <c r="K366" s="190"/>
      <c r="L366" s="190"/>
      <c r="M366" s="190"/>
      <c r="N366" s="190"/>
      <c r="O366" s="190"/>
      <c r="P366" s="190"/>
      <c r="Q366" s="190"/>
      <c r="R366" s="190"/>
      <c r="S366" s="190"/>
      <c r="T366" s="190"/>
      <c r="U366" s="190"/>
      <c r="V366" s="190"/>
      <c r="W366" s="190"/>
      <c r="X366" s="190"/>
      <c r="Y366" s="190"/>
      <c r="Z366" s="190"/>
      <c r="AA366" s="190"/>
      <c r="AB366" s="190"/>
      <c r="AC366" s="190"/>
      <c r="AD366" s="190"/>
      <c r="AE366" s="190"/>
      <c r="AF366" s="190"/>
      <c r="AG366" s="190"/>
      <c r="AH366" s="190"/>
      <c r="AI366" s="190"/>
      <c r="AJ366" s="190"/>
      <c r="AK366" s="190"/>
      <c r="AL366" s="190"/>
      <c r="AM366" s="190"/>
      <c r="AN366" s="190"/>
      <c r="AO366" s="190"/>
      <c r="AP366" s="190"/>
      <c r="AQ366" s="190"/>
      <c r="AR366" s="190"/>
      <c r="AS366" s="190"/>
      <c r="AT366" s="190"/>
      <c r="AU366" s="190"/>
      <c r="AV366" s="190"/>
      <c r="AW366" s="190"/>
      <c r="AX366" s="190"/>
      <c r="AY366" s="190"/>
      <c r="AZ366" s="190"/>
      <c r="BA366" s="190"/>
      <c r="BB366" s="201"/>
    </row>
    <row r="367" spans="1:54" ht="22.5" customHeight="1">
      <c r="A367" s="289"/>
      <c r="B367" s="291" t="s">
        <v>348</v>
      </c>
      <c r="C367" s="291" t="s">
        <v>345</v>
      </c>
      <c r="D367" s="167" t="s">
        <v>41</v>
      </c>
      <c r="E367" s="190">
        <f t="shared" ref="E367:E369" si="741">H367+K367+N367+Q367+T367+W367+Z367+AE367+AJ367+AO367+AT367+AY367</f>
        <v>6102.98</v>
      </c>
      <c r="F367" s="190">
        <f t="shared" ref="F367:F373" si="742">I367+L367+O367+R367+U367+X367+AA367+AF367+AK367+AP367+AU367+AZ367</f>
        <v>6102.98</v>
      </c>
      <c r="G367" s="190">
        <f>F367/E367*100</f>
        <v>100</v>
      </c>
      <c r="H367" s="190">
        <f>H368+H369+H370+H372+H373</f>
        <v>2677</v>
      </c>
      <c r="I367" s="190">
        <f t="shared" ref="I367:AZ367" si="743">I368+I369+I370+I372+I373</f>
        <v>2677</v>
      </c>
      <c r="J367" s="190">
        <f>I367/H367*100</f>
        <v>100</v>
      </c>
      <c r="K367" s="190">
        <f t="shared" si="743"/>
        <v>3425.9799999999996</v>
      </c>
      <c r="L367" s="190">
        <f t="shared" si="743"/>
        <v>3425.9799999999996</v>
      </c>
      <c r="M367" s="190">
        <f>L367/K367*100</f>
        <v>100</v>
      </c>
      <c r="N367" s="190">
        <f t="shared" si="743"/>
        <v>0</v>
      </c>
      <c r="O367" s="190">
        <f t="shared" si="743"/>
        <v>0</v>
      </c>
      <c r="P367" s="190"/>
      <c r="Q367" s="190">
        <f t="shared" si="743"/>
        <v>0</v>
      </c>
      <c r="R367" s="190">
        <f t="shared" si="743"/>
        <v>0</v>
      </c>
      <c r="S367" s="190"/>
      <c r="T367" s="190">
        <f t="shared" si="743"/>
        <v>0</v>
      </c>
      <c r="U367" s="190">
        <f t="shared" si="743"/>
        <v>0</v>
      </c>
      <c r="V367" s="190"/>
      <c r="W367" s="190">
        <f t="shared" si="743"/>
        <v>0</v>
      </c>
      <c r="X367" s="190">
        <f t="shared" si="743"/>
        <v>0</v>
      </c>
      <c r="Y367" s="190"/>
      <c r="Z367" s="190">
        <f t="shared" si="743"/>
        <v>0</v>
      </c>
      <c r="AA367" s="190">
        <f t="shared" si="743"/>
        <v>0</v>
      </c>
      <c r="AB367" s="190">
        <f t="shared" si="743"/>
        <v>0</v>
      </c>
      <c r="AC367" s="190">
        <f t="shared" si="743"/>
        <v>0</v>
      </c>
      <c r="AD367" s="190"/>
      <c r="AE367" s="190">
        <f t="shared" si="743"/>
        <v>0</v>
      </c>
      <c r="AF367" s="190">
        <f t="shared" si="743"/>
        <v>0</v>
      </c>
      <c r="AG367" s="190">
        <f t="shared" si="743"/>
        <v>0</v>
      </c>
      <c r="AH367" s="190">
        <f t="shared" si="743"/>
        <v>0</v>
      </c>
      <c r="AI367" s="190"/>
      <c r="AJ367" s="190">
        <f t="shared" si="743"/>
        <v>0</v>
      </c>
      <c r="AK367" s="190">
        <f t="shared" si="743"/>
        <v>0</v>
      </c>
      <c r="AL367" s="190">
        <f t="shared" si="743"/>
        <v>0</v>
      </c>
      <c r="AM367" s="190">
        <f t="shared" si="743"/>
        <v>0</v>
      </c>
      <c r="AN367" s="190"/>
      <c r="AO367" s="190">
        <f t="shared" si="743"/>
        <v>0</v>
      </c>
      <c r="AP367" s="190">
        <f t="shared" si="743"/>
        <v>0</v>
      </c>
      <c r="AQ367" s="190">
        <f t="shared" si="743"/>
        <v>0</v>
      </c>
      <c r="AR367" s="190">
        <f t="shared" si="743"/>
        <v>0</v>
      </c>
      <c r="AS367" s="190"/>
      <c r="AT367" s="190">
        <f t="shared" si="743"/>
        <v>0</v>
      </c>
      <c r="AU367" s="190">
        <f t="shared" si="743"/>
        <v>0</v>
      </c>
      <c r="AV367" s="190">
        <f t="shared" si="743"/>
        <v>0</v>
      </c>
      <c r="AW367" s="190">
        <f t="shared" si="743"/>
        <v>0</v>
      </c>
      <c r="AX367" s="190"/>
      <c r="AY367" s="190">
        <f t="shared" si="743"/>
        <v>0</v>
      </c>
      <c r="AZ367" s="190">
        <f t="shared" si="743"/>
        <v>0</v>
      </c>
      <c r="BA367" s="190"/>
      <c r="BB367" s="200"/>
    </row>
    <row r="368" spans="1:54" ht="32.25" customHeight="1">
      <c r="A368" s="290"/>
      <c r="B368" s="292"/>
      <c r="C368" s="292"/>
      <c r="D368" s="165" t="s">
        <v>37</v>
      </c>
      <c r="E368" s="190">
        <f t="shared" si="741"/>
        <v>0</v>
      </c>
      <c r="F368" s="190">
        <f t="shared" si="742"/>
        <v>0</v>
      </c>
      <c r="G368" s="190"/>
      <c r="H368" s="190"/>
      <c r="I368" s="190"/>
      <c r="J368" s="190"/>
      <c r="K368" s="190"/>
      <c r="L368" s="190"/>
      <c r="M368" s="190"/>
      <c r="N368" s="190"/>
      <c r="O368" s="190"/>
      <c r="P368" s="190"/>
      <c r="Q368" s="190"/>
      <c r="R368" s="190"/>
      <c r="S368" s="190"/>
      <c r="T368" s="190"/>
      <c r="U368" s="190"/>
      <c r="V368" s="190"/>
      <c r="W368" s="190"/>
      <c r="X368" s="190"/>
      <c r="Y368" s="190"/>
      <c r="Z368" s="190"/>
      <c r="AA368" s="190"/>
      <c r="AB368" s="190"/>
      <c r="AC368" s="190"/>
      <c r="AD368" s="190"/>
      <c r="AE368" s="190"/>
      <c r="AF368" s="190"/>
      <c r="AG368" s="190"/>
      <c r="AH368" s="190"/>
      <c r="AI368" s="190"/>
      <c r="AJ368" s="190"/>
      <c r="AK368" s="190"/>
      <c r="AL368" s="190"/>
      <c r="AM368" s="190"/>
      <c r="AN368" s="190"/>
      <c r="AO368" s="190"/>
      <c r="AP368" s="190"/>
      <c r="AQ368" s="190"/>
      <c r="AR368" s="190"/>
      <c r="AS368" s="190"/>
      <c r="AT368" s="190"/>
      <c r="AU368" s="190"/>
      <c r="AV368" s="190"/>
      <c r="AW368" s="190"/>
      <c r="AX368" s="190"/>
      <c r="AY368" s="190"/>
      <c r="AZ368" s="190"/>
      <c r="BA368" s="190"/>
      <c r="BB368" s="200"/>
    </row>
    <row r="369" spans="1:54" ht="50.25" customHeight="1">
      <c r="A369" s="290"/>
      <c r="B369" s="292"/>
      <c r="C369" s="292"/>
      <c r="D369" s="166" t="s">
        <v>2</v>
      </c>
      <c r="E369" s="190">
        <f t="shared" si="741"/>
        <v>0</v>
      </c>
      <c r="F369" s="190">
        <f t="shared" si="742"/>
        <v>0</v>
      </c>
      <c r="G369" s="190"/>
      <c r="H369" s="190"/>
      <c r="I369" s="190"/>
      <c r="J369" s="190"/>
      <c r="K369" s="190"/>
      <c r="L369" s="190"/>
      <c r="M369" s="190"/>
      <c r="N369" s="190"/>
      <c r="O369" s="190"/>
      <c r="P369" s="190"/>
      <c r="Q369" s="190"/>
      <c r="R369" s="190"/>
      <c r="S369" s="190"/>
      <c r="T369" s="190"/>
      <c r="U369" s="190"/>
      <c r="V369" s="190"/>
      <c r="W369" s="190"/>
      <c r="X369" s="190"/>
      <c r="Y369" s="190"/>
      <c r="Z369" s="190"/>
      <c r="AA369" s="190"/>
      <c r="AB369" s="190"/>
      <c r="AC369" s="190"/>
      <c r="AD369" s="190"/>
      <c r="AE369" s="190"/>
      <c r="AF369" s="190"/>
      <c r="AG369" s="190"/>
      <c r="AH369" s="190"/>
      <c r="AI369" s="190"/>
      <c r="AJ369" s="190"/>
      <c r="AK369" s="190"/>
      <c r="AL369" s="190"/>
      <c r="AM369" s="190"/>
      <c r="AN369" s="190"/>
      <c r="AO369" s="190"/>
      <c r="AP369" s="190"/>
      <c r="AQ369" s="190"/>
      <c r="AR369" s="190"/>
      <c r="AS369" s="190"/>
      <c r="AT369" s="190"/>
      <c r="AU369" s="190"/>
      <c r="AV369" s="190"/>
      <c r="AW369" s="190"/>
      <c r="AX369" s="190"/>
      <c r="AY369" s="190"/>
      <c r="AZ369" s="190"/>
      <c r="BA369" s="190"/>
      <c r="BB369" s="200"/>
    </row>
    <row r="370" spans="1:54" ht="22.5" customHeight="1">
      <c r="A370" s="290"/>
      <c r="B370" s="292"/>
      <c r="C370" s="292"/>
      <c r="D370" s="182" t="s">
        <v>277</v>
      </c>
      <c r="E370" s="190">
        <f>H370+K370+N370+Q370+T370+W370+Z370+AE370+AJ370+AO370+AT370+AY370</f>
        <v>6102.98</v>
      </c>
      <c r="F370" s="190">
        <f t="shared" si="742"/>
        <v>6102.98</v>
      </c>
      <c r="G370" s="190">
        <f>F370/E370*100</f>
        <v>100</v>
      </c>
      <c r="H370" s="190">
        <v>2677</v>
      </c>
      <c r="I370" s="190">
        <v>2677</v>
      </c>
      <c r="J370" s="190">
        <f>I370/H370*100</f>
        <v>100</v>
      </c>
      <c r="K370" s="197">
        <f>6102.98-2677</f>
        <v>3425.9799999999996</v>
      </c>
      <c r="L370" s="197">
        <f>6102.98-2677</f>
        <v>3425.9799999999996</v>
      </c>
      <c r="M370" s="190">
        <f>L370/K370*100</f>
        <v>100</v>
      </c>
      <c r="N370" s="190"/>
      <c r="O370" s="190"/>
      <c r="P370" s="190"/>
      <c r="Q370" s="190"/>
      <c r="R370" s="190"/>
      <c r="S370" s="190"/>
      <c r="T370" s="190"/>
      <c r="U370" s="190"/>
      <c r="V370" s="190"/>
      <c r="W370" s="190"/>
      <c r="X370" s="190"/>
      <c r="Y370" s="190"/>
      <c r="Z370" s="190"/>
      <c r="AA370" s="190"/>
      <c r="AB370" s="190"/>
      <c r="AC370" s="190"/>
      <c r="AD370" s="190"/>
      <c r="AE370" s="190"/>
      <c r="AF370" s="190"/>
      <c r="AG370" s="190"/>
      <c r="AH370" s="190"/>
      <c r="AI370" s="190"/>
      <c r="AJ370" s="190"/>
      <c r="AK370" s="190"/>
      <c r="AL370" s="190"/>
      <c r="AM370" s="190"/>
      <c r="AN370" s="190"/>
      <c r="AO370" s="190"/>
      <c r="AP370" s="190"/>
      <c r="AQ370" s="190"/>
      <c r="AR370" s="190"/>
      <c r="AS370" s="190"/>
      <c r="AT370" s="190"/>
      <c r="AU370" s="190"/>
      <c r="AV370" s="190"/>
      <c r="AW370" s="190"/>
      <c r="AX370" s="190"/>
      <c r="AY370" s="190"/>
      <c r="AZ370" s="190"/>
      <c r="BA370" s="190"/>
      <c r="BB370" s="200"/>
    </row>
    <row r="371" spans="1:54" ht="82.5" customHeight="1">
      <c r="A371" s="290"/>
      <c r="B371" s="292"/>
      <c r="C371" s="292"/>
      <c r="D371" s="182" t="s">
        <v>283</v>
      </c>
      <c r="E371" s="190">
        <f t="shared" ref="E371:E376" si="744">H371+K371+N371+Q371+T371+W371+Z371+AE371+AJ371+AO371+AT371+AY371</f>
        <v>0</v>
      </c>
      <c r="F371" s="190">
        <f t="shared" si="742"/>
        <v>0</v>
      </c>
      <c r="G371" s="190"/>
      <c r="H371" s="190"/>
      <c r="I371" s="190"/>
      <c r="J371" s="190"/>
      <c r="K371" s="190"/>
      <c r="L371" s="190"/>
      <c r="M371" s="190"/>
      <c r="N371" s="190"/>
      <c r="O371" s="190"/>
      <c r="P371" s="190"/>
      <c r="Q371" s="190"/>
      <c r="R371" s="190"/>
      <c r="S371" s="190"/>
      <c r="T371" s="190"/>
      <c r="U371" s="190"/>
      <c r="V371" s="190"/>
      <c r="W371" s="190"/>
      <c r="X371" s="190"/>
      <c r="Y371" s="190"/>
      <c r="Z371" s="190"/>
      <c r="AA371" s="190"/>
      <c r="AB371" s="190"/>
      <c r="AC371" s="190"/>
      <c r="AD371" s="190"/>
      <c r="AE371" s="190"/>
      <c r="AF371" s="190"/>
      <c r="AG371" s="190"/>
      <c r="AH371" s="190"/>
      <c r="AI371" s="190"/>
      <c r="AJ371" s="190"/>
      <c r="AK371" s="190"/>
      <c r="AL371" s="190"/>
      <c r="AM371" s="190"/>
      <c r="AN371" s="190"/>
      <c r="AO371" s="190"/>
      <c r="AP371" s="190"/>
      <c r="AQ371" s="190"/>
      <c r="AR371" s="190"/>
      <c r="AS371" s="190"/>
      <c r="AT371" s="190"/>
      <c r="AU371" s="190"/>
      <c r="AV371" s="190"/>
      <c r="AW371" s="190"/>
      <c r="AX371" s="190"/>
      <c r="AY371" s="190"/>
      <c r="AZ371" s="190"/>
      <c r="BA371" s="190"/>
      <c r="BB371" s="200"/>
    </row>
    <row r="372" spans="1:54" ht="22.5" customHeight="1">
      <c r="A372" s="290"/>
      <c r="B372" s="292"/>
      <c r="C372" s="292"/>
      <c r="D372" s="182" t="s">
        <v>278</v>
      </c>
      <c r="E372" s="190">
        <f t="shared" si="744"/>
        <v>0</v>
      </c>
      <c r="F372" s="190">
        <f t="shared" si="742"/>
        <v>0</v>
      </c>
      <c r="G372" s="190"/>
      <c r="H372" s="190"/>
      <c r="I372" s="190"/>
      <c r="J372" s="190"/>
      <c r="K372" s="190"/>
      <c r="L372" s="190"/>
      <c r="M372" s="190"/>
      <c r="N372" s="190"/>
      <c r="O372" s="190"/>
      <c r="P372" s="190"/>
      <c r="Q372" s="190"/>
      <c r="R372" s="190"/>
      <c r="S372" s="190"/>
      <c r="T372" s="190"/>
      <c r="U372" s="190"/>
      <c r="V372" s="190"/>
      <c r="W372" s="190"/>
      <c r="X372" s="190"/>
      <c r="Y372" s="190"/>
      <c r="Z372" s="190"/>
      <c r="AA372" s="190"/>
      <c r="AB372" s="190"/>
      <c r="AC372" s="190"/>
      <c r="AD372" s="190"/>
      <c r="AE372" s="190"/>
      <c r="AF372" s="190"/>
      <c r="AG372" s="190"/>
      <c r="AH372" s="190"/>
      <c r="AI372" s="190"/>
      <c r="AJ372" s="190"/>
      <c r="AK372" s="190"/>
      <c r="AL372" s="190"/>
      <c r="AM372" s="190"/>
      <c r="AN372" s="190"/>
      <c r="AO372" s="190"/>
      <c r="AP372" s="190"/>
      <c r="AQ372" s="190"/>
      <c r="AR372" s="190"/>
      <c r="AS372" s="190"/>
      <c r="AT372" s="190"/>
      <c r="AU372" s="190"/>
      <c r="AV372" s="190"/>
      <c r="AW372" s="190"/>
      <c r="AX372" s="190"/>
      <c r="AY372" s="190"/>
      <c r="AZ372" s="190"/>
      <c r="BA372" s="190"/>
      <c r="BB372" s="200"/>
    </row>
    <row r="373" spans="1:54" ht="31.2">
      <c r="A373" s="290"/>
      <c r="B373" s="292"/>
      <c r="C373" s="292"/>
      <c r="D373" s="161" t="s">
        <v>43</v>
      </c>
      <c r="E373" s="190">
        <f t="shared" si="744"/>
        <v>0</v>
      </c>
      <c r="F373" s="190">
        <f t="shared" si="742"/>
        <v>0</v>
      </c>
      <c r="G373" s="190"/>
      <c r="H373" s="190"/>
      <c r="I373" s="190"/>
      <c r="J373" s="190"/>
      <c r="K373" s="190"/>
      <c r="L373" s="190"/>
      <c r="M373" s="190"/>
      <c r="N373" s="190"/>
      <c r="O373" s="190"/>
      <c r="P373" s="190"/>
      <c r="Q373" s="190"/>
      <c r="R373" s="190"/>
      <c r="S373" s="190"/>
      <c r="T373" s="190"/>
      <c r="U373" s="190"/>
      <c r="V373" s="190"/>
      <c r="W373" s="190"/>
      <c r="X373" s="190"/>
      <c r="Y373" s="190"/>
      <c r="Z373" s="190"/>
      <c r="AA373" s="190"/>
      <c r="AB373" s="190"/>
      <c r="AC373" s="190"/>
      <c r="AD373" s="190"/>
      <c r="AE373" s="190"/>
      <c r="AF373" s="190"/>
      <c r="AG373" s="190"/>
      <c r="AH373" s="190"/>
      <c r="AI373" s="190"/>
      <c r="AJ373" s="190"/>
      <c r="AK373" s="190"/>
      <c r="AL373" s="190"/>
      <c r="AM373" s="190"/>
      <c r="AN373" s="190"/>
      <c r="AO373" s="190"/>
      <c r="AP373" s="190"/>
      <c r="AQ373" s="190"/>
      <c r="AR373" s="190"/>
      <c r="AS373" s="190"/>
      <c r="AT373" s="190"/>
      <c r="AU373" s="190"/>
      <c r="AV373" s="190"/>
      <c r="AW373" s="190"/>
      <c r="AX373" s="190"/>
      <c r="AY373" s="190"/>
      <c r="AZ373" s="190"/>
      <c r="BA373" s="190"/>
      <c r="BB373" s="201"/>
    </row>
    <row r="374" spans="1:54" ht="22.5" customHeight="1">
      <c r="A374" s="289"/>
      <c r="B374" s="291" t="s">
        <v>349</v>
      </c>
      <c r="C374" s="291"/>
      <c r="D374" s="167" t="s">
        <v>41</v>
      </c>
      <c r="E374" s="190">
        <f t="shared" si="744"/>
        <v>1030.93</v>
      </c>
      <c r="F374" s="190">
        <f t="shared" ref="F374:F380" si="745">I374+L374+O374+R374+U374+X374+AA374+AF374+AK374+AP374+AU374+AZ374</f>
        <v>1030.93</v>
      </c>
      <c r="G374" s="190">
        <f>F374/E374*100</f>
        <v>100</v>
      </c>
      <c r="H374" s="190">
        <f>H375+H376+H377+H379+H380</f>
        <v>518</v>
      </c>
      <c r="I374" s="190">
        <f t="shared" ref="I374:AZ374" si="746">I375+I376+I377+I379+I380</f>
        <v>518</v>
      </c>
      <c r="J374" s="190">
        <f>I374/H374*100</f>
        <v>100</v>
      </c>
      <c r="K374" s="190">
        <f t="shared" si="746"/>
        <v>512.93000000000006</v>
      </c>
      <c r="L374" s="190">
        <f t="shared" si="746"/>
        <v>512.93000000000006</v>
      </c>
      <c r="M374" s="190">
        <f>L374/K374*100</f>
        <v>100</v>
      </c>
      <c r="N374" s="190">
        <f t="shared" si="746"/>
        <v>0</v>
      </c>
      <c r="O374" s="190">
        <f t="shared" si="746"/>
        <v>0</v>
      </c>
      <c r="P374" s="190"/>
      <c r="Q374" s="190">
        <f t="shared" si="746"/>
        <v>0</v>
      </c>
      <c r="R374" s="190">
        <f t="shared" si="746"/>
        <v>0</v>
      </c>
      <c r="S374" s="190"/>
      <c r="T374" s="190">
        <f t="shared" si="746"/>
        <v>0</v>
      </c>
      <c r="U374" s="190">
        <f t="shared" si="746"/>
        <v>0</v>
      </c>
      <c r="V374" s="190"/>
      <c r="W374" s="190">
        <f t="shared" si="746"/>
        <v>0</v>
      </c>
      <c r="X374" s="190">
        <f t="shared" si="746"/>
        <v>0</v>
      </c>
      <c r="Y374" s="190"/>
      <c r="Z374" s="190">
        <f t="shared" si="746"/>
        <v>0</v>
      </c>
      <c r="AA374" s="190">
        <f t="shared" si="746"/>
        <v>0</v>
      </c>
      <c r="AB374" s="190">
        <f t="shared" si="746"/>
        <v>0</v>
      </c>
      <c r="AC374" s="190">
        <f t="shared" si="746"/>
        <v>0</v>
      </c>
      <c r="AD374" s="190"/>
      <c r="AE374" s="190">
        <f t="shared" si="746"/>
        <v>0</v>
      </c>
      <c r="AF374" s="190">
        <f t="shared" si="746"/>
        <v>0</v>
      </c>
      <c r="AG374" s="190">
        <f t="shared" si="746"/>
        <v>0</v>
      </c>
      <c r="AH374" s="190">
        <f t="shared" si="746"/>
        <v>0</v>
      </c>
      <c r="AI374" s="190"/>
      <c r="AJ374" s="190">
        <f t="shared" si="746"/>
        <v>0</v>
      </c>
      <c r="AK374" s="190">
        <f t="shared" si="746"/>
        <v>0</v>
      </c>
      <c r="AL374" s="190">
        <f t="shared" si="746"/>
        <v>0</v>
      </c>
      <c r="AM374" s="190">
        <f t="shared" si="746"/>
        <v>0</v>
      </c>
      <c r="AN374" s="190"/>
      <c r="AO374" s="190">
        <f t="shared" si="746"/>
        <v>0</v>
      </c>
      <c r="AP374" s="190">
        <f t="shared" si="746"/>
        <v>0</v>
      </c>
      <c r="AQ374" s="190">
        <f t="shared" si="746"/>
        <v>0</v>
      </c>
      <c r="AR374" s="190">
        <f t="shared" si="746"/>
        <v>0</v>
      </c>
      <c r="AS374" s="190"/>
      <c r="AT374" s="190">
        <f t="shared" si="746"/>
        <v>0</v>
      </c>
      <c r="AU374" s="190">
        <f t="shared" si="746"/>
        <v>0</v>
      </c>
      <c r="AV374" s="190">
        <f t="shared" si="746"/>
        <v>0</v>
      </c>
      <c r="AW374" s="190">
        <f t="shared" si="746"/>
        <v>0</v>
      </c>
      <c r="AX374" s="190"/>
      <c r="AY374" s="190">
        <f t="shared" si="746"/>
        <v>0</v>
      </c>
      <c r="AZ374" s="190">
        <f t="shared" si="746"/>
        <v>0</v>
      </c>
      <c r="BA374" s="190"/>
      <c r="BB374" s="200"/>
    </row>
    <row r="375" spans="1:54" ht="32.25" customHeight="1">
      <c r="A375" s="290"/>
      <c r="B375" s="292"/>
      <c r="C375" s="292"/>
      <c r="D375" s="165" t="s">
        <v>37</v>
      </c>
      <c r="E375" s="190">
        <f t="shared" si="744"/>
        <v>0</v>
      </c>
      <c r="F375" s="190">
        <f t="shared" si="745"/>
        <v>0</v>
      </c>
      <c r="G375" s="190"/>
      <c r="H375" s="190"/>
      <c r="I375" s="190"/>
      <c r="J375" s="190"/>
      <c r="K375" s="190"/>
      <c r="L375" s="190"/>
      <c r="M375" s="190"/>
      <c r="N375" s="190"/>
      <c r="O375" s="190"/>
      <c r="P375" s="190"/>
      <c r="Q375" s="190"/>
      <c r="R375" s="190"/>
      <c r="S375" s="190"/>
      <c r="T375" s="190"/>
      <c r="U375" s="190"/>
      <c r="V375" s="190"/>
      <c r="W375" s="190"/>
      <c r="X375" s="190"/>
      <c r="Y375" s="190"/>
      <c r="Z375" s="190"/>
      <c r="AA375" s="190"/>
      <c r="AB375" s="190"/>
      <c r="AC375" s="190"/>
      <c r="AD375" s="190"/>
      <c r="AE375" s="190"/>
      <c r="AF375" s="190"/>
      <c r="AG375" s="190"/>
      <c r="AH375" s="190"/>
      <c r="AI375" s="190"/>
      <c r="AJ375" s="190"/>
      <c r="AK375" s="190"/>
      <c r="AL375" s="190"/>
      <c r="AM375" s="190"/>
      <c r="AN375" s="190"/>
      <c r="AO375" s="190"/>
      <c r="AP375" s="190"/>
      <c r="AQ375" s="190"/>
      <c r="AR375" s="190"/>
      <c r="AS375" s="190"/>
      <c r="AT375" s="190"/>
      <c r="AU375" s="190"/>
      <c r="AV375" s="190"/>
      <c r="AW375" s="190"/>
      <c r="AX375" s="190"/>
      <c r="AY375" s="190"/>
      <c r="AZ375" s="190"/>
      <c r="BA375" s="190"/>
      <c r="BB375" s="200"/>
    </row>
    <row r="376" spans="1:54" ht="50.25" customHeight="1">
      <c r="A376" s="290"/>
      <c r="B376" s="292"/>
      <c r="C376" s="292"/>
      <c r="D376" s="166" t="s">
        <v>2</v>
      </c>
      <c r="E376" s="190">
        <f t="shared" si="744"/>
        <v>0</v>
      </c>
      <c r="F376" s="190">
        <f t="shared" si="745"/>
        <v>0</v>
      </c>
      <c r="G376" s="190"/>
      <c r="H376" s="190"/>
      <c r="I376" s="190"/>
      <c r="J376" s="190"/>
      <c r="K376" s="190"/>
      <c r="L376" s="190"/>
      <c r="M376" s="190"/>
      <c r="N376" s="190"/>
      <c r="O376" s="190"/>
      <c r="P376" s="190"/>
      <c r="Q376" s="190"/>
      <c r="R376" s="190"/>
      <c r="S376" s="190"/>
      <c r="T376" s="190"/>
      <c r="U376" s="190"/>
      <c r="V376" s="190"/>
      <c r="W376" s="190"/>
      <c r="X376" s="190"/>
      <c r="Y376" s="190"/>
      <c r="Z376" s="190"/>
      <c r="AA376" s="190"/>
      <c r="AB376" s="190"/>
      <c r="AC376" s="190"/>
      <c r="AD376" s="190"/>
      <c r="AE376" s="190"/>
      <c r="AF376" s="190"/>
      <c r="AG376" s="190"/>
      <c r="AH376" s="190"/>
      <c r="AI376" s="190"/>
      <c r="AJ376" s="190"/>
      <c r="AK376" s="190"/>
      <c r="AL376" s="190"/>
      <c r="AM376" s="190"/>
      <c r="AN376" s="190"/>
      <c r="AO376" s="190"/>
      <c r="AP376" s="190"/>
      <c r="AQ376" s="190"/>
      <c r="AR376" s="190"/>
      <c r="AS376" s="190"/>
      <c r="AT376" s="190"/>
      <c r="AU376" s="190"/>
      <c r="AV376" s="190"/>
      <c r="AW376" s="190"/>
      <c r="AX376" s="190"/>
      <c r="AY376" s="190"/>
      <c r="AZ376" s="190"/>
      <c r="BA376" s="190"/>
      <c r="BB376" s="200"/>
    </row>
    <row r="377" spans="1:54" ht="22.5" customHeight="1">
      <c r="A377" s="290"/>
      <c r="B377" s="292"/>
      <c r="C377" s="292"/>
      <c r="D377" s="182" t="s">
        <v>277</v>
      </c>
      <c r="E377" s="190">
        <f>H377+K377+N377+Q377+T377+W377+Z377+AE377+AJ377+AO377+AT377+AY377</f>
        <v>1030.93</v>
      </c>
      <c r="F377" s="190">
        <f t="shared" si="745"/>
        <v>1030.93</v>
      </c>
      <c r="G377" s="190"/>
      <c r="H377" s="190">
        <v>518</v>
      </c>
      <c r="I377" s="190">
        <v>518</v>
      </c>
      <c r="J377" s="190"/>
      <c r="K377" s="190">
        <f>1030.93-518</f>
        <v>512.93000000000006</v>
      </c>
      <c r="L377" s="190">
        <f>1030.93-518</f>
        <v>512.93000000000006</v>
      </c>
      <c r="M377" s="190"/>
      <c r="N377" s="190"/>
      <c r="O377" s="190"/>
      <c r="P377" s="190"/>
      <c r="Q377" s="190"/>
      <c r="R377" s="190"/>
      <c r="S377" s="190"/>
      <c r="T377" s="190"/>
      <c r="U377" s="190"/>
      <c r="V377" s="190"/>
      <c r="W377" s="190"/>
      <c r="X377" s="190"/>
      <c r="Y377" s="190"/>
      <c r="Z377" s="190"/>
      <c r="AA377" s="190"/>
      <c r="AB377" s="190"/>
      <c r="AC377" s="190"/>
      <c r="AD377" s="190"/>
      <c r="AE377" s="190"/>
      <c r="AF377" s="190"/>
      <c r="AG377" s="190"/>
      <c r="AH377" s="190"/>
      <c r="AI377" s="190"/>
      <c r="AJ377" s="190"/>
      <c r="AK377" s="190"/>
      <c r="AL377" s="190"/>
      <c r="AM377" s="190"/>
      <c r="AN377" s="190"/>
      <c r="AO377" s="190"/>
      <c r="AP377" s="190"/>
      <c r="AQ377" s="190"/>
      <c r="AR377" s="190"/>
      <c r="AS377" s="190"/>
      <c r="AT377" s="190"/>
      <c r="AU377" s="190"/>
      <c r="AV377" s="190"/>
      <c r="AW377" s="190"/>
      <c r="AX377" s="190"/>
      <c r="AY377" s="190"/>
      <c r="AZ377" s="190"/>
      <c r="BA377" s="190"/>
      <c r="BB377" s="200"/>
    </row>
    <row r="378" spans="1:54" ht="82.5" customHeight="1">
      <c r="A378" s="290"/>
      <c r="B378" s="292"/>
      <c r="C378" s="292"/>
      <c r="D378" s="182" t="s">
        <v>283</v>
      </c>
      <c r="E378" s="190">
        <f t="shared" ref="E378:E380" si="747">H378+K378+N378+Q378+T378+W378+Z378+AE378+AJ378+AO378+AT378+AY378</f>
        <v>0</v>
      </c>
      <c r="F378" s="190">
        <f t="shared" si="745"/>
        <v>0</v>
      </c>
      <c r="G378" s="190"/>
      <c r="H378" s="190"/>
      <c r="I378" s="190"/>
      <c r="J378" s="190"/>
      <c r="K378" s="190"/>
      <c r="L378" s="190"/>
      <c r="M378" s="190"/>
      <c r="N378" s="190"/>
      <c r="O378" s="190"/>
      <c r="P378" s="190"/>
      <c r="Q378" s="190"/>
      <c r="R378" s="190"/>
      <c r="S378" s="190"/>
      <c r="T378" s="190"/>
      <c r="U378" s="190"/>
      <c r="V378" s="190"/>
      <c r="W378" s="190"/>
      <c r="X378" s="190"/>
      <c r="Y378" s="190"/>
      <c r="Z378" s="190"/>
      <c r="AA378" s="190"/>
      <c r="AB378" s="190"/>
      <c r="AC378" s="190"/>
      <c r="AD378" s="190"/>
      <c r="AE378" s="190"/>
      <c r="AF378" s="190"/>
      <c r="AG378" s="190"/>
      <c r="AH378" s="190"/>
      <c r="AI378" s="190"/>
      <c r="AJ378" s="190"/>
      <c r="AK378" s="190"/>
      <c r="AL378" s="190"/>
      <c r="AM378" s="190"/>
      <c r="AN378" s="190"/>
      <c r="AO378" s="190"/>
      <c r="AP378" s="190"/>
      <c r="AQ378" s="190"/>
      <c r="AR378" s="190"/>
      <c r="AS378" s="190"/>
      <c r="AT378" s="190"/>
      <c r="AU378" s="190"/>
      <c r="AV378" s="190"/>
      <c r="AW378" s="190"/>
      <c r="AX378" s="190"/>
      <c r="AY378" s="190"/>
      <c r="AZ378" s="190"/>
      <c r="BA378" s="190"/>
      <c r="BB378" s="200"/>
    </row>
    <row r="379" spans="1:54" ht="22.5" customHeight="1">
      <c r="A379" s="290"/>
      <c r="B379" s="292"/>
      <c r="C379" s="292"/>
      <c r="D379" s="182" t="s">
        <v>278</v>
      </c>
      <c r="E379" s="190">
        <f t="shared" si="747"/>
        <v>0</v>
      </c>
      <c r="F379" s="190">
        <f t="shared" si="745"/>
        <v>0</v>
      </c>
      <c r="G379" s="190"/>
      <c r="H379" s="190"/>
      <c r="I379" s="190"/>
      <c r="J379" s="190"/>
      <c r="K379" s="190"/>
      <c r="L379" s="190"/>
      <c r="M379" s="190"/>
      <c r="N379" s="190"/>
      <c r="O379" s="190"/>
      <c r="P379" s="190"/>
      <c r="Q379" s="190"/>
      <c r="R379" s="190"/>
      <c r="S379" s="190"/>
      <c r="T379" s="190"/>
      <c r="U379" s="190"/>
      <c r="V379" s="190"/>
      <c r="W379" s="190"/>
      <c r="X379" s="190"/>
      <c r="Y379" s="190"/>
      <c r="Z379" s="190"/>
      <c r="AA379" s="190"/>
      <c r="AB379" s="190"/>
      <c r="AC379" s="190"/>
      <c r="AD379" s="190"/>
      <c r="AE379" s="190"/>
      <c r="AF379" s="190"/>
      <c r="AG379" s="190"/>
      <c r="AH379" s="190"/>
      <c r="AI379" s="190"/>
      <c r="AJ379" s="190"/>
      <c r="AK379" s="190"/>
      <c r="AL379" s="190"/>
      <c r="AM379" s="190"/>
      <c r="AN379" s="190"/>
      <c r="AO379" s="190"/>
      <c r="AP379" s="190"/>
      <c r="AQ379" s="190"/>
      <c r="AR379" s="190"/>
      <c r="AS379" s="190"/>
      <c r="AT379" s="190"/>
      <c r="AU379" s="190"/>
      <c r="AV379" s="190"/>
      <c r="AW379" s="190"/>
      <c r="AX379" s="190"/>
      <c r="AY379" s="190"/>
      <c r="AZ379" s="190"/>
      <c r="BA379" s="190"/>
      <c r="BB379" s="200"/>
    </row>
    <row r="380" spans="1:54" ht="31.2">
      <c r="A380" s="290"/>
      <c r="B380" s="292"/>
      <c r="C380" s="292"/>
      <c r="D380" s="161" t="s">
        <v>43</v>
      </c>
      <c r="E380" s="190">
        <f t="shared" si="747"/>
        <v>0</v>
      </c>
      <c r="F380" s="190">
        <f t="shared" si="745"/>
        <v>0</v>
      </c>
      <c r="G380" s="190"/>
      <c r="H380" s="190"/>
      <c r="I380" s="190"/>
      <c r="J380" s="190"/>
      <c r="K380" s="190"/>
      <c r="L380" s="190"/>
      <c r="M380" s="190"/>
      <c r="N380" s="190"/>
      <c r="O380" s="190"/>
      <c r="P380" s="190"/>
      <c r="Q380" s="190"/>
      <c r="R380" s="190"/>
      <c r="S380" s="190"/>
      <c r="T380" s="190"/>
      <c r="U380" s="190"/>
      <c r="V380" s="190"/>
      <c r="W380" s="190"/>
      <c r="X380" s="190"/>
      <c r="Y380" s="190"/>
      <c r="Z380" s="190"/>
      <c r="AA380" s="190"/>
      <c r="AB380" s="190"/>
      <c r="AC380" s="190"/>
      <c r="AD380" s="190"/>
      <c r="AE380" s="190"/>
      <c r="AF380" s="190"/>
      <c r="AG380" s="190"/>
      <c r="AH380" s="190"/>
      <c r="AI380" s="190"/>
      <c r="AJ380" s="190"/>
      <c r="AK380" s="190"/>
      <c r="AL380" s="190"/>
      <c r="AM380" s="190"/>
      <c r="AN380" s="190"/>
      <c r="AO380" s="190"/>
      <c r="AP380" s="190"/>
      <c r="AQ380" s="190"/>
      <c r="AR380" s="190"/>
      <c r="AS380" s="190"/>
      <c r="AT380" s="190"/>
      <c r="AU380" s="190"/>
      <c r="AV380" s="190"/>
      <c r="AW380" s="190"/>
      <c r="AX380" s="190"/>
      <c r="AY380" s="190"/>
      <c r="AZ380" s="190"/>
      <c r="BA380" s="190"/>
      <c r="BB380" s="201"/>
    </row>
    <row r="381" spans="1:54" ht="22.5" customHeight="1">
      <c r="A381" s="289"/>
      <c r="B381" s="291" t="s">
        <v>350</v>
      </c>
      <c r="C381" s="291"/>
      <c r="D381" s="167" t="s">
        <v>41</v>
      </c>
      <c r="E381" s="190">
        <f t="shared" ref="E381:E383" si="748">H381+K381+N381+Q381+T381+W381+Z381+AE381+AJ381+AO381+AT381+AY381</f>
        <v>15545.2</v>
      </c>
      <c r="F381" s="190">
        <f t="shared" ref="F381:F387" si="749">I381+L381+O381+R381+U381+X381+AA381+AF381+AK381+AP381+AU381+AZ381</f>
        <v>15545.2</v>
      </c>
      <c r="G381" s="190">
        <f>F381/E381*100</f>
        <v>100</v>
      </c>
      <c r="H381" s="190">
        <f>H382+H383+H384+H386+H387</f>
        <v>7066</v>
      </c>
      <c r="I381" s="190">
        <f t="shared" ref="I381:AZ381" si="750">I382+I383+I384+I386+I387</f>
        <v>7066</v>
      </c>
      <c r="J381" s="190">
        <f>I381/H381*100</f>
        <v>100</v>
      </c>
      <c r="K381" s="190">
        <f t="shared" si="750"/>
        <v>6479.2</v>
      </c>
      <c r="L381" s="190">
        <f t="shared" si="750"/>
        <v>6479.2</v>
      </c>
      <c r="M381" s="190"/>
      <c r="N381" s="190">
        <f t="shared" si="750"/>
        <v>0</v>
      </c>
      <c r="O381" s="190">
        <f t="shared" si="750"/>
        <v>0</v>
      </c>
      <c r="P381" s="190"/>
      <c r="Q381" s="190">
        <f t="shared" si="750"/>
        <v>2000.0000000000009</v>
      </c>
      <c r="R381" s="190">
        <f t="shared" si="750"/>
        <v>2000.0000000000009</v>
      </c>
      <c r="S381" s="190">
        <f>R381*100/Q381</f>
        <v>100</v>
      </c>
      <c r="T381" s="190">
        <f t="shared" si="750"/>
        <v>0</v>
      </c>
      <c r="U381" s="190">
        <f t="shared" si="750"/>
        <v>0</v>
      </c>
      <c r="V381" s="190"/>
      <c r="W381" s="190">
        <f t="shared" si="750"/>
        <v>0</v>
      </c>
      <c r="X381" s="190">
        <f t="shared" si="750"/>
        <v>0</v>
      </c>
      <c r="Y381" s="190"/>
      <c r="Z381" s="190">
        <f t="shared" si="750"/>
        <v>0</v>
      </c>
      <c r="AA381" s="190">
        <f t="shared" si="750"/>
        <v>0</v>
      </c>
      <c r="AB381" s="190">
        <f t="shared" si="750"/>
        <v>0</v>
      </c>
      <c r="AC381" s="190">
        <f t="shared" si="750"/>
        <v>0</v>
      </c>
      <c r="AD381" s="190"/>
      <c r="AE381" s="190">
        <f t="shared" si="750"/>
        <v>0</v>
      </c>
      <c r="AF381" s="190">
        <f t="shared" si="750"/>
        <v>0</v>
      </c>
      <c r="AG381" s="190">
        <f t="shared" si="750"/>
        <v>0</v>
      </c>
      <c r="AH381" s="190">
        <f t="shared" si="750"/>
        <v>0</v>
      </c>
      <c r="AI381" s="190"/>
      <c r="AJ381" s="190">
        <f t="shared" si="750"/>
        <v>0</v>
      </c>
      <c r="AK381" s="190">
        <f t="shared" si="750"/>
        <v>0</v>
      </c>
      <c r="AL381" s="190">
        <f t="shared" si="750"/>
        <v>0</v>
      </c>
      <c r="AM381" s="190">
        <f t="shared" si="750"/>
        <v>0</v>
      </c>
      <c r="AN381" s="190"/>
      <c r="AO381" s="190">
        <f t="shared" si="750"/>
        <v>0</v>
      </c>
      <c r="AP381" s="190">
        <f t="shared" si="750"/>
        <v>0</v>
      </c>
      <c r="AQ381" s="190">
        <f t="shared" si="750"/>
        <v>0</v>
      </c>
      <c r="AR381" s="190">
        <f t="shared" si="750"/>
        <v>0</v>
      </c>
      <c r="AS381" s="190"/>
      <c r="AT381" s="190">
        <f t="shared" si="750"/>
        <v>0</v>
      </c>
      <c r="AU381" s="190">
        <f t="shared" si="750"/>
        <v>0</v>
      </c>
      <c r="AV381" s="190">
        <f t="shared" si="750"/>
        <v>0</v>
      </c>
      <c r="AW381" s="190">
        <f t="shared" si="750"/>
        <v>0</v>
      </c>
      <c r="AX381" s="190"/>
      <c r="AY381" s="190">
        <f t="shared" si="750"/>
        <v>0</v>
      </c>
      <c r="AZ381" s="190">
        <f t="shared" si="750"/>
        <v>0</v>
      </c>
      <c r="BA381" s="190"/>
      <c r="BB381" s="200"/>
    </row>
    <row r="382" spans="1:54" ht="32.25" customHeight="1">
      <c r="A382" s="290"/>
      <c r="B382" s="292"/>
      <c r="C382" s="292"/>
      <c r="D382" s="165" t="s">
        <v>37</v>
      </c>
      <c r="E382" s="190">
        <f t="shared" si="748"/>
        <v>0</v>
      </c>
      <c r="F382" s="190">
        <f t="shared" si="749"/>
        <v>0</v>
      </c>
      <c r="G382" s="190"/>
      <c r="H382" s="190"/>
      <c r="I382" s="190"/>
      <c r="J382" s="190"/>
      <c r="K382" s="190"/>
      <c r="L382" s="190"/>
      <c r="M382" s="190"/>
      <c r="N382" s="190"/>
      <c r="O382" s="190"/>
      <c r="P382" s="190"/>
      <c r="Q382" s="190"/>
      <c r="R382" s="190"/>
      <c r="S382" s="190"/>
      <c r="T382" s="190"/>
      <c r="U382" s="190"/>
      <c r="V382" s="190"/>
      <c r="W382" s="190"/>
      <c r="X382" s="190"/>
      <c r="Y382" s="190"/>
      <c r="Z382" s="190"/>
      <c r="AA382" s="190"/>
      <c r="AB382" s="190"/>
      <c r="AC382" s="190"/>
      <c r="AD382" s="190"/>
      <c r="AE382" s="190"/>
      <c r="AF382" s="190"/>
      <c r="AG382" s="190"/>
      <c r="AH382" s="190"/>
      <c r="AI382" s="190"/>
      <c r="AJ382" s="190"/>
      <c r="AK382" s="190"/>
      <c r="AL382" s="190"/>
      <c r="AM382" s="190"/>
      <c r="AN382" s="190"/>
      <c r="AO382" s="190"/>
      <c r="AP382" s="190"/>
      <c r="AQ382" s="190"/>
      <c r="AR382" s="190"/>
      <c r="AS382" s="190"/>
      <c r="AT382" s="190"/>
      <c r="AU382" s="190"/>
      <c r="AV382" s="190"/>
      <c r="AW382" s="190"/>
      <c r="AX382" s="190"/>
      <c r="AY382" s="190"/>
      <c r="AZ382" s="190"/>
      <c r="BA382" s="190"/>
      <c r="BB382" s="200"/>
    </row>
    <row r="383" spans="1:54" ht="50.25" customHeight="1">
      <c r="A383" s="290"/>
      <c r="B383" s="292"/>
      <c r="C383" s="292"/>
      <c r="D383" s="166" t="s">
        <v>2</v>
      </c>
      <c r="E383" s="190">
        <f t="shared" si="748"/>
        <v>0</v>
      </c>
      <c r="F383" s="190">
        <f t="shared" si="749"/>
        <v>0</v>
      </c>
      <c r="G383" s="190"/>
      <c r="H383" s="190"/>
      <c r="I383" s="190"/>
      <c r="J383" s="190"/>
      <c r="K383" s="190"/>
      <c r="L383" s="190"/>
      <c r="M383" s="190"/>
      <c r="N383" s="190"/>
      <c r="O383" s="190"/>
      <c r="P383" s="190"/>
      <c r="Q383" s="190"/>
      <c r="R383" s="190"/>
      <c r="S383" s="190"/>
      <c r="T383" s="190"/>
      <c r="U383" s="190"/>
      <c r="V383" s="190"/>
      <c r="W383" s="190"/>
      <c r="X383" s="190"/>
      <c r="Y383" s="190"/>
      <c r="Z383" s="190"/>
      <c r="AA383" s="190"/>
      <c r="AB383" s="190"/>
      <c r="AC383" s="190"/>
      <c r="AD383" s="190"/>
      <c r="AE383" s="190"/>
      <c r="AF383" s="190"/>
      <c r="AG383" s="190"/>
      <c r="AH383" s="190"/>
      <c r="AI383" s="190"/>
      <c r="AJ383" s="190"/>
      <c r="AK383" s="190"/>
      <c r="AL383" s="190"/>
      <c r="AM383" s="190"/>
      <c r="AN383" s="190"/>
      <c r="AO383" s="190"/>
      <c r="AP383" s="190"/>
      <c r="AQ383" s="190"/>
      <c r="AR383" s="190"/>
      <c r="AS383" s="190"/>
      <c r="AT383" s="190"/>
      <c r="AU383" s="190"/>
      <c r="AV383" s="190"/>
      <c r="AW383" s="190"/>
      <c r="AX383" s="190"/>
      <c r="AY383" s="190"/>
      <c r="AZ383" s="190"/>
      <c r="BA383" s="190"/>
      <c r="BB383" s="200"/>
    </row>
    <row r="384" spans="1:54" ht="22.5" customHeight="1">
      <c r="A384" s="290"/>
      <c r="B384" s="292"/>
      <c r="C384" s="292"/>
      <c r="D384" s="182" t="s">
        <v>277</v>
      </c>
      <c r="E384" s="190">
        <f>H384+K384+N384+Q384+T384+W384+Z384+AE384+AJ384+AO384+AT384+AY384</f>
        <v>15545.2</v>
      </c>
      <c r="F384" s="190">
        <f t="shared" si="749"/>
        <v>15545.2</v>
      </c>
      <c r="G384" s="190"/>
      <c r="H384" s="190">
        <v>7066</v>
      </c>
      <c r="I384" s="190">
        <v>7066</v>
      </c>
      <c r="J384" s="190"/>
      <c r="K384" s="190">
        <v>6479.2</v>
      </c>
      <c r="L384" s="190">
        <v>6479.2</v>
      </c>
      <c r="M384" s="190"/>
      <c r="N384" s="190"/>
      <c r="O384" s="190"/>
      <c r="P384" s="190"/>
      <c r="Q384" s="190">
        <f>15545.2-7066-6479.2</f>
        <v>2000.0000000000009</v>
      </c>
      <c r="R384" s="190">
        <f>15545.2-7066-6479.2</f>
        <v>2000.0000000000009</v>
      </c>
      <c r="S384" s="190"/>
      <c r="T384" s="190"/>
      <c r="U384" s="190"/>
      <c r="V384" s="190"/>
      <c r="W384" s="190"/>
      <c r="X384" s="190"/>
      <c r="Y384" s="190"/>
      <c r="Z384" s="190"/>
      <c r="AA384" s="190"/>
      <c r="AB384" s="190"/>
      <c r="AC384" s="190"/>
      <c r="AD384" s="190"/>
      <c r="AE384" s="190"/>
      <c r="AF384" s="190"/>
      <c r="AG384" s="190"/>
      <c r="AH384" s="190"/>
      <c r="AI384" s="190"/>
      <c r="AJ384" s="190"/>
      <c r="AK384" s="190"/>
      <c r="AL384" s="190"/>
      <c r="AM384" s="190"/>
      <c r="AN384" s="190"/>
      <c r="AO384" s="190"/>
      <c r="AP384" s="190"/>
      <c r="AQ384" s="190"/>
      <c r="AR384" s="190"/>
      <c r="AS384" s="190"/>
      <c r="AT384" s="190"/>
      <c r="AU384" s="190"/>
      <c r="AV384" s="190"/>
      <c r="AW384" s="190"/>
      <c r="AX384" s="190"/>
      <c r="AY384" s="190"/>
      <c r="AZ384" s="190"/>
      <c r="BA384" s="190"/>
      <c r="BB384" s="200"/>
    </row>
    <row r="385" spans="1:54" ht="82.5" customHeight="1">
      <c r="A385" s="290"/>
      <c r="B385" s="292"/>
      <c r="C385" s="292"/>
      <c r="D385" s="182" t="s">
        <v>283</v>
      </c>
      <c r="E385" s="190">
        <f t="shared" ref="E385:E387" si="751">H385+K385+N385+Q385+T385+W385+Z385+AE385+AJ385+AO385+AT385+AY385</f>
        <v>0</v>
      </c>
      <c r="F385" s="190">
        <f t="shared" si="749"/>
        <v>0</v>
      </c>
      <c r="G385" s="190"/>
      <c r="H385" s="190"/>
      <c r="I385" s="190"/>
      <c r="J385" s="190"/>
      <c r="K385" s="190"/>
      <c r="L385" s="190"/>
      <c r="M385" s="190"/>
      <c r="N385" s="190"/>
      <c r="O385" s="190"/>
      <c r="P385" s="190"/>
      <c r="Q385" s="190"/>
      <c r="R385" s="190"/>
      <c r="S385" s="190"/>
      <c r="T385" s="190"/>
      <c r="U385" s="190"/>
      <c r="V385" s="190"/>
      <c r="W385" s="190"/>
      <c r="X385" s="190"/>
      <c r="Y385" s="190"/>
      <c r="Z385" s="190"/>
      <c r="AA385" s="190"/>
      <c r="AB385" s="190"/>
      <c r="AC385" s="190"/>
      <c r="AD385" s="190"/>
      <c r="AE385" s="190"/>
      <c r="AF385" s="190"/>
      <c r="AG385" s="190"/>
      <c r="AH385" s="190"/>
      <c r="AI385" s="190"/>
      <c r="AJ385" s="190"/>
      <c r="AK385" s="190"/>
      <c r="AL385" s="190"/>
      <c r="AM385" s="190"/>
      <c r="AN385" s="190"/>
      <c r="AO385" s="190"/>
      <c r="AP385" s="190"/>
      <c r="AQ385" s="190"/>
      <c r="AR385" s="190"/>
      <c r="AS385" s="190"/>
      <c r="AT385" s="190"/>
      <c r="AU385" s="190"/>
      <c r="AV385" s="190"/>
      <c r="AW385" s="190"/>
      <c r="AX385" s="190"/>
      <c r="AY385" s="190"/>
      <c r="AZ385" s="190"/>
      <c r="BA385" s="190"/>
      <c r="BB385" s="200"/>
    </row>
    <row r="386" spans="1:54" ht="22.5" customHeight="1">
      <c r="A386" s="290"/>
      <c r="B386" s="292"/>
      <c r="C386" s="292"/>
      <c r="D386" s="182" t="s">
        <v>278</v>
      </c>
      <c r="E386" s="190">
        <f t="shared" si="751"/>
        <v>0</v>
      </c>
      <c r="F386" s="190">
        <f t="shared" si="749"/>
        <v>0</v>
      </c>
      <c r="G386" s="190"/>
      <c r="H386" s="190"/>
      <c r="I386" s="190"/>
      <c r="J386" s="190"/>
      <c r="K386" s="190"/>
      <c r="L386" s="190"/>
      <c r="M386" s="190"/>
      <c r="N386" s="190"/>
      <c r="O386" s="190"/>
      <c r="P386" s="190"/>
      <c r="Q386" s="190"/>
      <c r="R386" s="190"/>
      <c r="S386" s="190"/>
      <c r="T386" s="190"/>
      <c r="U386" s="190"/>
      <c r="V386" s="190"/>
      <c r="W386" s="190"/>
      <c r="X386" s="190"/>
      <c r="Y386" s="190"/>
      <c r="Z386" s="190"/>
      <c r="AA386" s="190"/>
      <c r="AB386" s="190"/>
      <c r="AC386" s="190"/>
      <c r="AD386" s="190"/>
      <c r="AE386" s="190"/>
      <c r="AF386" s="190"/>
      <c r="AG386" s="190"/>
      <c r="AH386" s="190"/>
      <c r="AI386" s="190"/>
      <c r="AJ386" s="190"/>
      <c r="AK386" s="190"/>
      <c r="AL386" s="190"/>
      <c r="AM386" s="190"/>
      <c r="AN386" s="190"/>
      <c r="AO386" s="190"/>
      <c r="AP386" s="190"/>
      <c r="AQ386" s="190"/>
      <c r="AR386" s="190"/>
      <c r="AS386" s="190"/>
      <c r="AT386" s="190"/>
      <c r="AU386" s="190"/>
      <c r="AV386" s="190"/>
      <c r="AW386" s="190"/>
      <c r="AX386" s="190"/>
      <c r="AY386" s="190"/>
      <c r="AZ386" s="190"/>
      <c r="BA386" s="190"/>
      <c r="BB386" s="200"/>
    </row>
    <row r="387" spans="1:54" ht="31.2">
      <c r="A387" s="290"/>
      <c r="B387" s="292"/>
      <c r="C387" s="292"/>
      <c r="D387" s="161" t="s">
        <v>43</v>
      </c>
      <c r="E387" s="190">
        <f t="shared" si="751"/>
        <v>0</v>
      </c>
      <c r="F387" s="190">
        <f t="shared" si="749"/>
        <v>0</v>
      </c>
      <c r="G387" s="190"/>
      <c r="H387" s="190"/>
      <c r="I387" s="190"/>
      <c r="J387" s="190"/>
      <c r="K387" s="190"/>
      <c r="L387" s="190"/>
      <c r="M387" s="190"/>
      <c r="N387" s="190"/>
      <c r="O387" s="190"/>
      <c r="P387" s="190"/>
      <c r="Q387" s="190"/>
      <c r="R387" s="190"/>
      <c r="S387" s="190"/>
      <c r="T387" s="190"/>
      <c r="U387" s="190"/>
      <c r="V387" s="190"/>
      <c r="W387" s="190"/>
      <c r="X387" s="190"/>
      <c r="Y387" s="190"/>
      <c r="Z387" s="190"/>
      <c r="AA387" s="190"/>
      <c r="AB387" s="190"/>
      <c r="AC387" s="190"/>
      <c r="AD387" s="190"/>
      <c r="AE387" s="190"/>
      <c r="AF387" s="190"/>
      <c r="AG387" s="190"/>
      <c r="AH387" s="190"/>
      <c r="AI387" s="190"/>
      <c r="AJ387" s="190"/>
      <c r="AK387" s="190"/>
      <c r="AL387" s="190"/>
      <c r="AM387" s="190"/>
      <c r="AN387" s="190"/>
      <c r="AO387" s="190"/>
      <c r="AP387" s="190"/>
      <c r="AQ387" s="190"/>
      <c r="AR387" s="190"/>
      <c r="AS387" s="190"/>
      <c r="AT387" s="190"/>
      <c r="AU387" s="190"/>
      <c r="AV387" s="190"/>
      <c r="AW387" s="190"/>
      <c r="AX387" s="190"/>
      <c r="AY387" s="190"/>
      <c r="AZ387" s="190"/>
      <c r="BA387" s="190"/>
      <c r="BB387" s="201"/>
    </row>
    <row r="388" spans="1:54" ht="22.5" customHeight="1">
      <c r="A388" s="289"/>
      <c r="B388" s="291" t="s">
        <v>351</v>
      </c>
      <c r="C388" s="291"/>
      <c r="D388" s="167" t="s">
        <v>41</v>
      </c>
      <c r="E388" s="190">
        <f t="shared" ref="E388:E390" si="752">H388+K388+N388+Q388+T388+W388+Z388+AE388+AJ388+AO388+AT388+AY388</f>
        <v>7519.56</v>
      </c>
      <c r="F388" s="190">
        <f t="shared" ref="F388:F394" si="753">I388+L388+O388+R388+U388+X388+AA388+AF388+AK388+AP388+AU388+AZ388</f>
        <v>7519.56</v>
      </c>
      <c r="G388" s="190">
        <f>F388/E388*100</f>
        <v>100</v>
      </c>
      <c r="H388" s="190">
        <f>H389+H390+H391+H393+H394</f>
        <v>3653</v>
      </c>
      <c r="I388" s="190">
        <f t="shared" ref="I388:AZ388" si="754">I389+I390+I391+I393+I394</f>
        <v>3653</v>
      </c>
      <c r="J388" s="190">
        <f>I388/H388*100</f>
        <v>100</v>
      </c>
      <c r="K388" s="190">
        <f t="shared" si="754"/>
        <v>3866.5600000000004</v>
      </c>
      <c r="L388" s="190">
        <f t="shared" si="754"/>
        <v>3866.5600000000004</v>
      </c>
      <c r="M388" s="190">
        <f>L388/K388*100</f>
        <v>100</v>
      </c>
      <c r="N388" s="190">
        <f t="shared" si="754"/>
        <v>0</v>
      </c>
      <c r="O388" s="190">
        <f t="shared" si="754"/>
        <v>0</v>
      </c>
      <c r="P388" s="190"/>
      <c r="Q388" s="190">
        <f t="shared" si="754"/>
        <v>0</v>
      </c>
      <c r="R388" s="190">
        <f t="shared" si="754"/>
        <v>0</v>
      </c>
      <c r="S388" s="190"/>
      <c r="T388" s="190">
        <f t="shared" si="754"/>
        <v>0</v>
      </c>
      <c r="U388" s="190">
        <f t="shared" si="754"/>
        <v>0</v>
      </c>
      <c r="V388" s="190"/>
      <c r="W388" s="190">
        <f t="shared" si="754"/>
        <v>0</v>
      </c>
      <c r="X388" s="190">
        <f t="shared" si="754"/>
        <v>0</v>
      </c>
      <c r="Y388" s="190"/>
      <c r="Z388" s="190">
        <f t="shared" si="754"/>
        <v>0</v>
      </c>
      <c r="AA388" s="190">
        <f t="shared" si="754"/>
        <v>0</v>
      </c>
      <c r="AB388" s="190">
        <f t="shared" si="754"/>
        <v>0</v>
      </c>
      <c r="AC388" s="190">
        <f t="shared" si="754"/>
        <v>0</v>
      </c>
      <c r="AD388" s="190"/>
      <c r="AE388" s="190">
        <f t="shared" si="754"/>
        <v>0</v>
      </c>
      <c r="AF388" s="190">
        <f t="shared" si="754"/>
        <v>0</v>
      </c>
      <c r="AG388" s="190">
        <f t="shared" si="754"/>
        <v>0</v>
      </c>
      <c r="AH388" s="190">
        <f t="shared" si="754"/>
        <v>0</v>
      </c>
      <c r="AI388" s="190"/>
      <c r="AJ388" s="190">
        <f t="shared" si="754"/>
        <v>0</v>
      </c>
      <c r="AK388" s="190">
        <f t="shared" si="754"/>
        <v>0</v>
      </c>
      <c r="AL388" s="190">
        <f t="shared" si="754"/>
        <v>0</v>
      </c>
      <c r="AM388" s="190">
        <f t="shared" si="754"/>
        <v>0</v>
      </c>
      <c r="AN388" s="190"/>
      <c r="AO388" s="190">
        <f t="shared" si="754"/>
        <v>0</v>
      </c>
      <c r="AP388" s="190">
        <f t="shared" si="754"/>
        <v>0</v>
      </c>
      <c r="AQ388" s="190">
        <f t="shared" si="754"/>
        <v>0</v>
      </c>
      <c r="AR388" s="190">
        <f t="shared" si="754"/>
        <v>0</v>
      </c>
      <c r="AS388" s="190"/>
      <c r="AT388" s="190">
        <f t="shared" si="754"/>
        <v>0</v>
      </c>
      <c r="AU388" s="190">
        <f t="shared" si="754"/>
        <v>0</v>
      </c>
      <c r="AV388" s="190">
        <f t="shared" si="754"/>
        <v>0</v>
      </c>
      <c r="AW388" s="190">
        <f t="shared" si="754"/>
        <v>0</v>
      </c>
      <c r="AX388" s="190"/>
      <c r="AY388" s="190">
        <f t="shared" si="754"/>
        <v>0</v>
      </c>
      <c r="AZ388" s="190">
        <f t="shared" si="754"/>
        <v>0</v>
      </c>
      <c r="BA388" s="190"/>
      <c r="BB388" s="200"/>
    </row>
    <row r="389" spans="1:54" ht="32.25" customHeight="1">
      <c r="A389" s="290"/>
      <c r="B389" s="292"/>
      <c r="C389" s="292"/>
      <c r="D389" s="165" t="s">
        <v>37</v>
      </c>
      <c r="E389" s="190">
        <f t="shared" si="752"/>
        <v>0</v>
      </c>
      <c r="F389" s="190">
        <f t="shared" si="753"/>
        <v>0</v>
      </c>
      <c r="G389" s="190"/>
      <c r="H389" s="190"/>
      <c r="I389" s="190"/>
      <c r="J389" s="190"/>
      <c r="K389" s="190"/>
      <c r="L389" s="190"/>
      <c r="M389" s="190"/>
      <c r="N389" s="190"/>
      <c r="O389" s="190"/>
      <c r="P389" s="190"/>
      <c r="Q389" s="190"/>
      <c r="R389" s="190"/>
      <c r="S389" s="190"/>
      <c r="T389" s="190"/>
      <c r="U389" s="190"/>
      <c r="V389" s="190"/>
      <c r="W389" s="190"/>
      <c r="X389" s="190"/>
      <c r="Y389" s="190"/>
      <c r="Z389" s="190"/>
      <c r="AA389" s="190"/>
      <c r="AB389" s="190"/>
      <c r="AC389" s="190"/>
      <c r="AD389" s="190"/>
      <c r="AE389" s="190"/>
      <c r="AF389" s="190"/>
      <c r="AG389" s="190"/>
      <c r="AH389" s="190"/>
      <c r="AI389" s="190"/>
      <c r="AJ389" s="190"/>
      <c r="AK389" s="190"/>
      <c r="AL389" s="190"/>
      <c r="AM389" s="190"/>
      <c r="AN389" s="190"/>
      <c r="AO389" s="190"/>
      <c r="AP389" s="190"/>
      <c r="AQ389" s="190"/>
      <c r="AR389" s="190"/>
      <c r="AS389" s="190"/>
      <c r="AT389" s="190"/>
      <c r="AU389" s="190"/>
      <c r="AV389" s="190"/>
      <c r="AW389" s="190"/>
      <c r="AX389" s="190"/>
      <c r="AY389" s="190"/>
      <c r="AZ389" s="190"/>
      <c r="BA389" s="190"/>
      <c r="BB389" s="200"/>
    </row>
    <row r="390" spans="1:54" ht="50.25" customHeight="1">
      <c r="A390" s="290"/>
      <c r="B390" s="292"/>
      <c r="C390" s="292"/>
      <c r="D390" s="166" t="s">
        <v>2</v>
      </c>
      <c r="E390" s="190">
        <f t="shared" si="752"/>
        <v>0</v>
      </c>
      <c r="F390" s="190">
        <f t="shared" si="753"/>
        <v>0</v>
      </c>
      <c r="G390" s="190"/>
      <c r="H390" s="190"/>
      <c r="I390" s="190"/>
      <c r="J390" s="190"/>
      <c r="K390" s="190"/>
      <c r="L390" s="190"/>
      <c r="M390" s="190"/>
      <c r="N390" s="190"/>
      <c r="O390" s="190"/>
      <c r="P390" s="190"/>
      <c r="Q390" s="190"/>
      <c r="R390" s="190"/>
      <c r="S390" s="190"/>
      <c r="T390" s="190"/>
      <c r="U390" s="190"/>
      <c r="V390" s="190"/>
      <c r="W390" s="190"/>
      <c r="X390" s="190"/>
      <c r="Y390" s="190"/>
      <c r="Z390" s="190"/>
      <c r="AA390" s="190"/>
      <c r="AB390" s="190"/>
      <c r="AC390" s="190"/>
      <c r="AD390" s="190"/>
      <c r="AE390" s="190"/>
      <c r="AF390" s="190"/>
      <c r="AG390" s="190"/>
      <c r="AH390" s="190"/>
      <c r="AI390" s="190"/>
      <c r="AJ390" s="190"/>
      <c r="AK390" s="190"/>
      <c r="AL390" s="190"/>
      <c r="AM390" s="190"/>
      <c r="AN390" s="190"/>
      <c r="AO390" s="190"/>
      <c r="AP390" s="190"/>
      <c r="AQ390" s="190"/>
      <c r="AR390" s="190"/>
      <c r="AS390" s="190"/>
      <c r="AT390" s="190"/>
      <c r="AU390" s="190"/>
      <c r="AV390" s="190"/>
      <c r="AW390" s="190"/>
      <c r="AX390" s="190"/>
      <c r="AY390" s="190"/>
      <c r="AZ390" s="190"/>
      <c r="BA390" s="190"/>
      <c r="BB390" s="200"/>
    </row>
    <row r="391" spans="1:54" ht="22.5" customHeight="1">
      <c r="A391" s="290"/>
      <c r="B391" s="292"/>
      <c r="C391" s="292"/>
      <c r="D391" s="182" t="s">
        <v>277</v>
      </c>
      <c r="E391" s="190">
        <f>H391+K391+N391+Q391+T391+W391+Z391+AE391+AJ391+AO391+AT391+AY391</f>
        <v>7519.56</v>
      </c>
      <c r="F391" s="190">
        <f t="shared" si="753"/>
        <v>7519.56</v>
      </c>
      <c r="G391" s="190"/>
      <c r="H391" s="190">
        <v>3653</v>
      </c>
      <c r="I391" s="190">
        <v>3653</v>
      </c>
      <c r="J391" s="190"/>
      <c r="K391" s="190">
        <f>7519.56-3653</f>
        <v>3866.5600000000004</v>
      </c>
      <c r="L391" s="190">
        <f>7519.56-3653</f>
        <v>3866.5600000000004</v>
      </c>
      <c r="M391" s="190"/>
      <c r="N391" s="190"/>
      <c r="O391" s="190"/>
      <c r="P391" s="190"/>
      <c r="Q391" s="190"/>
      <c r="R391" s="190"/>
      <c r="S391" s="190"/>
      <c r="T391" s="190"/>
      <c r="U391" s="190"/>
      <c r="V391" s="190"/>
      <c r="W391" s="190"/>
      <c r="X391" s="190"/>
      <c r="Y391" s="190"/>
      <c r="Z391" s="190"/>
      <c r="AA391" s="190"/>
      <c r="AB391" s="190"/>
      <c r="AC391" s="190"/>
      <c r="AD391" s="190"/>
      <c r="AE391" s="190"/>
      <c r="AF391" s="190"/>
      <c r="AG391" s="190"/>
      <c r="AH391" s="190"/>
      <c r="AI391" s="190"/>
      <c r="AJ391" s="190"/>
      <c r="AK391" s="190"/>
      <c r="AL391" s="190"/>
      <c r="AM391" s="190"/>
      <c r="AN391" s="190"/>
      <c r="AO391" s="190"/>
      <c r="AP391" s="190"/>
      <c r="AQ391" s="190"/>
      <c r="AR391" s="190"/>
      <c r="AS391" s="190"/>
      <c r="AT391" s="190"/>
      <c r="AU391" s="190"/>
      <c r="AV391" s="190"/>
      <c r="AW391" s="190"/>
      <c r="AX391" s="190"/>
      <c r="AY391" s="190"/>
      <c r="AZ391" s="190"/>
      <c r="BA391" s="190"/>
      <c r="BB391" s="200"/>
    </row>
    <row r="392" spans="1:54" ht="82.5" customHeight="1">
      <c r="A392" s="290"/>
      <c r="B392" s="292"/>
      <c r="C392" s="292"/>
      <c r="D392" s="182" t="s">
        <v>283</v>
      </c>
      <c r="E392" s="190">
        <f t="shared" ref="E392:E394" si="755">H392+K392+N392+Q392+T392+W392+Z392+AE392+AJ392+AO392+AT392+AY392</f>
        <v>0</v>
      </c>
      <c r="F392" s="190">
        <f t="shared" si="753"/>
        <v>0</v>
      </c>
      <c r="G392" s="190"/>
      <c r="H392" s="190"/>
      <c r="I392" s="190"/>
      <c r="J392" s="190"/>
      <c r="K392" s="190"/>
      <c r="L392" s="190"/>
      <c r="M392" s="190"/>
      <c r="N392" s="190"/>
      <c r="O392" s="190"/>
      <c r="P392" s="190"/>
      <c r="Q392" s="190"/>
      <c r="R392" s="190"/>
      <c r="S392" s="190"/>
      <c r="T392" s="190"/>
      <c r="U392" s="190"/>
      <c r="V392" s="190"/>
      <c r="W392" s="190"/>
      <c r="X392" s="190"/>
      <c r="Y392" s="190"/>
      <c r="Z392" s="190"/>
      <c r="AA392" s="190"/>
      <c r="AB392" s="190"/>
      <c r="AC392" s="190"/>
      <c r="AD392" s="190"/>
      <c r="AE392" s="190"/>
      <c r="AF392" s="190"/>
      <c r="AG392" s="190"/>
      <c r="AH392" s="190"/>
      <c r="AI392" s="190"/>
      <c r="AJ392" s="190"/>
      <c r="AK392" s="190"/>
      <c r="AL392" s="190"/>
      <c r="AM392" s="190"/>
      <c r="AN392" s="190"/>
      <c r="AO392" s="190"/>
      <c r="AP392" s="190"/>
      <c r="AQ392" s="190"/>
      <c r="AR392" s="190"/>
      <c r="AS392" s="190"/>
      <c r="AT392" s="190"/>
      <c r="AU392" s="190"/>
      <c r="AV392" s="190"/>
      <c r="AW392" s="190"/>
      <c r="AX392" s="190"/>
      <c r="AY392" s="190"/>
      <c r="AZ392" s="190"/>
      <c r="BA392" s="190"/>
      <c r="BB392" s="200"/>
    </row>
    <row r="393" spans="1:54" ht="22.5" customHeight="1">
      <c r="A393" s="290"/>
      <c r="B393" s="292"/>
      <c r="C393" s="292"/>
      <c r="D393" s="182" t="s">
        <v>278</v>
      </c>
      <c r="E393" s="190">
        <f t="shared" si="755"/>
        <v>0</v>
      </c>
      <c r="F393" s="190">
        <f t="shared" si="753"/>
        <v>0</v>
      </c>
      <c r="G393" s="190"/>
      <c r="H393" s="190"/>
      <c r="I393" s="190"/>
      <c r="J393" s="190"/>
      <c r="K393" s="190"/>
      <c r="L393" s="190"/>
      <c r="M393" s="190"/>
      <c r="N393" s="190"/>
      <c r="O393" s="190"/>
      <c r="P393" s="190"/>
      <c r="Q393" s="190"/>
      <c r="R393" s="190"/>
      <c r="S393" s="190"/>
      <c r="T393" s="190"/>
      <c r="U393" s="190"/>
      <c r="V393" s="190"/>
      <c r="W393" s="190"/>
      <c r="X393" s="190"/>
      <c r="Y393" s="190"/>
      <c r="Z393" s="190"/>
      <c r="AA393" s="190"/>
      <c r="AB393" s="190"/>
      <c r="AC393" s="190"/>
      <c r="AD393" s="190"/>
      <c r="AE393" s="190"/>
      <c r="AF393" s="190"/>
      <c r="AG393" s="190"/>
      <c r="AH393" s="190"/>
      <c r="AI393" s="190"/>
      <c r="AJ393" s="190"/>
      <c r="AK393" s="190"/>
      <c r="AL393" s="190"/>
      <c r="AM393" s="190"/>
      <c r="AN393" s="190"/>
      <c r="AO393" s="190"/>
      <c r="AP393" s="190"/>
      <c r="AQ393" s="190"/>
      <c r="AR393" s="190"/>
      <c r="AS393" s="190"/>
      <c r="AT393" s="190"/>
      <c r="AU393" s="190"/>
      <c r="AV393" s="190"/>
      <c r="AW393" s="190"/>
      <c r="AX393" s="190"/>
      <c r="AY393" s="190"/>
      <c r="AZ393" s="190"/>
      <c r="BA393" s="190"/>
      <c r="BB393" s="200"/>
    </row>
    <row r="394" spans="1:54" ht="31.2">
      <c r="A394" s="290"/>
      <c r="B394" s="292"/>
      <c r="C394" s="292"/>
      <c r="D394" s="161" t="s">
        <v>43</v>
      </c>
      <c r="E394" s="190">
        <f t="shared" si="755"/>
        <v>0</v>
      </c>
      <c r="F394" s="190">
        <f t="shared" si="753"/>
        <v>0</v>
      </c>
      <c r="G394" s="190"/>
      <c r="H394" s="190"/>
      <c r="I394" s="190"/>
      <c r="J394" s="190"/>
      <c r="K394" s="190"/>
      <c r="L394" s="190"/>
      <c r="M394" s="190"/>
      <c r="N394" s="190"/>
      <c r="O394" s="190"/>
      <c r="P394" s="190"/>
      <c r="Q394" s="190"/>
      <c r="R394" s="190"/>
      <c r="S394" s="190"/>
      <c r="T394" s="190"/>
      <c r="U394" s="190"/>
      <c r="V394" s="190"/>
      <c r="W394" s="190"/>
      <c r="X394" s="190"/>
      <c r="Y394" s="190"/>
      <c r="Z394" s="190"/>
      <c r="AA394" s="190"/>
      <c r="AB394" s="190"/>
      <c r="AC394" s="190"/>
      <c r="AD394" s="190"/>
      <c r="AE394" s="190"/>
      <c r="AF394" s="190"/>
      <c r="AG394" s="190"/>
      <c r="AH394" s="190"/>
      <c r="AI394" s="190"/>
      <c r="AJ394" s="190"/>
      <c r="AK394" s="190"/>
      <c r="AL394" s="190"/>
      <c r="AM394" s="190"/>
      <c r="AN394" s="190"/>
      <c r="AO394" s="190"/>
      <c r="AP394" s="190"/>
      <c r="AQ394" s="190"/>
      <c r="AR394" s="190"/>
      <c r="AS394" s="190"/>
      <c r="AT394" s="190"/>
      <c r="AU394" s="190"/>
      <c r="AV394" s="190"/>
      <c r="AW394" s="190"/>
      <c r="AX394" s="190"/>
      <c r="AY394" s="190"/>
      <c r="AZ394" s="190"/>
      <c r="BA394" s="190"/>
      <c r="BB394" s="201"/>
    </row>
    <row r="395" spans="1:54" ht="22.5" customHeight="1">
      <c r="A395" s="289"/>
      <c r="B395" s="291" t="s">
        <v>352</v>
      </c>
      <c r="C395" s="291"/>
      <c r="D395" s="167" t="s">
        <v>41</v>
      </c>
      <c r="E395" s="190">
        <f t="shared" ref="E395:E397" si="756">H395+K395+N395+Q395+T395+W395+Z395+AE395+AJ395+AO395+AT395+AY395</f>
        <v>19142.099999999999</v>
      </c>
      <c r="F395" s="190">
        <f t="shared" ref="F395:F401" si="757">I395+L395+O395+R395+U395+X395+AA395+AF395+AK395+AP395+AU395+AZ395</f>
        <v>19142.099999999999</v>
      </c>
      <c r="G395" s="190">
        <f>F395/E395*100</f>
        <v>100</v>
      </c>
      <c r="H395" s="190">
        <f>H396+H397+H398+H400+H401</f>
        <v>4450.04</v>
      </c>
      <c r="I395" s="190">
        <f t="shared" ref="I395:AZ395" si="758">I396+I397+I398+I400+I401</f>
        <v>4450.04</v>
      </c>
      <c r="J395" s="190">
        <f>I395/H395*100</f>
        <v>100</v>
      </c>
      <c r="K395" s="190">
        <f t="shared" si="758"/>
        <v>10692.06</v>
      </c>
      <c r="L395" s="190">
        <f t="shared" si="758"/>
        <v>10692.06</v>
      </c>
      <c r="M395" s="190">
        <f>L395/K395*100</f>
        <v>100</v>
      </c>
      <c r="N395" s="190">
        <f t="shared" si="758"/>
        <v>0</v>
      </c>
      <c r="O395" s="190">
        <f t="shared" si="758"/>
        <v>0</v>
      </c>
      <c r="P395" s="190"/>
      <c r="Q395" s="190">
        <f t="shared" si="758"/>
        <v>3999.9999999999982</v>
      </c>
      <c r="R395" s="190">
        <f t="shared" si="758"/>
        <v>3999.9999999999982</v>
      </c>
      <c r="S395" s="190">
        <f>R395*100/Q395</f>
        <v>100</v>
      </c>
      <c r="T395" s="190">
        <f t="shared" si="758"/>
        <v>0</v>
      </c>
      <c r="U395" s="190">
        <f t="shared" si="758"/>
        <v>0</v>
      </c>
      <c r="V395" s="190"/>
      <c r="W395" s="190">
        <f t="shared" si="758"/>
        <v>0</v>
      </c>
      <c r="X395" s="190">
        <f t="shared" si="758"/>
        <v>0</v>
      </c>
      <c r="Y395" s="190"/>
      <c r="Z395" s="190">
        <f t="shared" si="758"/>
        <v>0</v>
      </c>
      <c r="AA395" s="190">
        <f t="shared" si="758"/>
        <v>0</v>
      </c>
      <c r="AB395" s="190">
        <f t="shared" si="758"/>
        <v>0</v>
      </c>
      <c r="AC395" s="190">
        <f t="shared" si="758"/>
        <v>0</v>
      </c>
      <c r="AD395" s="190"/>
      <c r="AE395" s="190">
        <f t="shared" si="758"/>
        <v>0</v>
      </c>
      <c r="AF395" s="190">
        <f t="shared" si="758"/>
        <v>0</v>
      </c>
      <c r="AG395" s="190">
        <f t="shared" si="758"/>
        <v>0</v>
      </c>
      <c r="AH395" s="190">
        <f t="shared" si="758"/>
        <v>0</v>
      </c>
      <c r="AI395" s="190"/>
      <c r="AJ395" s="190">
        <f t="shared" si="758"/>
        <v>0</v>
      </c>
      <c r="AK395" s="190">
        <f t="shared" si="758"/>
        <v>0</v>
      </c>
      <c r="AL395" s="190">
        <f t="shared" si="758"/>
        <v>0</v>
      </c>
      <c r="AM395" s="190">
        <f t="shared" si="758"/>
        <v>0</v>
      </c>
      <c r="AN395" s="190"/>
      <c r="AO395" s="190">
        <f t="shared" si="758"/>
        <v>0</v>
      </c>
      <c r="AP395" s="190">
        <f t="shared" si="758"/>
        <v>0</v>
      </c>
      <c r="AQ395" s="190">
        <f t="shared" si="758"/>
        <v>0</v>
      </c>
      <c r="AR395" s="190">
        <f t="shared" si="758"/>
        <v>0</v>
      </c>
      <c r="AS395" s="190"/>
      <c r="AT395" s="190">
        <f t="shared" si="758"/>
        <v>0</v>
      </c>
      <c r="AU395" s="190">
        <f t="shared" si="758"/>
        <v>0</v>
      </c>
      <c r="AV395" s="190">
        <f t="shared" si="758"/>
        <v>0</v>
      </c>
      <c r="AW395" s="190">
        <f t="shared" si="758"/>
        <v>0</v>
      </c>
      <c r="AX395" s="190"/>
      <c r="AY395" s="190">
        <f t="shared" si="758"/>
        <v>0</v>
      </c>
      <c r="AZ395" s="190">
        <f t="shared" si="758"/>
        <v>0</v>
      </c>
      <c r="BA395" s="190"/>
      <c r="BB395" s="200"/>
    </row>
    <row r="396" spans="1:54" ht="32.25" customHeight="1">
      <c r="A396" s="290"/>
      <c r="B396" s="292"/>
      <c r="C396" s="292"/>
      <c r="D396" s="165" t="s">
        <v>37</v>
      </c>
      <c r="E396" s="190">
        <f t="shared" si="756"/>
        <v>0</v>
      </c>
      <c r="F396" s="190">
        <f t="shared" si="757"/>
        <v>0</v>
      </c>
      <c r="G396" s="190"/>
      <c r="H396" s="190"/>
      <c r="I396" s="190"/>
      <c r="J396" s="190"/>
      <c r="K396" s="190"/>
      <c r="L396" s="190"/>
      <c r="M396" s="190"/>
      <c r="N396" s="190"/>
      <c r="O396" s="190"/>
      <c r="P396" s="190"/>
      <c r="Q396" s="190"/>
      <c r="R396" s="190"/>
      <c r="S396" s="190"/>
      <c r="T396" s="190"/>
      <c r="U396" s="190"/>
      <c r="V396" s="190"/>
      <c r="W396" s="190"/>
      <c r="X396" s="190"/>
      <c r="Y396" s="190"/>
      <c r="Z396" s="190"/>
      <c r="AA396" s="190"/>
      <c r="AB396" s="190"/>
      <c r="AC396" s="190"/>
      <c r="AD396" s="190"/>
      <c r="AE396" s="190"/>
      <c r="AF396" s="190"/>
      <c r="AG396" s="190"/>
      <c r="AH396" s="190"/>
      <c r="AI396" s="190"/>
      <c r="AJ396" s="190"/>
      <c r="AK396" s="190"/>
      <c r="AL396" s="190"/>
      <c r="AM396" s="190"/>
      <c r="AN396" s="190"/>
      <c r="AO396" s="190"/>
      <c r="AP396" s="190"/>
      <c r="AQ396" s="190"/>
      <c r="AR396" s="190"/>
      <c r="AS396" s="190"/>
      <c r="AT396" s="190"/>
      <c r="AU396" s="190"/>
      <c r="AV396" s="190"/>
      <c r="AW396" s="190"/>
      <c r="AX396" s="190"/>
      <c r="AY396" s="190"/>
      <c r="AZ396" s="190"/>
      <c r="BA396" s="190"/>
      <c r="BB396" s="200"/>
    </row>
    <row r="397" spans="1:54" ht="50.25" customHeight="1">
      <c r="A397" s="290"/>
      <c r="B397" s="292"/>
      <c r="C397" s="292"/>
      <c r="D397" s="166" t="s">
        <v>2</v>
      </c>
      <c r="E397" s="190">
        <f t="shared" si="756"/>
        <v>0</v>
      </c>
      <c r="F397" s="190">
        <f t="shared" si="757"/>
        <v>0</v>
      </c>
      <c r="G397" s="190"/>
      <c r="H397" s="190"/>
      <c r="I397" s="190"/>
      <c r="J397" s="190"/>
      <c r="K397" s="190"/>
      <c r="L397" s="190"/>
      <c r="M397" s="190"/>
      <c r="N397" s="190"/>
      <c r="O397" s="190"/>
      <c r="P397" s="190"/>
      <c r="Q397" s="190"/>
      <c r="R397" s="190"/>
      <c r="S397" s="190"/>
      <c r="T397" s="190"/>
      <c r="U397" s="190"/>
      <c r="V397" s="190"/>
      <c r="W397" s="190"/>
      <c r="X397" s="190"/>
      <c r="Y397" s="190"/>
      <c r="Z397" s="190"/>
      <c r="AA397" s="190"/>
      <c r="AB397" s="190"/>
      <c r="AC397" s="190"/>
      <c r="AD397" s="190"/>
      <c r="AE397" s="190"/>
      <c r="AF397" s="190"/>
      <c r="AG397" s="190"/>
      <c r="AH397" s="190"/>
      <c r="AI397" s="190"/>
      <c r="AJ397" s="190"/>
      <c r="AK397" s="190"/>
      <c r="AL397" s="190"/>
      <c r="AM397" s="190"/>
      <c r="AN397" s="190"/>
      <c r="AO397" s="190"/>
      <c r="AP397" s="190"/>
      <c r="AQ397" s="190"/>
      <c r="AR397" s="190"/>
      <c r="AS397" s="190"/>
      <c r="AT397" s="190"/>
      <c r="AU397" s="190"/>
      <c r="AV397" s="190"/>
      <c r="AW397" s="190"/>
      <c r="AX397" s="190"/>
      <c r="AY397" s="190"/>
      <c r="AZ397" s="190"/>
      <c r="BA397" s="190"/>
      <c r="BB397" s="200"/>
    </row>
    <row r="398" spans="1:54" ht="22.5" customHeight="1">
      <c r="A398" s="290"/>
      <c r="B398" s="292"/>
      <c r="C398" s="292"/>
      <c r="D398" s="182" t="s">
        <v>277</v>
      </c>
      <c r="E398" s="190">
        <f>H398+K398+N398+Q398+T398+W398+Z398+AE398+AJ398+AO398+AT398+AY398</f>
        <v>19142.099999999999</v>
      </c>
      <c r="F398" s="190">
        <f t="shared" si="757"/>
        <v>19142.099999999999</v>
      </c>
      <c r="G398" s="190"/>
      <c r="H398" s="190">
        <v>4450.04</v>
      </c>
      <c r="I398" s="190">
        <v>4450.04</v>
      </c>
      <c r="J398" s="190"/>
      <c r="K398" s="190">
        <v>10692.06</v>
      </c>
      <c r="L398" s="190">
        <v>10692.06</v>
      </c>
      <c r="M398" s="190"/>
      <c r="N398" s="190"/>
      <c r="O398" s="190"/>
      <c r="P398" s="190"/>
      <c r="Q398" s="190">
        <f>19142.1-4450.04-10692.06</f>
        <v>3999.9999999999982</v>
      </c>
      <c r="R398" s="190">
        <f>19142.1-4450.04-10692.06</f>
        <v>3999.9999999999982</v>
      </c>
      <c r="S398" s="190"/>
      <c r="T398" s="190"/>
      <c r="U398" s="190"/>
      <c r="V398" s="190"/>
      <c r="W398" s="190"/>
      <c r="X398" s="190"/>
      <c r="Y398" s="190"/>
      <c r="Z398" s="190"/>
      <c r="AA398" s="190"/>
      <c r="AB398" s="190"/>
      <c r="AC398" s="190"/>
      <c r="AD398" s="190"/>
      <c r="AE398" s="190"/>
      <c r="AF398" s="190"/>
      <c r="AG398" s="190"/>
      <c r="AH398" s="190"/>
      <c r="AI398" s="190"/>
      <c r="AJ398" s="190"/>
      <c r="AK398" s="190"/>
      <c r="AL398" s="190"/>
      <c r="AM398" s="190"/>
      <c r="AN398" s="190"/>
      <c r="AO398" s="190"/>
      <c r="AP398" s="190"/>
      <c r="AQ398" s="190"/>
      <c r="AR398" s="190"/>
      <c r="AS398" s="190"/>
      <c r="AT398" s="190"/>
      <c r="AU398" s="190"/>
      <c r="AV398" s="190"/>
      <c r="AW398" s="190"/>
      <c r="AX398" s="190"/>
      <c r="AY398" s="190"/>
      <c r="AZ398" s="190"/>
      <c r="BA398" s="190"/>
      <c r="BB398" s="200"/>
    </row>
    <row r="399" spans="1:54" ht="82.5" customHeight="1">
      <c r="A399" s="290"/>
      <c r="B399" s="292"/>
      <c r="C399" s="292"/>
      <c r="D399" s="182" t="s">
        <v>283</v>
      </c>
      <c r="E399" s="190">
        <f t="shared" ref="E399:E404" si="759">H399+K399+N399+Q399+T399+W399+Z399+AE399+AJ399+AO399+AT399+AY399</f>
        <v>0</v>
      </c>
      <c r="F399" s="190">
        <f t="shared" si="757"/>
        <v>0</v>
      </c>
      <c r="G399" s="190"/>
      <c r="H399" s="190"/>
      <c r="I399" s="190"/>
      <c r="J399" s="190"/>
      <c r="K399" s="190"/>
      <c r="L399" s="190"/>
      <c r="M399" s="190"/>
      <c r="N399" s="190"/>
      <c r="O399" s="190"/>
      <c r="P399" s="190"/>
      <c r="Q399" s="190"/>
      <c r="R399" s="190"/>
      <c r="S399" s="190"/>
      <c r="T399" s="190"/>
      <c r="U399" s="190"/>
      <c r="V399" s="190"/>
      <c r="W399" s="190"/>
      <c r="X399" s="190"/>
      <c r="Y399" s="190"/>
      <c r="Z399" s="190"/>
      <c r="AA399" s="190"/>
      <c r="AB399" s="190"/>
      <c r="AC399" s="190"/>
      <c r="AD399" s="190"/>
      <c r="AE399" s="190"/>
      <c r="AF399" s="190"/>
      <c r="AG399" s="190"/>
      <c r="AH399" s="190"/>
      <c r="AI399" s="190"/>
      <c r="AJ399" s="190"/>
      <c r="AK399" s="190"/>
      <c r="AL399" s="190"/>
      <c r="AM399" s="190"/>
      <c r="AN399" s="190"/>
      <c r="AO399" s="190"/>
      <c r="AP399" s="190"/>
      <c r="AQ399" s="190"/>
      <c r="AR399" s="190"/>
      <c r="AS399" s="190"/>
      <c r="AT399" s="190"/>
      <c r="AU399" s="190"/>
      <c r="AV399" s="190"/>
      <c r="AW399" s="190"/>
      <c r="AX399" s="190"/>
      <c r="AY399" s="190"/>
      <c r="AZ399" s="190"/>
      <c r="BA399" s="190"/>
      <c r="BB399" s="200"/>
    </row>
    <row r="400" spans="1:54" ht="22.5" customHeight="1">
      <c r="A400" s="290"/>
      <c r="B400" s="292"/>
      <c r="C400" s="292"/>
      <c r="D400" s="182" t="s">
        <v>278</v>
      </c>
      <c r="E400" s="190">
        <f t="shared" si="759"/>
        <v>0</v>
      </c>
      <c r="F400" s="190">
        <f t="shared" si="757"/>
        <v>0</v>
      </c>
      <c r="G400" s="190"/>
      <c r="H400" s="190"/>
      <c r="I400" s="190"/>
      <c r="J400" s="190"/>
      <c r="K400" s="190"/>
      <c r="L400" s="190"/>
      <c r="M400" s="190"/>
      <c r="N400" s="190"/>
      <c r="O400" s="190"/>
      <c r="P400" s="190"/>
      <c r="Q400" s="190"/>
      <c r="R400" s="190"/>
      <c r="S400" s="190"/>
      <c r="T400" s="190"/>
      <c r="U400" s="190"/>
      <c r="V400" s="190"/>
      <c r="W400" s="190"/>
      <c r="X400" s="190"/>
      <c r="Y400" s="190"/>
      <c r="Z400" s="190"/>
      <c r="AA400" s="190"/>
      <c r="AB400" s="190"/>
      <c r="AC400" s="190"/>
      <c r="AD400" s="190"/>
      <c r="AE400" s="190"/>
      <c r="AF400" s="190"/>
      <c r="AG400" s="190"/>
      <c r="AH400" s="190"/>
      <c r="AI400" s="190"/>
      <c r="AJ400" s="190"/>
      <c r="AK400" s="190"/>
      <c r="AL400" s="190"/>
      <c r="AM400" s="190"/>
      <c r="AN400" s="190"/>
      <c r="AO400" s="190"/>
      <c r="AP400" s="190"/>
      <c r="AQ400" s="190"/>
      <c r="AR400" s="190"/>
      <c r="AS400" s="190"/>
      <c r="AT400" s="190"/>
      <c r="AU400" s="190"/>
      <c r="AV400" s="190"/>
      <c r="AW400" s="190"/>
      <c r="AX400" s="190"/>
      <c r="AY400" s="190"/>
      <c r="AZ400" s="190"/>
      <c r="BA400" s="190"/>
      <c r="BB400" s="200"/>
    </row>
    <row r="401" spans="1:54" ht="31.2">
      <c r="A401" s="290"/>
      <c r="B401" s="292"/>
      <c r="C401" s="292"/>
      <c r="D401" s="161" t="s">
        <v>43</v>
      </c>
      <c r="E401" s="190">
        <f t="shared" si="759"/>
        <v>0</v>
      </c>
      <c r="F401" s="190">
        <f t="shared" si="757"/>
        <v>0</v>
      </c>
      <c r="G401" s="190"/>
      <c r="H401" s="190"/>
      <c r="I401" s="190"/>
      <c r="J401" s="190"/>
      <c r="K401" s="190"/>
      <c r="L401" s="190"/>
      <c r="M401" s="190"/>
      <c r="N401" s="190"/>
      <c r="O401" s="190"/>
      <c r="P401" s="190"/>
      <c r="Q401" s="190"/>
      <c r="R401" s="190"/>
      <c r="S401" s="190"/>
      <c r="T401" s="190"/>
      <c r="U401" s="190"/>
      <c r="V401" s="190"/>
      <c r="W401" s="190"/>
      <c r="X401" s="190"/>
      <c r="Y401" s="190"/>
      <c r="Z401" s="190"/>
      <c r="AA401" s="190"/>
      <c r="AB401" s="190"/>
      <c r="AC401" s="190"/>
      <c r="AD401" s="190"/>
      <c r="AE401" s="190"/>
      <c r="AF401" s="190"/>
      <c r="AG401" s="190"/>
      <c r="AH401" s="190"/>
      <c r="AI401" s="190"/>
      <c r="AJ401" s="190"/>
      <c r="AK401" s="190"/>
      <c r="AL401" s="190"/>
      <c r="AM401" s="190"/>
      <c r="AN401" s="190"/>
      <c r="AO401" s="190"/>
      <c r="AP401" s="190"/>
      <c r="AQ401" s="190"/>
      <c r="AR401" s="190"/>
      <c r="AS401" s="190"/>
      <c r="AT401" s="190"/>
      <c r="AU401" s="190"/>
      <c r="AV401" s="190"/>
      <c r="AW401" s="190"/>
      <c r="AX401" s="190"/>
      <c r="AY401" s="190"/>
      <c r="AZ401" s="190"/>
      <c r="BA401" s="190"/>
      <c r="BB401" s="201"/>
    </row>
    <row r="402" spans="1:54" ht="22.5" customHeight="1">
      <c r="A402" s="289"/>
      <c r="B402" s="291" t="s">
        <v>353</v>
      </c>
      <c r="C402" s="291"/>
      <c r="D402" s="167" t="s">
        <v>41</v>
      </c>
      <c r="E402" s="190">
        <f t="shared" si="759"/>
        <v>13063.14</v>
      </c>
      <c r="F402" s="190">
        <f t="shared" ref="F402:F408" si="760">I402+L402+O402+R402+U402+X402+AA402+AF402+AK402+AP402+AU402+AZ402</f>
        <v>13063.14</v>
      </c>
      <c r="G402" s="190">
        <f>F402/E402*100</f>
        <v>100</v>
      </c>
      <c r="H402" s="190">
        <f>H403+H404+H405+H407+H408</f>
        <v>2710</v>
      </c>
      <c r="I402" s="190">
        <f t="shared" ref="I402:AZ402" si="761">I403+I404+I405+I407+I408</f>
        <v>2710</v>
      </c>
      <c r="J402" s="190">
        <f>I402/H402*100</f>
        <v>100</v>
      </c>
      <c r="K402" s="190">
        <f t="shared" si="761"/>
        <v>8353.14</v>
      </c>
      <c r="L402" s="190">
        <f t="shared" si="761"/>
        <v>8353.14</v>
      </c>
      <c r="M402" s="190">
        <f>L402/K402*100</f>
        <v>100</v>
      </c>
      <c r="N402" s="190">
        <f t="shared" si="761"/>
        <v>0</v>
      </c>
      <c r="O402" s="190">
        <f t="shared" si="761"/>
        <v>0</v>
      </c>
      <c r="P402" s="190"/>
      <c r="Q402" s="190">
        <f t="shared" si="761"/>
        <v>2000</v>
      </c>
      <c r="R402" s="190">
        <f t="shared" si="761"/>
        <v>2000</v>
      </c>
      <c r="S402" s="190">
        <f>R402*100/Q402</f>
        <v>100</v>
      </c>
      <c r="T402" s="190">
        <f t="shared" si="761"/>
        <v>0</v>
      </c>
      <c r="U402" s="190">
        <f t="shared" si="761"/>
        <v>0</v>
      </c>
      <c r="V402" s="190"/>
      <c r="W402" s="190">
        <f t="shared" si="761"/>
        <v>0</v>
      </c>
      <c r="X402" s="190">
        <f t="shared" si="761"/>
        <v>0</v>
      </c>
      <c r="Y402" s="190"/>
      <c r="Z402" s="190">
        <f t="shared" si="761"/>
        <v>0</v>
      </c>
      <c r="AA402" s="190">
        <f t="shared" si="761"/>
        <v>0</v>
      </c>
      <c r="AB402" s="190">
        <f t="shared" si="761"/>
        <v>0</v>
      </c>
      <c r="AC402" s="190">
        <f t="shared" si="761"/>
        <v>0</v>
      </c>
      <c r="AD402" s="190"/>
      <c r="AE402" s="190">
        <f t="shared" si="761"/>
        <v>0</v>
      </c>
      <c r="AF402" s="190">
        <f t="shared" si="761"/>
        <v>0</v>
      </c>
      <c r="AG402" s="190">
        <f t="shared" si="761"/>
        <v>0</v>
      </c>
      <c r="AH402" s="190">
        <f t="shared" si="761"/>
        <v>0</v>
      </c>
      <c r="AI402" s="190"/>
      <c r="AJ402" s="190">
        <f t="shared" si="761"/>
        <v>0</v>
      </c>
      <c r="AK402" s="190">
        <f t="shared" si="761"/>
        <v>0</v>
      </c>
      <c r="AL402" s="190">
        <f t="shared" si="761"/>
        <v>0</v>
      </c>
      <c r="AM402" s="190">
        <f t="shared" si="761"/>
        <v>0</v>
      </c>
      <c r="AN402" s="190"/>
      <c r="AO402" s="190">
        <f t="shared" si="761"/>
        <v>0</v>
      </c>
      <c r="AP402" s="190">
        <f t="shared" si="761"/>
        <v>0</v>
      </c>
      <c r="AQ402" s="190">
        <f t="shared" si="761"/>
        <v>0</v>
      </c>
      <c r="AR402" s="190">
        <f t="shared" si="761"/>
        <v>0</v>
      </c>
      <c r="AS402" s="190"/>
      <c r="AT402" s="190">
        <f t="shared" si="761"/>
        <v>0</v>
      </c>
      <c r="AU402" s="190">
        <f t="shared" si="761"/>
        <v>0</v>
      </c>
      <c r="AV402" s="190">
        <f t="shared" si="761"/>
        <v>0</v>
      </c>
      <c r="AW402" s="190">
        <f t="shared" si="761"/>
        <v>0</v>
      </c>
      <c r="AX402" s="190"/>
      <c r="AY402" s="190">
        <f t="shared" si="761"/>
        <v>0</v>
      </c>
      <c r="AZ402" s="190">
        <f t="shared" si="761"/>
        <v>0</v>
      </c>
      <c r="BA402" s="190"/>
      <c r="BB402" s="200"/>
    </row>
    <row r="403" spans="1:54" ht="32.25" customHeight="1">
      <c r="A403" s="290"/>
      <c r="B403" s="292"/>
      <c r="C403" s="292"/>
      <c r="D403" s="165" t="s">
        <v>37</v>
      </c>
      <c r="E403" s="190">
        <f t="shared" si="759"/>
        <v>0</v>
      </c>
      <c r="F403" s="190">
        <f t="shared" si="760"/>
        <v>0</v>
      </c>
      <c r="G403" s="190"/>
      <c r="H403" s="190"/>
      <c r="I403" s="190"/>
      <c r="J403" s="190"/>
      <c r="K403" s="190"/>
      <c r="L403" s="190"/>
      <c r="M403" s="190"/>
      <c r="N403" s="190"/>
      <c r="O403" s="190"/>
      <c r="P403" s="190"/>
      <c r="Q403" s="190"/>
      <c r="R403" s="190"/>
      <c r="S403" s="190"/>
      <c r="T403" s="190"/>
      <c r="U403" s="190"/>
      <c r="V403" s="190"/>
      <c r="W403" s="190"/>
      <c r="X403" s="190"/>
      <c r="Y403" s="190"/>
      <c r="Z403" s="190"/>
      <c r="AA403" s="190"/>
      <c r="AB403" s="190"/>
      <c r="AC403" s="190"/>
      <c r="AD403" s="190"/>
      <c r="AE403" s="190"/>
      <c r="AF403" s="190"/>
      <c r="AG403" s="190"/>
      <c r="AH403" s="190"/>
      <c r="AI403" s="190"/>
      <c r="AJ403" s="190"/>
      <c r="AK403" s="190"/>
      <c r="AL403" s="190"/>
      <c r="AM403" s="190"/>
      <c r="AN403" s="190"/>
      <c r="AO403" s="190"/>
      <c r="AP403" s="190"/>
      <c r="AQ403" s="190"/>
      <c r="AR403" s="190"/>
      <c r="AS403" s="190"/>
      <c r="AT403" s="190"/>
      <c r="AU403" s="190"/>
      <c r="AV403" s="190"/>
      <c r="AW403" s="190"/>
      <c r="AX403" s="190"/>
      <c r="AY403" s="190"/>
      <c r="AZ403" s="190"/>
      <c r="BA403" s="190"/>
      <c r="BB403" s="200"/>
    </row>
    <row r="404" spans="1:54" ht="50.25" customHeight="1">
      <c r="A404" s="290"/>
      <c r="B404" s="292"/>
      <c r="C404" s="292"/>
      <c r="D404" s="166" t="s">
        <v>2</v>
      </c>
      <c r="E404" s="190">
        <f t="shared" si="759"/>
        <v>0</v>
      </c>
      <c r="F404" s="190">
        <f t="shared" si="760"/>
        <v>0</v>
      </c>
      <c r="G404" s="190"/>
      <c r="H404" s="190"/>
      <c r="I404" s="190"/>
      <c r="J404" s="190"/>
      <c r="K404" s="190"/>
      <c r="L404" s="190"/>
      <c r="M404" s="190"/>
      <c r="N404" s="190"/>
      <c r="O404" s="190"/>
      <c r="P404" s="190"/>
      <c r="Q404" s="190"/>
      <c r="R404" s="190"/>
      <c r="S404" s="190"/>
      <c r="T404" s="190"/>
      <c r="U404" s="190"/>
      <c r="V404" s="190"/>
      <c r="W404" s="190"/>
      <c r="X404" s="190"/>
      <c r="Y404" s="190"/>
      <c r="Z404" s="190"/>
      <c r="AA404" s="190"/>
      <c r="AB404" s="190"/>
      <c r="AC404" s="190"/>
      <c r="AD404" s="190"/>
      <c r="AE404" s="190"/>
      <c r="AF404" s="190"/>
      <c r="AG404" s="190"/>
      <c r="AH404" s="190"/>
      <c r="AI404" s="190"/>
      <c r="AJ404" s="190"/>
      <c r="AK404" s="190"/>
      <c r="AL404" s="190"/>
      <c r="AM404" s="190"/>
      <c r="AN404" s="190"/>
      <c r="AO404" s="190"/>
      <c r="AP404" s="190"/>
      <c r="AQ404" s="190"/>
      <c r="AR404" s="190"/>
      <c r="AS404" s="190"/>
      <c r="AT404" s="190"/>
      <c r="AU404" s="190"/>
      <c r="AV404" s="190"/>
      <c r="AW404" s="190"/>
      <c r="AX404" s="190"/>
      <c r="AY404" s="190"/>
      <c r="AZ404" s="190"/>
      <c r="BA404" s="190"/>
      <c r="BB404" s="200"/>
    </row>
    <row r="405" spans="1:54" ht="22.5" customHeight="1">
      <c r="A405" s="290"/>
      <c r="B405" s="292"/>
      <c r="C405" s="292"/>
      <c r="D405" s="182" t="s">
        <v>277</v>
      </c>
      <c r="E405" s="190">
        <f>H405+K405+N405+Q405+T405+W405+Z405+AE405+AJ405+AO405+AT405+AY405</f>
        <v>13063.14</v>
      </c>
      <c r="F405" s="190">
        <f t="shared" si="760"/>
        <v>13063.14</v>
      </c>
      <c r="G405" s="190"/>
      <c r="H405" s="197">
        <v>2710</v>
      </c>
      <c r="I405" s="190">
        <v>2710</v>
      </c>
      <c r="J405" s="190"/>
      <c r="K405" s="190">
        <v>8353.14</v>
      </c>
      <c r="L405" s="190">
        <v>8353.14</v>
      </c>
      <c r="M405" s="190"/>
      <c r="N405" s="190"/>
      <c r="O405" s="190"/>
      <c r="P405" s="190"/>
      <c r="Q405" s="190">
        <f>13063.14-2710-8353.14</f>
        <v>2000</v>
      </c>
      <c r="R405" s="190">
        <f>13063.14-2710-8353.14</f>
        <v>2000</v>
      </c>
      <c r="S405" s="190"/>
      <c r="T405" s="190"/>
      <c r="U405" s="190"/>
      <c r="V405" s="190"/>
      <c r="W405" s="190"/>
      <c r="X405" s="190"/>
      <c r="Y405" s="190"/>
      <c r="Z405" s="190"/>
      <c r="AA405" s="190"/>
      <c r="AB405" s="190"/>
      <c r="AC405" s="190"/>
      <c r="AD405" s="190"/>
      <c r="AE405" s="190"/>
      <c r="AF405" s="190"/>
      <c r="AG405" s="190"/>
      <c r="AH405" s="190"/>
      <c r="AI405" s="190"/>
      <c r="AJ405" s="190"/>
      <c r="AK405" s="190"/>
      <c r="AL405" s="190"/>
      <c r="AM405" s="190"/>
      <c r="AN405" s="190"/>
      <c r="AO405" s="190"/>
      <c r="AP405" s="190"/>
      <c r="AQ405" s="190"/>
      <c r="AR405" s="190"/>
      <c r="AS405" s="190"/>
      <c r="AT405" s="190"/>
      <c r="AU405" s="190"/>
      <c r="AV405" s="190"/>
      <c r="AW405" s="190"/>
      <c r="AX405" s="190"/>
      <c r="AY405" s="190"/>
      <c r="AZ405" s="190"/>
      <c r="BA405" s="190"/>
      <c r="BB405" s="200"/>
    </row>
    <row r="406" spans="1:54" ht="82.5" customHeight="1">
      <c r="A406" s="290"/>
      <c r="B406" s="292"/>
      <c r="C406" s="292"/>
      <c r="D406" s="182" t="s">
        <v>283</v>
      </c>
      <c r="E406" s="190">
        <f t="shared" ref="E406:E411" si="762">H406+K406+N406+Q406+T406+W406+Z406+AE406+AJ406+AO406+AT406+AY406</f>
        <v>0</v>
      </c>
      <c r="F406" s="190">
        <f t="shared" si="760"/>
        <v>0</v>
      </c>
      <c r="G406" s="190"/>
      <c r="H406" s="190"/>
      <c r="I406" s="190"/>
      <c r="J406" s="190"/>
      <c r="K406" s="190"/>
      <c r="L406" s="190"/>
      <c r="M406" s="190"/>
      <c r="N406" s="190"/>
      <c r="O406" s="190"/>
      <c r="P406" s="190"/>
      <c r="Q406" s="190"/>
      <c r="R406" s="190"/>
      <c r="S406" s="190"/>
      <c r="T406" s="190"/>
      <c r="U406" s="190"/>
      <c r="V406" s="190"/>
      <c r="W406" s="190"/>
      <c r="X406" s="190"/>
      <c r="Y406" s="190"/>
      <c r="Z406" s="190"/>
      <c r="AA406" s="190"/>
      <c r="AB406" s="190"/>
      <c r="AC406" s="190"/>
      <c r="AD406" s="190"/>
      <c r="AE406" s="190"/>
      <c r="AF406" s="190"/>
      <c r="AG406" s="190"/>
      <c r="AH406" s="190"/>
      <c r="AI406" s="190"/>
      <c r="AJ406" s="190"/>
      <c r="AK406" s="190"/>
      <c r="AL406" s="190"/>
      <c r="AM406" s="190"/>
      <c r="AN406" s="190"/>
      <c r="AO406" s="190"/>
      <c r="AP406" s="190"/>
      <c r="AQ406" s="190"/>
      <c r="AR406" s="190"/>
      <c r="AS406" s="190"/>
      <c r="AT406" s="190"/>
      <c r="AU406" s="190"/>
      <c r="AV406" s="190"/>
      <c r="AW406" s="190"/>
      <c r="AX406" s="190"/>
      <c r="AY406" s="190"/>
      <c r="AZ406" s="190"/>
      <c r="BA406" s="190"/>
      <c r="BB406" s="200"/>
    </row>
    <row r="407" spans="1:54" ht="22.5" customHeight="1">
      <c r="A407" s="290"/>
      <c r="B407" s="292"/>
      <c r="C407" s="292"/>
      <c r="D407" s="182" t="s">
        <v>278</v>
      </c>
      <c r="E407" s="190">
        <f t="shared" si="762"/>
        <v>0</v>
      </c>
      <c r="F407" s="190">
        <f t="shared" si="760"/>
        <v>0</v>
      </c>
      <c r="G407" s="190"/>
      <c r="H407" s="190"/>
      <c r="I407" s="190"/>
      <c r="J407" s="190"/>
      <c r="K407" s="190"/>
      <c r="L407" s="190"/>
      <c r="M407" s="190"/>
      <c r="N407" s="190"/>
      <c r="O407" s="190"/>
      <c r="P407" s="190"/>
      <c r="Q407" s="190"/>
      <c r="R407" s="190"/>
      <c r="S407" s="190"/>
      <c r="T407" s="190"/>
      <c r="U407" s="190"/>
      <c r="V407" s="190"/>
      <c r="W407" s="190"/>
      <c r="X407" s="190"/>
      <c r="Y407" s="190"/>
      <c r="Z407" s="190"/>
      <c r="AA407" s="190"/>
      <c r="AB407" s="190"/>
      <c r="AC407" s="190"/>
      <c r="AD407" s="190"/>
      <c r="AE407" s="190"/>
      <c r="AF407" s="190"/>
      <c r="AG407" s="190"/>
      <c r="AH407" s="190"/>
      <c r="AI407" s="190"/>
      <c r="AJ407" s="190"/>
      <c r="AK407" s="190"/>
      <c r="AL407" s="190"/>
      <c r="AM407" s="190"/>
      <c r="AN407" s="190"/>
      <c r="AO407" s="190"/>
      <c r="AP407" s="190"/>
      <c r="AQ407" s="190"/>
      <c r="AR407" s="190"/>
      <c r="AS407" s="190"/>
      <c r="AT407" s="190"/>
      <c r="AU407" s="190"/>
      <c r="AV407" s="190"/>
      <c r="AW407" s="190"/>
      <c r="AX407" s="190"/>
      <c r="AY407" s="190"/>
      <c r="AZ407" s="190"/>
      <c r="BA407" s="190"/>
      <c r="BB407" s="200"/>
    </row>
    <row r="408" spans="1:54" ht="31.2">
      <c r="A408" s="290"/>
      <c r="B408" s="292"/>
      <c r="C408" s="292"/>
      <c r="D408" s="161" t="s">
        <v>43</v>
      </c>
      <c r="E408" s="190">
        <f t="shared" si="762"/>
        <v>0</v>
      </c>
      <c r="F408" s="190">
        <f t="shared" si="760"/>
        <v>0</v>
      </c>
      <c r="G408" s="190"/>
      <c r="H408" s="190"/>
      <c r="I408" s="190"/>
      <c r="J408" s="190"/>
      <c r="K408" s="190"/>
      <c r="L408" s="190"/>
      <c r="M408" s="190"/>
      <c r="N408" s="190"/>
      <c r="O408" s="190"/>
      <c r="P408" s="190"/>
      <c r="Q408" s="190"/>
      <c r="R408" s="190"/>
      <c r="S408" s="190"/>
      <c r="T408" s="190"/>
      <c r="U408" s="190"/>
      <c r="V408" s="190"/>
      <c r="W408" s="190"/>
      <c r="X408" s="190"/>
      <c r="Y408" s="190"/>
      <c r="Z408" s="190"/>
      <c r="AA408" s="190"/>
      <c r="AB408" s="190"/>
      <c r="AC408" s="190"/>
      <c r="AD408" s="190"/>
      <c r="AE408" s="190"/>
      <c r="AF408" s="190"/>
      <c r="AG408" s="190"/>
      <c r="AH408" s="190"/>
      <c r="AI408" s="190"/>
      <c r="AJ408" s="190"/>
      <c r="AK408" s="190"/>
      <c r="AL408" s="190"/>
      <c r="AM408" s="190"/>
      <c r="AN408" s="190"/>
      <c r="AO408" s="190"/>
      <c r="AP408" s="190"/>
      <c r="AQ408" s="190"/>
      <c r="AR408" s="190"/>
      <c r="AS408" s="190"/>
      <c r="AT408" s="190"/>
      <c r="AU408" s="190"/>
      <c r="AV408" s="190"/>
      <c r="AW408" s="190"/>
      <c r="AX408" s="190"/>
      <c r="AY408" s="190"/>
      <c r="AZ408" s="190"/>
      <c r="BA408" s="190"/>
      <c r="BB408" s="201"/>
    </row>
    <row r="409" spans="1:54" ht="22.5" customHeight="1">
      <c r="A409" s="289"/>
      <c r="B409" s="291" t="s">
        <v>354</v>
      </c>
      <c r="C409" s="291"/>
      <c r="D409" s="167" t="s">
        <v>41</v>
      </c>
      <c r="E409" s="190">
        <f t="shared" si="762"/>
        <v>1000</v>
      </c>
      <c r="F409" s="190">
        <f t="shared" ref="F409:F472" si="763">I409+L409+O409+R409+U409+X409+AA409+AF409+AK409+AP409+AU409+AZ409</f>
        <v>1000</v>
      </c>
      <c r="G409" s="190">
        <f>F409/E409*100</f>
        <v>100</v>
      </c>
      <c r="H409" s="190">
        <f>H410+H411+H412+H414+H415</f>
        <v>1000</v>
      </c>
      <c r="I409" s="190">
        <f t="shared" ref="I409:AZ409" si="764">I410+I411+I412+I414+I415</f>
        <v>1000</v>
      </c>
      <c r="J409" s="190">
        <f>I409/H409*100</f>
        <v>100</v>
      </c>
      <c r="K409" s="190">
        <f t="shared" si="764"/>
        <v>0</v>
      </c>
      <c r="L409" s="190">
        <f t="shared" si="764"/>
        <v>0</v>
      </c>
      <c r="M409" s="190"/>
      <c r="N409" s="190">
        <f t="shared" si="764"/>
        <v>0</v>
      </c>
      <c r="O409" s="190">
        <f t="shared" si="764"/>
        <v>0</v>
      </c>
      <c r="P409" s="190"/>
      <c r="Q409" s="190">
        <f t="shared" si="764"/>
        <v>0</v>
      </c>
      <c r="R409" s="190">
        <f t="shared" si="764"/>
        <v>0</v>
      </c>
      <c r="S409" s="190"/>
      <c r="T409" s="190">
        <f t="shared" si="764"/>
        <v>0</v>
      </c>
      <c r="U409" s="190">
        <f t="shared" si="764"/>
        <v>0</v>
      </c>
      <c r="V409" s="190"/>
      <c r="W409" s="190">
        <f t="shared" si="764"/>
        <v>0</v>
      </c>
      <c r="X409" s="190">
        <f t="shared" si="764"/>
        <v>0</v>
      </c>
      <c r="Y409" s="190"/>
      <c r="Z409" s="190">
        <f t="shared" si="764"/>
        <v>0</v>
      </c>
      <c r="AA409" s="190">
        <f t="shared" si="764"/>
        <v>0</v>
      </c>
      <c r="AB409" s="190">
        <f t="shared" si="764"/>
        <v>0</v>
      </c>
      <c r="AC409" s="190">
        <f t="shared" si="764"/>
        <v>0</v>
      </c>
      <c r="AD409" s="190"/>
      <c r="AE409" s="190">
        <f t="shared" si="764"/>
        <v>0</v>
      </c>
      <c r="AF409" s="190">
        <f t="shared" si="764"/>
        <v>0</v>
      </c>
      <c r="AG409" s="190">
        <f t="shared" si="764"/>
        <v>0</v>
      </c>
      <c r="AH409" s="190">
        <f t="shared" si="764"/>
        <v>0</v>
      </c>
      <c r="AI409" s="190"/>
      <c r="AJ409" s="190">
        <f t="shared" si="764"/>
        <v>0</v>
      </c>
      <c r="AK409" s="190">
        <f t="shared" si="764"/>
        <v>0</v>
      </c>
      <c r="AL409" s="190">
        <f t="shared" si="764"/>
        <v>0</v>
      </c>
      <c r="AM409" s="190">
        <f t="shared" si="764"/>
        <v>0</v>
      </c>
      <c r="AN409" s="190"/>
      <c r="AO409" s="190">
        <f t="shared" si="764"/>
        <v>0</v>
      </c>
      <c r="AP409" s="190">
        <f t="shared" si="764"/>
        <v>0</v>
      </c>
      <c r="AQ409" s="190">
        <f t="shared" si="764"/>
        <v>0</v>
      </c>
      <c r="AR409" s="190">
        <f t="shared" si="764"/>
        <v>0</v>
      </c>
      <c r="AS409" s="190"/>
      <c r="AT409" s="190">
        <f t="shared" si="764"/>
        <v>0</v>
      </c>
      <c r="AU409" s="190">
        <f t="shared" si="764"/>
        <v>0</v>
      </c>
      <c r="AV409" s="190">
        <f t="shared" si="764"/>
        <v>0</v>
      </c>
      <c r="AW409" s="190">
        <f t="shared" si="764"/>
        <v>0</v>
      </c>
      <c r="AX409" s="190"/>
      <c r="AY409" s="190">
        <f t="shared" si="764"/>
        <v>0</v>
      </c>
      <c r="AZ409" s="190">
        <f t="shared" si="764"/>
        <v>0</v>
      </c>
      <c r="BA409" s="190"/>
      <c r="BB409" s="200"/>
    </row>
    <row r="410" spans="1:54" ht="32.25" customHeight="1">
      <c r="A410" s="290"/>
      <c r="B410" s="292"/>
      <c r="C410" s="292"/>
      <c r="D410" s="165" t="s">
        <v>37</v>
      </c>
      <c r="E410" s="190">
        <f t="shared" si="762"/>
        <v>0</v>
      </c>
      <c r="F410" s="190">
        <f t="shared" si="763"/>
        <v>0</v>
      </c>
      <c r="G410" s="190"/>
      <c r="H410" s="190"/>
      <c r="I410" s="190"/>
      <c r="J410" s="190"/>
      <c r="K410" s="190"/>
      <c r="L410" s="190"/>
      <c r="M410" s="190"/>
      <c r="N410" s="190"/>
      <c r="O410" s="190"/>
      <c r="P410" s="190"/>
      <c r="Q410" s="190"/>
      <c r="R410" s="190"/>
      <c r="S410" s="190"/>
      <c r="T410" s="190"/>
      <c r="U410" s="190"/>
      <c r="V410" s="190"/>
      <c r="W410" s="190"/>
      <c r="X410" s="190"/>
      <c r="Y410" s="190"/>
      <c r="Z410" s="190"/>
      <c r="AA410" s="190"/>
      <c r="AB410" s="190"/>
      <c r="AC410" s="190"/>
      <c r="AD410" s="190"/>
      <c r="AE410" s="190"/>
      <c r="AF410" s="190"/>
      <c r="AG410" s="190"/>
      <c r="AH410" s="190"/>
      <c r="AI410" s="190"/>
      <c r="AJ410" s="190"/>
      <c r="AK410" s="190"/>
      <c r="AL410" s="190"/>
      <c r="AM410" s="190"/>
      <c r="AN410" s="190"/>
      <c r="AO410" s="190"/>
      <c r="AP410" s="190"/>
      <c r="AQ410" s="190"/>
      <c r="AR410" s="190"/>
      <c r="AS410" s="190"/>
      <c r="AT410" s="190"/>
      <c r="AU410" s="190"/>
      <c r="AV410" s="190"/>
      <c r="AW410" s="190"/>
      <c r="AX410" s="190"/>
      <c r="AY410" s="190"/>
      <c r="AZ410" s="190"/>
      <c r="BA410" s="190"/>
      <c r="BB410" s="200"/>
    </row>
    <row r="411" spans="1:54" ht="50.25" customHeight="1">
      <c r="A411" s="290"/>
      <c r="B411" s="292"/>
      <c r="C411" s="292"/>
      <c r="D411" s="166" t="s">
        <v>2</v>
      </c>
      <c r="E411" s="190">
        <f t="shared" si="762"/>
        <v>0</v>
      </c>
      <c r="F411" s="190">
        <f t="shared" si="763"/>
        <v>0</v>
      </c>
      <c r="G411" s="190"/>
      <c r="H411" s="190"/>
      <c r="I411" s="190"/>
      <c r="J411" s="190"/>
      <c r="K411" s="190"/>
      <c r="L411" s="190"/>
      <c r="M411" s="190"/>
      <c r="N411" s="190"/>
      <c r="O411" s="190"/>
      <c r="P411" s="190"/>
      <c r="Q411" s="190"/>
      <c r="R411" s="190"/>
      <c r="S411" s="190"/>
      <c r="T411" s="190"/>
      <c r="U411" s="190"/>
      <c r="V411" s="190"/>
      <c r="W411" s="190"/>
      <c r="X411" s="190"/>
      <c r="Y411" s="190"/>
      <c r="Z411" s="190"/>
      <c r="AA411" s="190"/>
      <c r="AB411" s="190"/>
      <c r="AC411" s="190"/>
      <c r="AD411" s="190"/>
      <c r="AE411" s="190"/>
      <c r="AF411" s="190"/>
      <c r="AG411" s="190"/>
      <c r="AH411" s="190"/>
      <c r="AI411" s="190"/>
      <c r="AJ411" s="190"/>
      <c r="AK411" s="190"/>
      <c r="AL411" s="190"/>
      <c r="AM411" s="190"/>
      <c r="AN411" s="190"/>
      <c r="AO411" s="190"/>
      <c r="AP411" s="190"/>
      <c r="AQ411" s="190"/>
      <c r="AR411" s="190"/>
      <c r="AS411" s="190"/>
      <c r="AT411" s="190"/>
      <c r="AU411" s="190"/>
      <c r="AV411" s="190"/>
      <c r="AW411" s="190"/>
      <c r="AX411" s="190"/>
      <c r="AY411" s="190"/>
      <c r="AZ411" s="190"/>
      <c r="BA411" s="190"/>
      <c r="BB411" s="200"/>
    </row>
    <row r="412" spans="1:54" ht="22.5" customHeight="1">
      <c r="A412" s="290"/>
      <c r="B412" s="292"/>
      <c r="C412" s="292"/>
      <c r="D412" s="182" t="s">
        <v>277</v>
      </c>
      <c r="E412" s="190">
        <f>H412+K412+N412+Q412+T412+W412+Z412+AE412+AJ412+AO412+AT412+AY412</f>
        <v>1000</v>
      </c>
      <c r="F412" s="190">
        <f t="shared" si="763"/>
        <v>1000</v>
      </c>
      <c r="G412" s="190"/>
      <c r="H412" s="190">
        <v>1000</v>
      </c>
      <c r="I412" s="190">
        <v>1000</v>
      </c>
      <c r="J412" s="190"/>
      <c r="K412" s="190"/>
      <c r="L412" s="190"/>
      <c r="M412" s="190"/>
      <c r="N412" s="190"/>
      <c r="O412" s="190"/>
      <c r="P412" s="190"/>
      <c r="Q412" s="190"/>
      <c r="R412" s="190"/>
      <c r="S412" s="190"/>
      <c r="T412" s="190"/>
      <c r="U412" s="190"/>
      <c r="V412" s="190"/>
      <c r="W412" s="190"/>
      <c r="X412" s="190"/>
      <c r="Y412" s="190"/>
      <c r="Z412" s="190"/>
      <c r="AA412" s="190"/>
      <c r="AB412" s="190"/>
      <c r="AC412" s="190"/>
      <c r="AD412" s="190"/>
      <c r="AE412" s="190"/>
      <c r="AF412" s="190"/>
      <c r="AG412" s="190"/>
      <c r="AH412" s="190"/>
      <c r="AI412" s="190"/>
      <c r="AJ412" s="190"/>
      <c r="AK412" s="190"/>
      <c r="AL412" s="190"/>
      <c r="AM412" s="190"/>
      <c r="AN412" s="190"/>
      <c r="AO412" s="190"/>
      <c r="AP412" s="190"/>
      <c r="AQ412" s="190"/>
      <c r="AR412" s="190"/>
      <c r="AS412" s="190"/>
      <c r="AT412" s="190"/>
      <c r="AU412" s="190"/>
      <c r="AV412" s="190"/>
      <c r="AW412" s="190"/>
      <c r="AX412" s="190"/>
      <c r="AY412" s="190"/>
      <c r="AZ412" s="190"/>
      <c r="BA412" s="190"/>
      <c r="BB412" s="200"/>
    </row>
    <row r="413" spans="1:54" ht="82.5" customHeight="1">
      <c r="A413" s="290"/>
      <c r="B413" s="292"/>
      <c r="C413" s="292"/>
      <c r="D413" s="182" t="s">
        <v>283</v>
      </c>
      <c r="E413" s="190">
        <f t="shared" ref="E413:E488" si="765">H413+K413+N413+Q413+T413+W413+Z413+AE413+AJ413+AO413+AT413+AY413</f>
        <v>0</v>
      </c>
      <c r="F413" s="190">
        <f t="shared" si="763"/>
        <v>0</v>
      </c>
      <c r="G413" s="190"/>
      <c r="H413" s="190"/>
      <c r="I413" s="190"/>
      <c r="J413" s="190"/>
      <c r="K413" s="190"/>
      <c r="L413" s="190"/>
      <c r="M413" s="190"/>
      <c r="N413" s="190"/>
      <c r="O413" s="190"/>
      <c r="P413" s="190"/>
      <c r="Q413" s="190"/>
      <c r="R413" s="190"/>
      <c r="S413" s="190"/>
      <c r="T413" s="190"/>
      <c r="U413" s="190"/>
      <c r="V413" s="190"/>
      <c r="W413" s="190"/>
      <c r="X413" s="190"/>
      <c r="Y413" s="190"/>
      <c r="Z413" s="190"/>
      <c r="AA413" s="190"/>
      <c r="AB413" s="190"/>
      <c r="AC413" s="190"/>
      <c r="AD413" s="190"/>
      <c r="AE413" s="190"/>
      <c r="AF413" s="190"/>
      <c r="AG413" s="190"/>
      <c r="AH413" s="190"/>
      <c r="AI413" s="190"/>
      <c r="AJ413" s="190"/>
      <c r="AK413" s="190"/>
      <c r="AL413" s="190"/>
      <c r="AM413" s="190"/>
      <c r="AN413" s="190"/>
      <c r="AO413" s="190"/>
      <c r="AP413" s="190"/>
      <c r="AQ413" s="190"/>
      <c r="AR413" s="190"/>
      <c r="AS413" s="190"/>
      <c r="AT413" s="190"/>
      <c r="AU413" s="190"/>
      <c r="AV413" s="190"/>
      <c r="AW413" s="190"/>
      <c r="AX413" s="190"/>
      <c r="AY413" s="190"/>
      <c r="AZ413" s="190"/>
      <c r="BA413" s="190"/>
      <c r="BB413" s="200"/>
    </row>
    <row r="414" spans="1:54" ht="22.5" customHeight="1">
      <c r="A414" s="290"/>
      <c r="B414" s="292"/>
      <c r="C414" s="292"/>
      <c r="D414" s="182" t="s">
        <v>278</v>
      </c>
      <c r="E414" s="190">
        <f t="shared" si="765"/>
        <v>0</v>
      </c>
      <c r="F414" s="190">
        <f t="shared" si="763"/>
        <v>0</v>
      </c>
      <c r="G414" s="190"/>
      <c r="H414" s="190"/>
      <c r="I414" s="190"/>
      <c r="J414" s="190"/>
      <c r="K414" s="190"/>
      <c r="L414" s="190"/>
      <c r="M414" s="190"/>
      <c r="N414" s="190"/>
      <c r="O414" s="190"/>
      <c r="P414" s="190"/>
      <c r="Q414" s="190"/>
      <c r="R414" s="190"/>
      <c r="S414" s="190"/>
      <c r="T414" s="190"/>
      <c r="U414" s="190"/>
      <c r="V414" s="190"/>
      <c r="W414" s="190"/>
      <c r="X414" s="190"/>
      <c r="Y414" s="190"/>
      <c r="Z414" s="190"/>
      <c r="AA414" s="190"/>
      <c r="AB414" s="190"/>
      <c r="AC414" s="190"/>
      <c r="AD414" s="190"/>
      <c r="AE414" s="190"/>
      <c r="AF414" s="190"/>
      <c r="AG414" s="190"/>
      <c r="AH414" s="190"/>
      <c r="AI414" s="190"/>
      <c r="AJ414" s="190"/>
      <c r="AK414" s="190"/>
      <c r="AL414" s="190"/>
      <c r="AM414" s="190"/>
      <c r="AN414" s="190"/>
      <c r="AO414" s="190"/>
      <c r="AP414" s="190"/>
      <c r="AQ414" s="190"/>
      <c r="AR414" s="190"/>
      <c r="AS414" s="190"/>
      <c r="AT414" s="190"/>
      <c r="AU414" s="190"/>
      <c r="AV414" s="190"/>
      <c r="AW414" s="190"/>
      <c r="AX414" s="190"/>
      <c r="AY414" s="190"/>
      <c r="AZ414" s="190"/>
      <c r="BA414" s="190"/>
      <c r="BB414" s="200"/>
    </row>
    <row r="415" spans="1:54" ht="31.2">
      <c r="A415" s="290"/>
      <c r="B415" s="292"/>
      <c r="C415" s="292"/>
      <c r="D415" s="161" t="s">
        <v>43</v>
      </c>
      <c r="E415" s="190">
        <f t="shared" si="765"/>
        <v>0</v>
      </c>
      <c r="F415" s="190">
        <f t="shared" si="763"/>
        <v>0</v>
      </c>
      <c r="G415" s="190"/>
      <c r="H415" s="190"/>
      <c r="I415" s="190"/>
      <c r="J415" s="190"/>
      <c r="K415" s="190"/>
      <c r="L415" s="190"/>
      <c r="M415" s="190"/>
      <c r="N415" s="190"/>
      <c r="O415" s="190"/>
      <c r="P415" s="190"/>
      <c r="Q415" s="190"/>
      <c r="R415" s="190"/>
      <c r="S415" s="190"/>
      <c r="T415" s="190"/>
      <c r="U415" s="190"/>
      <c r="V415" s="190"/>
      <c r="W415" s="190"/>
      <c r="X415" s="190"/>
      <c r="Y415" s="190"/>
      <c r="Z415" s="190"/>
      <c r="AA415" s="190"/>
      <c r="AB415" s="190"/>
      <c r="AC415" s="190"/>
      <c r="AD415" s="190"/>
      <c r="AE415" s="190"/>
      <c r="AF415" s="190"/>
      <c r="AG415" s="190"/>
      <c r="AH415" s="190"/>
      <c r="AI415" s="190"/>
      <c r="AJ415" s="190"/>
      <c r="AK415" s="190"/>
      <c r="AL415" s="190"/>
      <c r="AM415" s="190"/>
      <c r="AN415" s="190"/>
      <c r="AO415" s="190"/>
      <c r="AP415" s="190"/>
      <c r="AQ415" s="190"/>
      <c r="AR415" s="190"/>
      <c r="AS415" s="190"/>
      <c r="AT415" s="190"/>
      <c r="AU415" s="190"/>
      <c r="AV415" s="190"/>
      <c r="AW415" s="190"/>
      <c r="AX415" s="190"/>
      <c r="AY415" s="190"/>
      <c r="AZ415" s="190"/>
      <c r="BA415" s="190"/>
      <c r="BB415" s="201"/>
    </row>
    <row r="416" spans="1:54" ht="22.5" customHeight="1">
      <c r="A416" s="289" t="s">
        <v>471</v>
      </c>
      <c r="B416" s="291" t="s">
        <v>472</v>
      </c>
      <c r="C416" s="291" t="s">
        <v>345</v>
      </c>
      <c r="D416" s="167" t="s">
        <v>41</v>
      </c>
      <c r="E416" s="197">
        <f t="shared" si="765"/>
        <v>23018.420000000002</v>
      </c>
      <c r="F416" s="197">
        <f t="shared" si="763"/>
        <v>0</v>
      </c>
      <c r="G416" s="190"/>
      <c r="H416" s="190">
        <f>H417+H418+H419+H421+H422</f>
        <v>0</v>
      </c>
      <c r="I416" s="190">
        <f t="shared" ref="I416" si="766">I417+I418+I419+I421+I422</f>
        <v>0</v>
      </c>
      <c r="J416" s="190"/>
      <c r="K416" s="190">
        <f t="shared" ref="K416:L416" si="767">K417+K418+K419+K421+K422</f>
        <v>0</v>
      </c>
      <c r="L416" s="190">
        <f t="shared" si="767"/>
        <v>0</v>
      </c>
      <c r="M416" s="190"/>
      <c r="N416" s="190">
        <f t="shared" ref="N416:O416" si="768">N417+N418+N419+N421+N422</f>
        <v>0</v>
      </c>
      <c r="O416" s="190">
        <f t="shared" si="768"/>
        <v>0</v>
      </c>
      <c r="P416" s="190"/>
      <c r="Q416" s="190">
        <f t="shared" ref="Q416:R416" si="769">Q417+Q418+Q419+Q421+Q422</f>
        <v>0</v>
      </c>
      <c r="R416" s="190">
        <f t="shared" si="769"/>
        <v>0</v>
      </c>
      <c r="S416" s="190"/>
      <c r="T416" s="190">
        <f t="shared" ref="T416:U416" si="770">T417+T418+T419+T421+T422</f>
        <v>23018.420000000002</v>
      </c>
      <c r="U416" s="190">
        <f t="shared" si="770"/>
        <v>0</v>
      </c>
      <c r="V416" s="190"/>
      <c r="W416" s="190">
        <f t="shared" ref="W416:X416" si="771">W417+W418+W419+W421+W422</f>
        <v>0</v>
      </c>
      <c r="X416" s="190">
        <f t="shared" si="771"/>
        <v>0</v>
      </c>
      <c r="Y416" s="190"/>
      <c r="Z416" s="190">
        <f t="shared" ref="Z416:AC416" si="772">Z417+Z418+Z419+Z421+Z422</f>
        <v>0</v>
      </c>
      <c r="AA416" s="190">
        <f t="shared" si="772"/>
        <v>0</v>
      </c>
      <c r="AB416" s="190">
        <f t="shared" si="772"/>
        <v>0</v>
      </c>
      <c r="AC416" s="190">
        <f t="shared" si="772"/>
        <v>0</v>
      </c>
      <c r="AD416" s="190"/>
      <c r="AE416" s="190">
        <f t="shared" ref="AE416:AH416" si="773">AE417+AE418+AE419+AE421+AE422</f>
        <v>0</v>
      </c>
      <c r="AF416" s="190">
        <f t="shared" si="773"/>
        <v>0</v>
      </c>
      <c r="AG416" s="190">
        <f t="shared" si="773"/>
        <v>0</v>
      </c>
      <c r="AH416" s="190">
        <f t="shared" si="773"/>
        <v>0</v>
      </c>
      <c r="AI416" s="190"/>
      <c r="AJ416" s="190">
        <f t="shared" ref="AJ416:AM416" si="774">AJ417+AJ418+AJ419+AJ421+AJ422</f>
        <v>0</v>
      </c>
      <c r="AK416" s="190">
        <f t="shared" si="774"/>
        <v>0</v>
      </c>
      <c r="AL416" s="190">
        <f t="shared" si="774"/>
        <v>0</v>
      </c>
      <c r="AM416" s="190">
        <f t="shared" si="774"/>
        <v>0</v>
      </c>
      <c r="AN416" s="190"/>
      <c r="AO416" s="190">
        <f t="shared" ref="AO416:AR416" si="775">AO417+AO418+AO419+AO421+AO422</f>
        <v>0</v>
      </c>
      <c r="AP416" s="190">
        <f t="shared" si="775"/>
        <v>0</v>
      </c>
      <c r="AQ416" s="190">
        <f t="shared" si="775"/>
        <v>0</v>
      </c>
      <c r="AR416" s="190">
        <f t="shared" si="775"/>
        <v>0</v>
      </c>
      <c r="AS416" s="190"/>
      <c r="AT416" s="190">
        <f t="shared" ref="AT416:AW416" si="776">AT417+AT418+AT419+AT421+AT422</f>
        <v>0</v>
      </c>
      <c r="AU416" s="190">
        <f t="shared" si="776"/>
        <v>0</v>
      </c>
      <c r="AV416" s="190">
        <f t="shared" si="776"/>
        <v>0</v>
      </c>
      <c r="AW416" s="190">
        <f t="shared" si="776"/>
        <v>0</v>
      </c>
      <c r="AX416" s="190"/>
      <c r="AY416" s="190">
        <f t="shared" ref="AY416:AZ416" si="777">AY417+AY418+AY419+AY421+AY422</f>
        <v>0</v>
      </c>
      <c r="AZ416" s="190">
        <f t="shared" si="777"/>
        <v>0</v>
      </c>
      <c r="BA416" s="190"/>
      <c r="BB416" s="223"/>
    </row>
    <row r="417" spans="1:54" ht="32.25" customHeight="1">
      <c r="A417" s="290"/>
      <c r="B417" s="292"/>
      <c r="C417" s="292"/>
      <c r="D417" s="165" t="s">
        <v>37</v>
      </c>
      <c r="E417" s="190">
        <f t="shared" si="765"/>
        <v>0</v>
      </c>
      <c r="F417" s="190">
        <f t="shared" si="763"/>
        <v>0</v>
      </c>
      <c r="G417" s="190"/>
      <c r="H417" s="190">
        <f>H424+H431+H438+H445+H452+H459+H466+H473+H480</f>
        <v>0</v>
      </c>
      <c r="I417" s="190">
        <f t="shared" ref="I417:AZ417" si="778">I424+I431+I438+I445+I452+I459+I466+I473+I480</f>
        <v>0</v>
      </c>
      <c r="J417" s="190"/>
      <c r="K417" s="190">
        <f t="shared" si="778"/>
        <v>0</v>
      </c>
      <c r="L417" s="190">
        <f t="shared" si="778"/>
        <v>0</v>
      </c>
      <c r="M417" s="190"/>
      <c r="N417" s="190">
        <f t="shared" si="778"/>
        <v>0</v>
      </c>
      <c r="O417" s="190">
        <f t="shared" si="778"/>
        <v>0</v>
      </c>
      <c r="P417" s="190"/>
      <c r="Q417" s="190">
        <f t="shared" si="778"/>
        <v>0</v>
      </c>
      <c r="R417" s="190">
        <f t="shared" si="778"/>
        <v>0</v>
      </c>
      <c r="S417" s="190">
        <f t="shared" si="778"/>
        <v>0</v>
      </c>
      <c r="T417" s="190">
        <f t="shared" si="778"/>
        <v>0</v>
      </c>
      <c r="U417" s="190">
        <f t="shared" si="778"/>
        <v>0</v>
      </c>
      <c r="V417" s="190"/>
      <c r="W417" s="190">
        <f t="shared" si="778"/>
        <v>0</v>
      </c>
      <c r="X417" s="190">
        <f t="shared" si="778"/>
        <v>0</v>
      </c>
      <c r="Y417" s="190"/>
      <c r="Z417" s="190">
        <f t="shared" si="778"/>
        <v>0</v>
      </c>
      <c r="AA417" s="190">
        <f t="shared" si="778"/>
        <v>0</v>
      </c>
      <c r="AB417" s="190">
        <f t="shared" si="778"/>
        <v>0</v>
      </c>
      <c r="AC417" s="190">
        <f t="shared" si="778"/>
        <v>0</v>
      </c>
      <c r="AD417" s="190"/>
      <c r="AE417" s="190">
        <f t="shared" si="778"/>
        <v>0</v>
      </c>
      <c r="AF417" s="190">
        <f t="shared" si="778"/>
        <v>0</v>
      </c>
      <c r="AG417" s="190">
        <f t="shared" si="778"/>
        <v>0</v>
      </c>
      <c r="AH417" s="190">
        <f t="shared" si="778"/>
        <v>0</v>
      </c>
      <c r="AI417" s="190"/>
      <c r="AJ417" s="190">
        <f t="shared" si="778"/>
        <v>0</v>
      </c>
      <c r="AK417" s="190">
        <f t="shared" si="778"/>
        <v>0</v>
      </c>
      <c r="AL417" s="190">
        <f t="shared" si="778"/>
        <v>0</v>
      </c>
      <c r="AM417" s="190">
        <f t="shared" si="778"/>
        <v>0</v>
      </c>
      <c r="AN417" s="190">
        <f t="shared" si="778"/>
        <v>0</v>
      </c>
      <c r="AO417" s="190">
        <f t="shared" si="778"/>
        <v>0</v>
      </c>
      <c r="AP417" s="190">
        <f t="shared" si="778"/>
        <v>0</v>
      </c>
      <c r="AQ417" s="190">
        <f t="shared" si="778"/>
        <v>0</v>
      </c>
      <c r="AR417" s="190">
        <f t="shared" si="778"/>
        <v>0</v>
      </c>
      <c r="AS417" s="190"/>
      <c r="AT417" s="190">
        <f t="shared" si="778"/>
        <v>0</v>
      </c>
      <c r="AU417" s="190">
        <f t="shared" si="778"/>
        <v>0</v>
      </c>
      <c r="AV417" s="190">
        <f t="shared" si="778"/>
        <v>0</v>
      </c>
      <c r="AW417" s="190">
        <f t="shared" si="778"/>
        <v>0</v>
      </c>
      <c r="AX417" s="190"/>
      <c r="AY417" s="190">
        <f t="shared" si="778"/>
        <v>0</v>
      </c>
      <c r="AZ417" s="190">
        <f t="shared" si="778"/>
        <v>0</v>
      </c>
      <c r="BA417" s="190"/>
      <c r="BB417" s="223"/>
    </row>
    <row r="418" spans="1:54" ht="50.25" customHeight="1">
      <c r="A418" s="290"/>
      <c r="B418" s="292"/>
      <c r="C418" s="292"/>
      <c r="D418" s="166" t="s">
        <v>2</v>
      </c>
      <c r="E418" s="190">
        <f t="shared" si="765"/>
        <v>0</v>
      </c>
      <c r="F418" s="190">
        <f t="shared" si="763"/>
        <v>0</v>
      </c>
      <c r="G418" s="190"/>
      <c r="H418" s="190">
        <f t="shared" ref="H418:AZ418" si="779">H425+H432+H439+H446+H453+H460+H467+H474+H481</f>
        <v>0</v>
      </c>
      <c r="I418" s="190">
        <f t="shared" si="779"/>
        <v>0</v>
      </c>
      <c r="J418" s="190"/>
      <c r="K418" s="190">
        <f t="shared" si="779"/>
        <v>0</v>
      </c>
      <c r="L418" s="190">
        <f t="shared" si="779"/>
        <v>0</v>
      </c>
      <c r="M418" s="190"/>
      <c r="N418" s="190">
        <f t="shared" si="779"/>
        <v>0</v>
      </c>
      <c r="O418" s="190">
        <f t="shared" si="779"/>
        <v>0</v>
      </c>
      <c r="P418" s="190"/>
      <c r="Q418" s="190">
        <f t="shared" si="779"/>
        <v>0</v>
      </c>
      <c r="R418" s="190">
        <f t="shared" si="779"/>
        <v>0</v>
      </c>
      <c r="S418" s="190">
        <f t="shared" si="779"/>
        <v>0</v>
      </c>
      <c r="T418" s="190">
        <f t="shared" si="779"/>
        <v>0</v>
      </c>
      <c r="U418" s="190">
        <f t="shared" si="779"/>
        <v>0</v>
      </c>
      <c r="V418" s="190"/>
      <c r="W418" s="190">
        <f t="shared" si="779"/>
        <v>0</v>
      </c>
      <c r="X418" s="190">
        <f t="shared" si="779"/>
        <v>0</v>
      </c>
      <c r="Y418" s="190"/>
      <c r="Z418" s="190">
        <f t="shared" si="779"/>
        <v>0</v>
      </c>
      <c r="AA418" s="190">
        <f t="shared" si="779"/>
        <v>0</v>
      </c>
      <c r="AB418" s="190">
        <f t="shared" si="779"/>
        <v>0</v>
      </c>
      <c r="AC418" s="190">
        <f t="shared" si="779"/>
        <v>0</v>
      </c>
      <c r="AD418" s="190"/>
      <c r="AE418" s="190">
        <f t="shared" si="779"/>
        <v>0</v>
      </c>
      <c r="AF418" s="190">
        <f t="shared" si="779"/>
        <v>0</v>
      </c>
      <c r="AG418" s="190">
        <f t="shared" si="779"/>
        <v>0</v>
      </c>
      <c r="AH418" s="190">
        <f t="shared" si="779"/>
        <v>0</v>
      </c>
      <c r="AI418" s="190"/>
      <c r="AJ418" s="190">
        <f t="shared" si="779"/>
        <v>0</v>
      </c>
      <c r="AK418" s="190">
        <f t="shared" si="779"/>
        <v>0</v>
      </c>
      <c r="AL418" s="190">
        <f t="shared" si="779"/>
        <v>0</v>
      </c>
      <c r="AM418" s="190">
        <f t="shared" si="779"/>
        <v>0</v>
      </c>
      <c r="AN418" s="190">
        <f t="shared" si="779"/>
        <v>0</v>
      </c>
      <c r="AO418" s="190">
        <f t="shared" si="779"/>
        <v>0</v>
      </c>
      <c r="AP418" s="190">
        <f t="shared" si="779"/>
        <v>0</v>
      </c>
      <c r="AQ418" s="190">
        <f t="shared" si="779"/>
        <v>0</v>
      </c>
      <c r="AR418" s="190">
        <f t="shared" si="779"/>
        <v>0</v>
      </c>
      <c r="AS418" s="190"/>
      <c r="AT418" s="190">
        <f t="shared" si="779"/>
        <v>0</v>
      </c>
      <c r="AU418" s="190">
        <f t="shared" si="779"/>
        <v>0</v>
      </c>
      <c r="AV418" s="190">
        <f t="shared" si="779"/>
        <v>0</v>
      </c>
      <c r="AW418" s="190">
        <f t="shared" si="779"/>
        <v>0</v>
      </c>
      <c r="AX418" s="190"/>
      <c r="AY418" s="190">
        <f t="shared" si="779"/>
        <v>0</v>
      </c>
      <c r="AZ418" s="190">
        <f t="shared" si="779"/>
        <v>0</v>
      </c>
      <c r="BA418" s="190"/>
      <c r="BB418" s="200"/>
    </row>
    <row r="419" spans="1:54" ht="22.5" customHeight="1">
      <c r="A419" s="290"/>
      <c r="B419" s="292"/>
      <c r="C419" s="292"/>
      <c r="D419" s="222" t="s">
        <v>277</v>
      </c>
      <c r="E419" s="190">
        <f>H419+K419+N419+Q419+T419+W419+Z419+AE419+AJ419+AO419+AT419+AY419</f>
        <v>23018.420000000002</v>
      </c>
      <c r="F419" s="190">
        <f t="shared" si="763"/>
        <v>0</v>
      </c>
      <c r="G419" s="190"/>
      <c r="H419" s="190">
        <f t="shared" ref="H419:AZ419" si="780">H426+H433+H440+H447+H454+H461+H468+H475+H482</f>
        <v>0</v>
      </c>
      <c r="I419" s="190">
        <f t="shared" si="780"/>
        <v>0</v>
      </c>
      <c r="J419" s="190"/>
      <c r="K419" s="190">
        <f t="shared" si="780"/>
        <v>0</v>
      </c>
      <c r="L419" s="190">
        <f t="shared" si="780"/>
        <v>0</v>
      </c>
      <c r="M419" s="190"/>
      <c r="N419" s="190">
        <f t="shared" si="780"/>
        <v>0</v>
      </c>
      <c r="O419" s="190">
        <f t="shared" si="780"/>
        <v>0</v>
      </c>
      <c r="P419" s="190"/>
      <c r="Q419" s="190">
        <f t="shared" si="780"/>
        <v>0</v>
      </c>
      <c r="R419" s="190">
        <f t="shared" si="780"/>
        <v>0</v>
      </c>
      <c r="S419" s="190">
        <f t="shared" si="780"/>
        <v>0</v>
      </c>
      <c r="T419" s="190">
        <f t="shared" si="780"/>
        <v>23018.420000000002</v>
      </c>
      <c r="U419" s="190">
        <f t="shared" si="780"/>
        <v>0</v>
      </c>
      <c r="V419" s="190"/>
      <c r="W419" s="190">
        <f t="shared" si="780"/>
        <v>0</v>
      </c>
      <c r="X419" s="190">
        <f t="shared" si="780"/>
        <v>0</v>
      </c>
      <c r="Y419" s="190"/>
      <c r="Z419" s="190">
        <f t="shared" si="780"/>
        <v>0</v>
      </c>
      <c r="AA419" s="190">
        <f t="shared" si="780"/>
        <v>0</v>
      </c>
      <c r="AB419" s="190">
        <f t="shared" si="780"/>
        <v>0</v>
      </c>
      <c r="AC419" s="190">
        <f t="shared" si="780"/>
        <v>0</v>
      </c>
      <c r="AD419" s="190"/>
      <c r="AE419" s="190">
        <f t="shared" si="780"/>
        <v>0</v>
      </c>
      <c r="AF419" s="190">
        <f t="shared" si="780"/>
        <v>0</v>
      </c>
      <c r="AG419" s="190">
        <f t="shared" si="780"/>
        <v>0</v>
      </c>
      <c r="AH419" s="190">
        <f t="shared" si="780"/>
        <v>0</v>
      </c>
      <c r="AI419" s="190"/>
      <c r="AJ419" s="190">
        <f t="shared" si="780"/>
        <v>0</v>
      </c>
      <c r="AK419" s="190">
        <f t="shared" si="780"/>
        <v>0</v>
      </c>
      <c r="AL419" s="190">
        <f t="shared" si="780"/>
        <v>0</v>
      </c>
      <c r="AM419" s="190">
        <f t="shared" si="780"/>
        <v>0</v>
      </c>
      <c r="AN419" s="190">
        <f t="shared" si="780"/>
        <v>0</v>
      </c>
      <c r="AO419" s="190">
        <f t="shared" si="780"/>
        <v>0</v>
      </c>
      <c r="AP419" s="190">
        <f t="shared" si="780"/>
        <v>0</v>
      </c>
      <c r="AQ419" s="190">
        <f t="shared" si="780"/>
        <v>0</v>
      </c>
      <c r="AR419" s="190">
        <f t="shared" si="780"/>
        <v>0</v>
      </c>
      <c r="AS419" s="190"/>
      <c r="AT419" s="190">
        <f t="shared" si="780"/>
        <v>0</v>
      </c>
      <c r="AU419" s="190">
        <f t="shared" si="780"/>
        <v>0</v>
      </c>
      <c r="AV419" s="190">
        <f t="shared" si="780"/>
        <v>0</v>
      </c>
      <c r="AW419" s="190">
        <f t="shared" si="780"/>
        <v>0</v>
      </c>
      <c r="AX419" s="190"/>
      <c r="AY419" s="190">
        <f t="shared" si="780"/>
        <v>0</v>
      </c>
      <c r="AZ419" s="190">
        <f t="shared" si="780"/>
        <v>0</v>
      </c>
      <c r="BA419" s="190"/>
      <c r="BB419" s="200"/>
    </row>
    <row r="420" spans="1:54" ht="82.5" customHeight="1">
      <c r="A420" s="290"/>
      <c r="B420" s="292"/>
      <c r="C420" s="292"/>
      <c r="D420" s="222" t="s">
        <v>283</v>
      </c>
      <c r="E420" s="190">
        <f t="shared" ref="E420:E425" si="781">H420+K420+N420+Q420+T420+W420+Z420+AE420+AJ420+AO420+AT420+AY420</f>
        <v>0</v>
      </c>
      <c r="F420" s="190">
        <f t="shared" si="763"/>
        <v>0</v>
      </c>
      <c r="G420" s="190"/>
      <c r="H420" s="190">
        <f t="shared" ref="H420:AZ420" si="782">H427+H434+H441+H448+H455+H462+H469+H476+H483</f>
        <v>0</v>
      </c>
      <c r="I420" s="190">
        <f t="shared" si="782"/>
        <v>0</v>
      </c>
      <c r="J420" s="190"/>
      <c r="K420" s="190">
        <f t="shared" si="782"/>
        <v>0</v>
      </c>
      <c r="L420" s="190">
        <f t="shared" si="782"/>
        <v>0</v>
      </c>
      <c r="M420" s="190"/>
      <c r="N420" s="190">
        <f t="shared" si="782"/>
        <v>0</v>
      </c>
      <c r="O420" s="190">
        <f t="shared" si="782"/>
        <v>0</v>
      </c>
      <c r="P420" s="190"/>
      <c r="Q420" s="190">
        <f t="shared" si="782"/>
        <v>0</v>
      </c>
      <c r="R420" s="190">
        <f t="shared" si="782"/>
        <v>0</v>
      </c>
      <c r="S420" s="190">
        <f t="shared" si="782"/>
        <v>0</v>
      </c>
      <c r="T420" s="190">
        <f t="shared" si="782"/>
        <v>0</v>
      </c>
      <c r="U420" s="190">
        <f t="shared" si="782"/>
        <v>0</v>
      </c>
      <c r="V420" s="190"/>
      <c r="W420" s="190">
        <f t="shared" si="782"/>
        <v>0</v>
      </c>
      <c r="X420" s="190">
        <f t="shared" si="782"/>
        <v>0</v>
      </c>
      <c r="Y420" s="190"/>
      <c r="Z420" s="190">
        <f t="shared" si="782"/>
        <v>0</v>
      </c>
      <c r="AA420" s="190">
        <f t="shared" si="782"/>
        <v>0</v>
      </c>
      <c r="AB420" s="190">
        <f t="shared" si="782"/>
        <v>0</v>
      </c>
      <c r="AC420" s="190">
        <f t="shared" si="782"/>
        <v>0</v>
      </c>
      <c r="AD420" s="190"/>
      <c r="AE420" s="190">
        <f t="shared" si="782"/>
        <v>0</v>
      </c>
      <c r="AF420" s="190">
        <f t="shared" si="782"/>
        <v>0</v>
      </c>
      <c r="AG420" s="190">
        <f t="shared" si="782"/>
        <v>0</v>
      </c>
      <c r="AH420" s="190">
        <f t="shared" si="782"/>
        <v>0</v>
      </c>
      <c r="AI420" s="190"/>
      <c r="AJ420" s="190">
        <f t="shared" si="782"/>
        <v>0</v>
      </c>
      <c r="AK420" s="190">
        <f t="shared" si="782"/>
        <v>0</v>
      </c>
      <c r="AL420" s="190">
        <f t="shared" si="782"/>
        <v>0</v>
      </c>
      <c r="AM420" s="190">
        <f t="shared" si="782"/>
        <v>0</v>
      </c>
      <c r="AN420" s="190">
        <f t="shared" si="782"/>
        <v>0</v>
      </c>
      <c r="AO420" s="190">
        <f t="shared" si="782"/>
        <v>0</v>
      </c>
      <c r="AP420" s="190">
        <f t="shared" si="782"/>
        <v>0</v>
      </c>
      <c r="AQ420" s="190">
        <f t="shared" si="782"/>
        <v>0</v>
      </c>
      <c r="AR420" s="190">
        <f t="shared" si="782"/>
        <v>0</v>
      </c>
      <c r="AS420" s="190"/>
      <c r="AT420" s="190">
        <f t="shared" si="782"/>
        <v>0</v>
      </c>
      <c r="AU420" s="190">
        <f t="shared" si="782"/>
        <v>0</v>
      </c>
      <c r="AV420" s="190">
        <f t="shared" si="782"/>
        <v>0</v>
      </c>
      <c r="AW420" s="190">
        <f t="shared" si="782"/>
        <v>0</v>
      </c>
      <c r="AX420" s="190"/>
      <c r="AY420" s="190">
        <f t="shared" si="782"/>
        <v>0</v>
      </c>
      <c r="AZ420" s="190">
        <f t="shared" si="782"/>
        <v>0</v>
      </c>
      <c r="BA420" s="190"/>
      <c r="BB420" s="200"/>
    </row>
    <row r="421" spans="1:54" ht="22.5" customHeight="1">
      <c r="A421" s="290"/>
      <c r="B421" s="292"/>
      <c r="C421" s="292"/>
      <c r="D421" s="222" t="s">
        <v>278</v>
      </c>
      <c r="E421" s="190">
        <f t="shared" si="781"/>
        <v>0</v>
      </c>
      <c r="F421" s="190">
        <f t="shared" si="763"/>
        <v>0</v>
      </c>
      <c r="G421" s="190"/>
      <c r="H421" s="190">
        <f t="shared" ref="H421:AZ421" si="783">H428+H435+H442+H449+H456+H463+H470+H477+H484</f>
        <v>0</v>
      </c>
      <c r="I421" s="190">
        <f t="shared" si="783"/>
        <v>0</v>
      </c>
      <c r="J421" s="190"/>
      <c r="K421" s="190">
        <f t="shared" si="783"/>
        <v>0</v>
      </c>
      <c r="L421" s="190">
        <f t="shared" si="783"/>
        <v>0</v>
      </c>
      <c r="M421" s="190"/>
      <c r="N421" s="190">
        <f t="shared" si="783"/>
        <v>0</v>
      </c>
      <c r="O421" s="190">
        <f t="shared" si="783"/>
        <v>0</v>
      </c>
      <c r="P421" s="190"/>
      <c r="Q421" s="190">
        <f t="shared" si="783"/>
        <v>0</v>
      </c>
      <c r="R421" s="190">
        <f t="shared" si="783"/>
        <v>0</v>
      </c>
      <c r="S421" s="190">
        <f t="shared" si="783"/>
        <v>0</v>
      </c>
      <c r="T421" s="190">
        <f t="shared" si="783"/>
        <v>0</v>
      </c>
      <c r="U421" s="190">
        <f t="shared" si="783"/>
        <v>0</v>
      </c>
      <c r="V421" s="190"/>
      <c r="W421" s="190">
        <f t="shared" si="783"/>
        <v>0</v>
      </c>
      <c r="X421" s="190">
        <f t="shared" si="783"/>
        <v>0</v>
      </c>
      <c r="Y421" s="190"/>
      <c r="Z421" s="190">
        <f t="shared" si="783"/>
        <v>0</v>
      </c>
      <c r="AA421" s="190">
        <f t="shared" si="783"/>
        <v>0</v>
      </c>
      <c r="AB421" s="190">
        <f t="shared" si="783"/>
        <v>0</v>
      </c>
      <c r="AC421" s="190">
        <f t="shared" si="783"/>
        <v>0</v>
      </c>
      <c r="AD421" s="190"/>
      <c r="AE421" s="190">
        <f t="shared" si="783"/>
        <v>0</v>
      </c>
      <c r="AF421" s="190">
        <f t="shared" si="783"/>
        <v>0</v>
      </c>
      <c r="AG421" s="190">
        <f t="shared" si="783"/>
        <v>0</v>
      </c>
      <c r="AH421" s="190">
        <f t="shared" si="783"/>
        <v>0</v>
      </c>
      <c r="AI421" s="190"/>
      <c r="AJ421" s="190">
        <f t="shared" si="783"/>
        <v>0</v>
      </c>
      <c r="AK421" s="190">
        <f t="shared" si="783"/>
        <v>0</v>
      </c>
      <c r="AL421" s="190">
        <f t="shared" si="783"/>
        <v>0</v>
      </c>
      <c r="AM421" s="190">
        <f t="shared" si="783"/>
        <v>0</v>
      </c>
      <c r="AN421" s="190">
        <f t="shared" si="783"/>
        <v>0</v>
      </c>
      <c r="AO421" s="190">
        <f t="shared" si="783"/>
        <v>0</v>
      </c>
      <c r="AP421" s="190">
        <f t="shared" si="783"/>
        <v>0</v>
      </c>
      <c r="AQ421" s="190">
        <f t="shared" si="783"/>
        <v>0</v>
      </c>
      <c r="AR421" s="190">
        <f t="shared" si="783"/>
        <v>0</v>
      </c>
      <c r="AS421" s="190"/>
      <c r="AT421" s="190">
        <f t="shared" si="783"/>
        <v>0</v>
      </c>
      <c r="AU421" s="190">
        <f t="shared" si="783"/>
        <v>0</v>
      </c>
      <c r="AV421" s="190">
        <f t="shared" si="783"/>
        <v>0</v>
      </c>
      <c r="AW421" s="190">
        <f t="shared" si="783"/>
        <v>0</v>
      </c>
      <c r="AX421" s="190"/>
      <c r="AY421" s="190">
        <f t="shared" si="783"/>
        <v>0</v>
      </c>
      <c r="AZ421" s="190">
        <f t="shared" si="783"/>
        <v>0</v>
      </c>
      <c r="BA421" s="190"/>
      <c r="BB421" s="200"/>
    </row>
    <row r="422" spans="1:54" ht="31.2">
      <c r="A422" s="290"/>
      <c r="B422" s="292"/>
      <c r="C422" s="292"/>
      <c r="D422" s="161" t="s">
        <v>43</v>
      </c>
      <c r="E422" s="190">
        <f t="shared" si="781"/>
        <v>0</v>
      </c>
      <c r="F422" s="190">
        <f t="shared" si="763"/>
        <v>0</v>
      </c>
      <c r="G422" s="190"/>
      <c r="H422" s="190">
        <f t="shared" ref="H422:AZ422" si="784">H429+H436+H443+H450+H457+H464+H471+H478+H485</f>
        <v>0</v>
      </c>
      <c r="I422" s="190">
        <f t="shared" si="784"/>
        <v>0</v>
      </c>
      <c r="J422" s="190"/>
      <c r="K422" s="190">
        <f t="shared" si="784"/>
        <v>0</v>
      </c>
      <c r="L422" s="190">
        <f t="shared" si="784"/>
        <v>0</v>
      </c>
      <c r="M422" s="190"/>
      <c r="N422" s="190">
        <f t="shared" si="784"/>
        <v>0</v>
      </c>
      <c r="O422" s="190">
        <f t="shared" si="784"/>
        <v>0</v>
      </c>
      <c r="P422" s="190"/>
      <c r="Q422" s="190">
        <f t="shared" si="784"/>
        <v>0</v>
      </c>
      <c r="R422" s="190">
        <f t="shared" si="784"/>
        <v>0</v>
      </c>
      <c r="S422" s="190">
        <f t="shared" si="784"/>
        <v>0</v>
      </c>
      <c r="T422" s="190">
        <f t="shared" si="784"/>
        <v>0</v>
      </c>
      <c r="U422" s="190">
        <f t="shared" si="784"/>
        <v>0</v>
      </c>
      <c r="V422" s="190"/>
      <c r="W422" s="190">
        <f t="shared" si="784"/>
        <v>0</v>
      </c>
      <c r="X422" s="190">
        <f t="shared" si="784"/>
        <v>0</v>
      </c>
      <c r="Y422" s="190"/>
      <c r="Z422" s="190">
        <f t="shared" si="784"/>
        <v>0</v>
      </c>
      <c r="AA422" s="190">
        <f t="shared" si="784"/>
        <v>0</v>
      </c>
      <c r="AB422" s="190">
        <f t="shared" si="784"/>
        <v>0</v>
      </c>
      <c r="AC422" s="190">
        <f t="shared" si="784"/>
        <v>0</v>
      </c>
      <c r="AD422" s="190"/>
      <c r="AE422" s="190">
        <f t="shared" si="784"/>
        <v>0</v>
      </c>
      <c r="AF422" s="190">
        <f t="shared" si="784"/>
        <v>0</v>
      </c>
      <c r="AG422" s="190">
        <f t="shared" si="784"/>
        <v>0</v>
      </c>
      <c r="AH422" s="190">
        <f t="shared" si="784"/>
        <v>0</v>
      </c>
      <c r="AI422" s="190"/>
      <c r="AJ422" s="190">
        <f t="shared" si="784"/>
        <v>0</v>
      </c>
      <c r="AK422" s="190">
        <f t="shared" si="784"/>
        <v>0</v>
      </c>
      <c r="AL422" s="190">
        <f t="shared" si="784"/>
        <v>0</v>
      </c>
      <c r="AM422" s="190">
        <f t="shared" si="784"/>
        <v>0</v>
      </c>
      <c r="AN422" s="190">
        <f t="shared" si="784"/>
        <v>0</v>
      </c>
      <c r="AO422" s="190">
        <f t="shared" si="784"/>
        <v>0</v>
      </c>
      <c r="AP422" s="190">
        <f t="shared" si="784"/>
        <v>0</v>
      </c>
      <c r="AQ422" s="190">
        <f t="shared" si="784"/>
        <v>0</v>
      </c>
      <c r="AR422" s="190">
        <f t="shared" si="784"/>
        <v>0</v>
      </c>
      <c r="AS422" s="190"/>
      <c r="AT422" s="190">
        <f t="shared" si="784"/>
        <v>0</v>
      </c>
      <c r="AU422" s="190">
        <f t="shared" si="784"/>
        <v>0</v>
      </c>
      <c r="AV422" s="190">
        <f t="shared" si="784"/>
        <v>0</v>
      </c>
      <c r="AW422" s="190">
        <f t="shared" si="784"/>
        <v>0</v>
      </c>
      <c r="AX422" s="190"/>
      <c r="AY422" s="190">
        <f t="shared" si="784"/>
        <v>0</v>
      </c>
      <c r="AZ422" s="190">
        <f t="shared" si="784"/>
        <v>0</v>
      </c>
      <c r="BA422" s="190"/>
      <c r="BB422" s="201"/>
    </row>
    <row r="423" spans="1:54" ht="22.5" customHeight="1">
      <c r="A423" s="289"/>
      <c r="B423" s="291" t="s">
        <v>346</v>
      </c>
      <c r="C423" s="291" t="s">
        <v>345</v>
      </c>
      <c r="D423" s="167" t="s">
        <v>41</v>
      </c>
      <c r="E423" s="190">
        <f t="shared" si="781"/>
        <v>0</v>
      </c>
      <c r="F423" s="190">
        <f t="shared" si="763"/>
        <v>0</v>
      </c>
      <c r="G423" s="190" t="e">
        <f>F423/E423*100</f>
        <v>#DIV/0!</v>
      </c>
      <c r="H423" s="190">
        <f>H424+H425+H426+H428+H429</f>
        <v>0</v>
      </c>
      <c r="I423" s="190">
        <f t="shared" ref="I423" si="785">I424+I425+I426+I428+I429</f>
        <v>0</v>
      </c>
      <c r="J423" s="190" t="e">
        <f>I423/H423*100</f>
        <v>#DIV/0!</v>
      </c>
      <c r="K423" s="190">
        <f t="shared" ref="K423:L423" si="786">K424+K425+K426+K428+K429</f>
        <v>0</v>
      </c>
      <c r="L423" s="190">
        <f t="shared" si="786"/>
        <v>0</v>
      </c>
      <c r="M423" s="190"/>
      <c r="N423" s="190">
        <f t="shared" ref="N423:O423" si="787">N424+N425+N426+N428+N429</f>
        <v>0</v>
      </c>
      <c r="O423" s="190">
        <f t="shared" si="787"/>
        <v>0</v>
      </c>
      <c r="P423" s="190"/>
      <c r="Q423" s="190">
        <f t="shared" ref="Q423:U423" si="788">Q424+Q425+Q426+Q428+Q429</f>
        <v>0</v>
      </c>
      <c r="R423" s="190">
        <f t="shared" si="788"/>
        <v>0</v>
      </c>
      <c r="S423" s="190">
        <f t="shared" si="788"/>
        <v>0</v>
      </c>
      <c r="T423" s="190">
        <f t="shared" si="788"/>
        <v>0</v>
      </c>
      <c r="U423" s="190">
        <f t="shared" si="788"/>
        <v>0</v>
      </c>
      <c r="V423" s="190"/>
      <c r="W423" s="190">
        <f t="shared" ref="W423:X423" si="789">W424+W425+W426+W428+W429</f>
        <v>0</v>
      </c>
      <c r="X423" s="190">
        <f t="shared" si="789"/>
        <v>0</v>
      </c>
      <c r="Y423" s="190"/>
      <c r="Z423" s="190">
        <f t="shared" ref="Z423:AC423" si="790">Z424+Z425+Z426+Z428+Z429</f>
        <v>0</v>
      </c>
      <c r="AA423" s="190">
        <f t="shared" si="790"/>
        <v>0</v>
      </c>
      <c r="AB423" s="190">
        <f t="shared" si="790"/>
        <v>0</v>
      </c>
      <c r="AC423" s="190">
        <f t="shared" si="790"/>
        <v>0</v>
      </c>
      <c r="AD423" s="190"/>
      <c r="AE423" s="190">
        <f t="shared" ref="AE423:AH423" si="791">AE424+AE425+AE426+AE428+AE429</f>
        <v>0</v>
      </c>
      <c r="AF423" s="190">
        <f t="shared" si="791"/>
        <v>0</v>
      </c>
      <c r="AG423" s="190">
        <f t="shared" si="791"/>
        <v>0</v>
      </c>
      <c r="AH423" s="190">
        <f t="shared" si="791"/>
        <v>0</v>
      </c>
      <c r="AI423" s="190"/>
      <c r="AJ423" s="190">
        <f t="shared" ref="AJ423:AM423" si="792">AJ424+AJ425+AJ426+AJ428+AJ429</f>
        <v>0</v>
      </c>
      <c r="AK423" s="190">
        <f t="shared" si="792"/>
        <v>0</v>
      </c>
      <c r="AL423" s="190">
        <f t="shared" si="792"/>
        <v>0</v>
      </c>
      <c r="AM423" s="190">
        <f t="shared" si="792"/>
        <v>0</v>
      </c>
      <c r="AN423" s="190"/>
      <c r="AO423" s="190">
        <f t="shared" ref="AO423:AR423" si="793">AO424+AO425+AO426+AO428+AO429</f>
        <v>0</v>
      </c>
      <c r="AP423" s="190">
        <f t="shared" si="793"/>
        <v>0</v>
      </c>
      <c r="AQ423" s="190">
        <f t="shared" si="793"/>
        <v>0</v>
      </c>
      <c r="AR423" s="190">
        <f t="shared" si="793"/>
        <v>0</v>
      </c>
      <c r="AS423" s="190"/>
      <c r="AT423" s="190">
        <f t="shared" ref="AT423:AW423" si="794">AT424+AT425+AT426+AT428+AT429</f>
        <v>0</v>
      </c>
      <c r="AU423" s="190">
        <f t="shared" si="794"/>
        <v>0</v>
      </c>
      <c r="AV423" s="190">
        <f t="shared" si="794"/>
        <v>0</v>
      </c>
      <c r="AW423" s="190">
        <f t="shared" si="794"/>
        <v>0</v>
      </c>
      <c r="AX423" s="190"/>
      <c r="AY423" s="190">
        <f t="shared" ref="AY423:AZ423" si="795">AY424+AY425+AY426+AY428+AY429</f>
        <v>0</v>
      </c>
      <c r="AZ423" s="190">
        <f t="shared" si="795"/>
        <v>0</v>
      </c>
      <c r="BA423" s="190"/>
      <c r="BB423" s="200"/>
    </row>
    <row r="424" spans="1:54" ht="32.25" customHeight="1">
      <c r="A424" s="290"/>
      <c r="B424" s="292"/>
      <c r="C424" s="292"/>
      <c r="D424" s="165" t="s">
        <v>37</v>
      </c>
      <c r="E424" s="190">
        <f t="shared" si="781"/>
        <v>0</v>
      </c>
      <c r="F424" s="190">
        <f t="shared" si="763"/>
        <v>0</v>
      </c>
      <c r="G424" s="190"/>
      <c r="H424" s="190"/>
      <c r="I424" s="190"/>
      <c r="J424" s="190"/>
      <c r="K424" s="190"/>
      <c r="L424" s="190"/>
      <c r="M424" s="190"/>
      <c r="N424" s="190"/>
      <c r="O424" s="190"/>
      <c r="P424" s="190"/>
      <c r="Q424" s="190"/>
      <c r="R424" s="190"/>
      <c r="S424" s="190"/>
      <c r="T424" s="190"/>
      <c r="U424" s="190"/>
      <c r="V424" s="190"/>
      <c r="W424" s="190"/>
      <c r="X424" s="190"/>
      <c r="Y424" s="190"/>
      <c r="Z424" s="190"/>
      <c r="AA424" s="190"/>
      <c r="AB424" s="190"/>
      <c r="AC424" s="190"/>
      <c r="AD424" s="190"/>
      <c r="AE424" s="190"/>
      <c r="AF424" s="190"/>
      <c r="AG424" s="190"/>
      <c r="AH424" s="190"/>
      <c r="AI424" s="190"/>
      <c r="AJ424" s="190"/>
      <c r="AK424" s="190"/>
      <c r="AL424" s="190"/>
      <c r="AM424" s="190"/>
      <c r="AN424" s="190"/>
      <c r="AO424" s="190"/>
      <c r="AP424" s="190"/>
      <c r="AQ424" s="190"/>
      <c r="AR424" s="190"/>
      <c r="AS424" s="190"/>
      <c r="AT424" s="190"/>
      <c r="AU424" s="190"/>
      <c r="AV424" s="190"/>
      <c r="AW424" s="190"/>
      <c r="AX424" s="190"/>
      <c r="AY424" s="190"/>
      <c r="AZ424" s="190"/>
      <c r="BA424" s="190"/>
      <c r="BB424" s="200"/>
    </row>
    <row r="425" spans="1:54" ht="50.25" customHeight="1">
      <c r="A425" s="290"/>
      <c r="B425" s="292"/>
      <c r="C425" s="292"/>
      <c r="D425" s="166" t="s">
        <v>2</v>
      </c>
      <c r="E425" s="190">
        <f t="shared" si="781"/>
        <v>0</v>
      </c>
      <c r="F425" s="190">
        <f t="shared" si="763"/>
        <v>0</v>
      </c>
      <c r="G425" s="190"/>
      <c r="H425" s="190"/>
      <c r="I425" s="190"/>
      <c r="J425" s="190"/>
      <c r="K425" s="190"/>
      <c r="L425" s="190"/>
      <c r="M425" s="190"/>
      <c r="N425" s="190"/>
      <c r="O425" s="190"/>
      <c r="P425" s="190"/>
      <c r="Q425" s="190"/>
      <c r="R425" s="190"/>
      <c r="S425" s="190"/>
      <c r="T425" s="190"/>
      <c r="U425" s="190"/>
      <c r="V425" s="190"/>
      <c r="W425" s="190"/>
      <c r="X425" s="190"/>
      <c r="Y425" s="190"/>
      <c r="Z425" s="190"/>
      <c r="AA425" s="190"/>
      <c r="AB425" s="190"/>
      <c r="AC425" s="190"/>
      <c r="AD425" s="190"/>
      <c r="AE425" s="190"/>
      <c r="AF425" s="190"/>
      <c r="AG425" s="190"/>
      <c r="AH425" s="190"/>
      <c r="AI425" s="190"/>
      <c r="AJ425" s="190"/>
      <c r="AK425" s="190"/>
      <c r="AL425" s="190"/>
      <c r="AM425" s="190"/>
      <c r="AN425" s="190"/>
      <c r="AO425" s="190"/>
      <c r="AP425" s="190"/>
      <c r="AQ425" s="190"/>
      <c r="AR425" s="190"/>
      <c r="AS425" s="190"/>
      <c r="AT425" s="190"/>
      <c r="AU425" s="190"/>
      <c r="AV425" s="190"/>
      <c r="AW425" s="190"/>
      <c r="AX425" s="190"/>
      <c r="AY425" s="190"/>
      <c r="AZ425" s="190"/>
      <c r="BA425" s="190"/>
      <c r="BB425" s="200"/>
    </row>
    <row r="426" spans="1:54" ht="22.5" customHeight="1">
      <c r="A426" s="290"/>
      <c r="B426" s="292"/>
      <c r="C426" s="292"/>
      <c r="D426" s="222" t="s">
        <v>277</v>
      </c>
      <c r="E426" s="190">
        <f>H426+K426+N426+Q426+T426+W426+Z426+AE426+AJ426+AO426+AT426+AY426</f>
        <v>0</v>
      </c>
      <c r="F426" s="190">
        <f t="shared" si="763"/>
        <v>0</v>
      </c>
      <c r="G426" s="190"/>
      <c r="H426" s="190"/>
      <c r="I426" s="190"/>
      <c r="J426" s="190"/>
      <c r="K426" s="190"/>
      <c r="L426" s="190"/>
      <c r="M426" s="190"/>
      <c r="N426" s="190"/>
      <c r="O426" s="190"/>
      <c r="P426" s="190"/>
      <c r="Q426" s="190"/>
      <c r="R426" s="190"/>
      <c r="S426" s="190"/>
      <c r="T426" s="190"/>
      <c r="U426" s="190"/>
      <c r="V426" s="190"/>
      <c r="W426" s="190"/>
      <c r="X426" s="190"/>
      <c r="Y426" s="190"/>
      <c r="Z426" s="190"/>
      <c r="AA426" s="190"/>
      <c r="AB426" s="190"/>
      <c r="AC426" s="190"/>
      <c r="AD426" s="190"/>
      <c r="AE426" s="190"/>
      <c r="AF426" s="190"/>
      <c r="AG426" s="190"/>
      <c r="AH426" s="190"/>
      <c r="AI426" s="190"/>
      <c r="AJ426" s="190"/>
      <c r="AK426" s="190"/>
      <c r="AL426" s="190"/>
      <c r="AM426" s="190"/>
      <c r="AN426" s="190"/>
      <c r="AO426" s="190"/>
      <c r="AP426" s="190"/>
      <c r="AQ426" s="190"/>
      <c r="AR426" s="190"/>
      <c r="AS426" s="190"/>
      <c r="AT426" s="190"/>
      <c r="AU426" s="190"/>
      <c r="AV426" s="190"/>
      <c r="AW426" s="190"/>
      <c r="AX426" s="190"/>
      <c r="AY426" s="190"/>
      <c r="AZ426" s="190"/>
      <c r="BA426" s="190"/>
      <c r="BB426" s="200"/>
    </row>
    <row r="427" spans="1:54" ht="82.5" customHeight="1">
      <c r="A427" s="290"/>
      <c r="B427" s="292"/>
      <c r="C427" s="292"/>
      <c r="D427" s="222" t="s">
        <v>283</v>
      </c>
      <c r="E427" s="190">
        <f t="shared" ref="E427:E432" si="796">H427+K427+N427+Q427+T427+W427+Z427+AE427+AJ427+AO427+AT427+AY427</f>
        <v>0</v>
      </c>
      <c r="F427" s="190">
        <f t="shared" si="763"/>
        <v>0</v>
      </c>
      <c r="G427" s="190"/>
      <c r="H427" s="190"/>
      <c r="I427" s="190"/>
      <c r="J427" s="190"/>
      <c r="K427" s="190"/>
      <c r="L427" s="190"/>
      <c r="M427" s="190"/>
      <c r="N427" s="190"/>
      <c r="O427" s="190"/>
      <c r="P427" s="190"/>
      <c r="Q427" s="190"/>
      <c r="R427" s="190"/>
      <c r="S427" s="190"/>
      <c r="T427" s="190"/>
      <c r="U427" s="190"/>
      <c r="V427" s="190"/>
      <c r="W427" s="190"/>
      <c r="X427" s="190"/>
      <c r="Y427" s="190"/>
      <c r="Z427" s="190"/>
      <c r="AA427" s="190"/>
      <c r="AB427" s="190"/>
      <c r="AC427" s="190"/>
      <c r="AD427" s="190"/>
      <c r="AE427" s="190"/>
      <c r="AF427" s="190"/>
      <c r="AG427" s="190"/>
      <c r="AH427" s="190"/>
      <c r="AI427" s="190"/>
      <c r="AJ427" s="190"/>
      <c r="AK427" s="190"/>
      <c r="AL427" s="190"/>
      <c r="AM427" s="190"/>
      <c r="AN427" s="190"/>
      <c r="AO427" s="190"/>
      <c r="AP427" s="190"/>
      <c r="AQ427" s="190"/>
      <c r="AR427" s="190"/>
      <c r="AS427" s="190"/>
      <c r="AT427" s="190"/>
      <c r="AU427" s="190"/>
      <c r="AV427" s="190"/>
      <c r="AW427" s="190"/>
      <c r="AX427" s="190"/>
      <c r="AY427" s="190"/>
      <c r="AZ427" s="190"/>
      <c r="BA427" s="190"/>
      <c r="BB427" s="200"/>
    </row>
    <row r="428" spans="1:54" ht="22.5" customHeight="1">
      <c r="A428" s="290"/>
      <c r="B428" s="292"/>
      <c r="C428" s="292"/>
      <c r="D428" s="222" t="s">
        <v>278</v>
      </c>
      <c r="E428" s="190">
        <f t="shared" si="796"/>
        <v>0</v>
      </c>
      <c r="F428" s="190">
        <f t="shared" si="763"/>
        <v>0</v>
      </c>
      <c r="G428" s="190"/>
      <c r="H428" s="190"/>
      <c r="I428" s="190"/>
      <c r="J428" s="190"/>
      <c r="K428" s="190"/>
      <c r="L428" s="190"/>
      <c r="M428" s="190"/>
      <c r="N428" s="190"/>
      <c r="O428" s="190"/>
      <c r="P428" s="190"/>
      <c r="Q428" s="190"/>
      <c r="R428" s="190"/>
      <c r="S428" s="190"/>
      <c r="T428" s="190"/>
      <c r="U428" s="190"/>
      <c r="V428" s="190"/>
      <c r="W428" s="190"/>
      <c r="X428" s="190"/>
      <c r="Y428" s="190"/>
      <c r="Z428" s="190"/>
      <c r="AA428" s="190"/>
      <c r="AB428" s="190"/>
      <c r="AC428" s="190"/>
      <c r="AD428" s="190"/>
      <c r="AE428" s="190"/>
      <c r="AF428" s="190"/>
      <c r="AG428" s="190"/>
      <c r="AH428" s="190"/>
      <c r="AI428" s="190"/>
      <c r="AJ428" s="190"/>
      <c r="AK428" s="190"/>
      <c r="AL428" s="190"/>
      <c r="AM428" s="190"/>
      <c r="AN428" s="190"/>
      <c r="AO428" s="190"/>
      <c r="AP428" s="190"/>
      <c r="AQ428" s="190"/>
      <c r="AR428" s="190"/>
      <c r="AS428" s="190"/>
      <c r="AT428" s="190"/>
      <c r="AU428" s="190"/>
      <c r="AV428" s="190"/>
      <c r="AW428" s="190"/>
      <c r="AX428" s="190"/>
      <c r="AY428" s="190"/>
      <c r="AZ428" s="190"/>
      <c r="BA428" s="190"/>
      <c r="BB428" s="200"/>
    </row>
    <row r="429" spans="1:54" ht="31.2">
      <c r="A429" s="290"/>
      <c r="B429" s="292"/>
      <c r="C429" s="292"/>
      <c r="D429" s="161" t="s">
        <v>43</v>
      </c>
      <c r="E429" s="190">
        <f t="shared" si="796"/>
        <v>0</v>
      </c>
      <c r="F429" s="190">
        <f t="shared" si="763"/>
        <v>0</v>
      </c>
      <c r="G429" s="190"/>
      <c r="H429" s="190"/>
      <c r="I429" s="190"/>
      <c r="J429" s="190"/>
      <c r="K429" s="190"/>
      <c r="L429" s="190"/>
      <c r="M429" s="190"/>
      <c r="N429" s="190"/>
      <c r="O429" s="190"/>
      <c r="P429" s="190"/>
      <c r="Q429" s="190"/>
      <c r="R429" s="190"/>
      <c r="S429" s="190"/>
      <c r="T429" s="190"/>
      <c r="U429" s="190"/>
      <c r="V429" s="190"/>
      <c r="W429" s="190"/>
      <c r="X429" s="190"/>
      <c r="Y429" s="190"/>
      <c r="Z429" s="190"/>
      <c r="AA429" s="190"/>
      <c r="AB429" s="190"/>
      <c r="AC429" s="190"/>
      <c r="AD429" s="190"/>
      <c r="AE429" s="190"/>
      <c r="AF429" s="190"/>
      <c r="AG429" s="190"/>
      <c r="AH429" s="190"/>
      <c r="AI429" s="190"/>
      <c r="AJ429" s="190"/>
      <c r="AK429" s="190"/>
      <c r="AL429" s="190"/>
      <c r="AM429" s="190"/>
      <c r="AN429" s="190"/>
      <c r="AO429" s="190"/>
      <c r="AP429" s="190"/>
      <c r="AQ429" s="190"/>
      <c r="AR429" s="190"/>
      <c r="AS429" s="190"/>
      <c r="AT429" s="190"/>
      <c r="AU429" s="190"/>
      <c r="AV429" s="190"/>
      <c r="AW429" s="190"/>
      <c r="AX429" s="190"/>
      <c r="AY429" s="190"/>
      <c r="AZ429" s="190"/>
      <c r="BA429" s="190"/>
      <c r="BB429" s="201"/>
    </row>
    <row r="430" spans="1:54" ht="22.5" customHeight="1">
      <c r="A430" s="289"/>
      <c r="B430" s="291" t="s">
        <v>347</v>
      </c>
      <c r="C430" s="291" t="s">
        <v>345</v>
      </c>
      <c r="D430" s="167" t="s">
        <v>41</v>
      </c>
      <c r="E430" s="190">
        <f t="shared" si="796"/>
        <v>2378.42</v>
      </c>
      <c r="F430" s="190">
        <f t="shared" si="763"/>
        <v>0</v>
      </c>
      <c r="G430" s="190">
        <f>F430/E430*100</f>
        <v>0</v>
      </c>
      <c r="H430" s="190">
        <f>H431+H432+H433+H2866</f>
        <v>0</v>
      </c>
      <c r="I430" s="190">
        <f>I431+I432+I433+I2866</f>
        <v>0</v>
      </c>
      <c r="J430" s="190" t="e">
        <f>I430/H430*100</f>
        <v>#DIV/0!</v>
      </c>
      <c r="K430" s="190">
        <f>K431+K432+K433+K2866</f>
        <v>0</v>
      </c>
      <c r="L430" s="190">
        <f>L431+L432+L433+L2866</f>
        <v>0</v>
      </c>
      <c r="M430" s="190"/>
      <c r="N430" s="190">
        <f>N431+N432+N433+N2866</f>
        <v>0</v>
      </c>
      <c r="O430" s="190">
        <f>O431+O432+O433+O2866</f>
        <v>0</v>
      </c>
      <c r="P430" s="190"/>
      <c r="Q430" s="190">
        <f>Q431+Q432+Q433+Q2866</f>
        <v>0</v>
      </c>
      <c r="R430" s="190">
        <f>R431+R432+R433+R2866</f>
        <v>0</v>
      </c>
      <c r="S430" s="190"/>
      <c r="T430" s="190">
        <f>T431+T432+T433+T2866</f>
        <v>2378.42</v>
      </c>
      <c r="U430" s="190">
        <f>U431+U432+U433+U2866</f>
        <v>0</v>
      </c>
      <c r="V430" s="190"/>
      <c r="W430" s="190">
        <f>W431+W432+W433+W2866</f>
        <v>0</v>
      </c>
      <c r="X430" s="190">
        <f>X431+X432+X433+X2866</f>
        <v>0</v>
      </c>
      <c r="Y430" s="190"/>
      <c r="Z430" s="190">
        <f>Z431+Z432+Z433+Z2866</f>
        <v>0</v>
      </c>
      <c r="AA430" s="190">
        <f>AA431+AA432+AA433+AA2866</f>
        <v>0</v>
      </c>
      <c r="AB430" s="190">
        <f>AB431+AB432+AB433+AB2866</f>
        <v>0</v>
      </c>
      <c r="AC430" s="190">
        <f>AC431+AC432+AC433+AC2866</f>
        <v>0</v>
      </c>
      <c r="AD430" s="190"/>
      <c r="AE430" s="190">
        <f>AE431+AE432+AE433+AE2866</f>
        <v>0</v>
      </c>
      <c r="AF430" s="190">
        <f>AF431+AF432+AF433+AF2866</f>
        <v>0</v>
      </c>
      <c r="AG430" s="190">
        <f>AG431+AG432+AG433+AG2866</f>
        <v>0</v>
      </c>
      <c r="AH430" s="190">
        <f>AH431+AH432+AH433+AH2866</f>
        <v>0</v>
      </c>
      <c r="AI430" s="190"/>
      <c r="AJ430" s="190">
        <f>AJ431+AJ432+AJ433+AJ2866</f>
        <v>0</v>
      </c>
      <c r="AK430" s="190">
        <f>AK431+AK432+AK433+AK2866</f>
        <v>0</v>
      </c>
      <c r="AL430" s="190">
        <f>AL431+AL432+AL433+AL2866</f>
        <v>0</v>
      </c>
      <c r="AM430" s="190">
        <f>AM431+AM432+AM433+AM2866</f>
        <v>0</v>
      </c>
      <c r="AN430" s="190"/>
      <c r="AO430" s="190">
        <f>AO431+AO432+AO433+AO2866</f>
        <v>0</v>
      </c>
      <c r="AP430" s="190">
        <f>AP431+AP432+AP433+AP2866</f>
        <v>0</v>
      </c>
      <c r="AQ430" s="190">
        <f>AQ431+AQ432+AQ433+AQ2866</f>
        <v>0</v>
      </c>
      <c r="AR430" s="190">
        <f>AR431+AR432+AR433+AR2866</f>
        <v>0</v>
      </c>
      <c r="AS430" s="190"/>
      <c r="AT430" s="190">
        <f t="shared" ref="AT430:AZ430" si="797">AT431+AT432+AT433+AT2866</f>
        <v>0</v>
      </c>
      <c r="AU430" s="190">
        <f t="shared" si="797"/>
        <v>0</v>
      </c>
      <c r="AV430" s="190">
        <f t="shared" si="797"/>
        <v>0</v>
      </c>
      <c r="AW430" s="190">
        <f t="shared" si="797"/>
        <v>0</v>
      </c>
      <c r="AX430" s="190">
        <f t="shared" si="797"/>
        <v>0</v>
      </c>
      <c r="AY430" s="190">
        <f t="shared" si="797"/>
        <v>0</v>
      </c>
      <c r="AZ430" s="190">
        <f t="shared" si="797"/>
        <v>0</v>
      </c>
      <c r="BA430" s="190"/>
      <c r="BB430" s="200"/>
    </row>
    <row r="431" spans="1:54" ht="32.25" customHeight="1">
      <c r="A431" s="290"/>
      <c r="B431" s="292"/>
      <c r="C431" s="292"/>
      <c r="D431" s="165" t="s">
        <v>37</v>
      </c>
      <c r="E431" s="190">
        <f t="shared" si="796"/>
        <v>0</v>
      </c>
      <c r="F431" s="190">
        <f t="shared" si="763"/>
        <v>0</v>
      </c>
      <c r="G431" s="190"/>
      <c r="H431" s="190"/>
      <c r="I431" s="190"/>
      <c r="J431" s="190"/>
      <c r="K431" s="190"/>
      <c r="L431" s="190"/>
      <c r="M431" s="190"/>
      <c r="N431" s="190"/>
      <c r="O431" s="190"/>
      <c r="P431" s="190"/>
      <c r="Q431" s="190"/>
      <c r="R431" s="190"/>
      <c r="S431" s="190"/>
      <c r="T431" s="190"/>
      <c r="U431" s="190"/>
      <c r="V431" s="190"/>
      <c r="W431" s="190"/>
      <c r="X431" s="190"/>
      <c r="Y431" s="190"/>
      <c r="Z431" s="190"/>
      <c r="AA431" s="190"/>
      <c r="AB431" s="190"/>
      <c r="AC431" s="190"/>
      <c r="AD431" s="190"/>
      <c r="AE431" s="190"/>
      <c r="AF431" s="190"/>
      <c r="AG431" s="190"/>
      <c r="AH431" s="190"/>
      <c r="AI431" s="190"/>
      <c r="AJ431" s="190"/>
      <c r="AK431" s="190"/>
      <c r="AL431" s="190"/>
      <c r="AM431" s="190"/>
      <c r="AN431" s="190"/>
      <c r="AO431" s="190"/>
      <c r="AP431" s="190"/>
      <c r="AQ431" s="190"/>
      <c r="AR431" s="190"/>
      <c r="AS431" s="190"/>
      <c r="AT431" s="190"/>
      <c r="AU431" s="190"/>
      <c r="AV431" s="190"/>
      <c r="AW431" s="190"/>
      <c r="AX431" s="190"/>
      <c r="AY431" s="190"/>
      <c r="AZ431" s="190"/>
      <c r="BA431" s="190"/>
      <c r="BB431" s="200"/>
    </row>
    <row r="432" spans="1:54" ht="50.25" customHeight="1">
      <c r="A432" s="290"/>
      <c r="B432" s="292"/>
      <c r="C432" s="292"/>
      <c r="D432" s="166" t="s">
        <v>2</v>
      </c>
      <c r="E432" s="190">
        <f t="shared" si="796"/>
        <v>0</v>
      </c>
      <c r="F432" s="190">
        <f t="shared" si="763"/>
        <v>0</v>
      </c>
      <c r="G432" s="190"/>
      <c r="H432" s="190"/>
      <c r="I432" s="190"/>
      <c r="J432" s="190"/>
      <c r="K432" s="190"/>
      <c r="L432" s="190"/>
      <c r="M432" s="190"/>
      <c r="N432" s="190"/>
      <c r="O432" s="190"/>
      <c r="P432" s="190"/>
      <c r="Q432" s="190"/>
      <c r="R432" s="190"/>
      <c r="S432" s="190"/>
      <c r="T432" s="190"/>
      <c r="U432" s="190"/>
      <c r="V432" s="190"/>
      <c r="W432" s="190"/>
      <c r="X432" s="190"/>
      <c r="Y432" s="190"/>
      <c r="Z432" s="190"/>
      <c r="AA432" s="190"/>
      <c r="AB432" s="190"/>
      <c r="AC432" s="190"/>
      <c r="AD432" s="190"/>
      <c r="AE432" s="190"/>
      <c r="AF432" s="190"/>
      <c r="AG432" s="190"/>
      <c r="AH432" s="190"/>
      <c r="AI432" s="190"/>
      <c r="AJ432" s="190"/>
      <c r="AK432" s="190"/>
      <c r="AL432" s="190"/>
      <c r="AM432" s="190"/>
      <c r="AN432" s="190"/>
      <c r="AO432" s="190"/>
      <c r="AP432" s="190"/>
      <c r="AQ432" s="190"/>
      <c r="AR432" s="190"/>
      <c r="AS432" s="190"/>
      <c r="AT432" s="190"/>
      <c r="AU432" s="190"/>
      <c r="AV432" s="190"/>
      <c r="AW432" s="190"/>
      <c r="AX432" s="190"/>
      <c r="AY432" s="190"/>
      <c r="AZ432" s="190"/>
      <c r="BA432" s="190"/>
      <c r="BB432" s="200"/>
    </row>
    <row r="433" spans="1:54" ht="22.5" customHeight="1">
      <c r="A433" s="290"/>
      <c r="B433" s="292"/>
      <c r="C433" s="292"/>
      <c r="D433" s="222" t="s">
        <v>277</v>
      </c>
      <c r="E433" s="190">
        <f>H433+K433+N433+Q433+T433+W433+Z433+AE433+AJ433+AO433+AT433+AY433</f>
        <v>2378.42</v>
      </c>
      <c r="F433" s="190">
        <f t="shared" si="763"/>
        <v>0</v>
      </c>
      <c r="G433" s="190"/>
      <c r="H433" s="208"/>
      <c r="I433" s="190"/>
      <c r="J433" s="190"/>
      <c r="K433" s="190"/>
      <c r="L433" s="190"/>
      <c r="M433" s="190"/>
      <c r="N433" s="190"/>
      <c r="O433" s="190"/>
      <c r="P433" s="190"/>
      <c r="Q433" s="190"/>
      <c r="R433" s="190"/>
      <c r="S433" s="190"/>
      <c r="T433" s="226">
        <v>2378.42</v>
      </c>
      <c r="U433" s="190"/>
      <c r="V433" s="190"/>
      <c r="W433" s="190"/>
      <c r="X433" s="190"/>
      <c r="Y433" s="190"/>
      <c r="Z433" s="190"/>
      <c r="AA433" s="190"/>
      <c r="AB433" s="190"/>
      <c r="AC433" s="190"/>
      <c r="AD433" s="190"/>
      <c r="AE433" s="190"/>
      <c r="AF433" s="190"/>
      <c r="AG433" s="190"/>
      <c r="AH433" s="190"/>
      <c r="AI433" s="190"/>
      <c r="AJ433" s="190"/>
      <c r="AK433" s="190"/>
      <c r="AL433" s="190"/>
      <c r="AM433" s="190"/>
      <c r="AN433" s="190"/>
      <c r="AO433" s="190"/>
      <c r="AP433" s="190"/>
      <c r="AQ433" s="190"/>
      <c r="AR433" s="190"/>
      <c r="AS433" s="190"/>
      <c r="AT433" s="190"/>
      <c r="AU433" s="190"/>
      <c r="AV433" s="190"/>
      <c r="AW433" s="190"/>
      <c r="AX433" s="190"/>
      <c r="AY433" s="190"/>
      <c r="AZ433" s="190"/>
      <c r="BA433" s="190"/>
      <c r="BB433" s="200"/>
    </row>
    <row r="434" spans="1:54" ht="82.5" customHeight="1">
      <c r="A434" s="290"/>
      <c r="B434" s="292"/>
      <c r="C434" s="292"/>
      <c r="D434" s="222" t="s">
        <v>283</v>
      </c>
      <c r="E434" s="190">
        <f t="shared" ref="E434:E439" si="798">H434+K434+N434+Q434+T434+W434+Z434+AE434+AJ434+AO434+AT434+AY434</f>
        <v>0</v>
      </c>
      <c r="F434" s="190">
        <f t="shared" si="763"/>
        <v>0</v>
      </c>
      <c r="G434" s="190"/>
      <c r="H434" s="190"/>
      <c r="I434" s="190"/>
      <c r="J434" s="190"/>
      <c r="K434" s="190"/>
      <c r="L434" s="190"/>
      <c r="M434" s="190"/>
      <c r="N434" s="190"/>
      <c r="O434" s="190"/>
      <c r="P434" s="190"/>
      <c r="Q434" s="190"/>
      <c r="R434" s="190"/>
      <c r="S434" s="190"/>
      <c r="T434" s="190"/>
      <c r="U434" s="190"/>
      <c r="V434" s="190"/>
      <c r="W434" s="190"/>
      <c r="X434" s="190"/>
      <c r="Y434" s="190"/>
      <c r="Z434" s="190"/>
      <c r="AA434" s="190"/>
      <c r="AB434" s="190"/>
      <c r="AC434" s="190"/>
      <c r="AD434" s="190"/>
      <c r="AE434" s="190"/>
      <c r="AF434" s="190"/>
      <c r="AG434" s="190"/>
      <c r="AH434" s="190"/>
      <c r="AI434" s="190"/>
      <c r="AJ434" s="190"/>
      <c r="AK434" s="190"/>
      <c r="AL434" s="190"/>
      <c r="AM434" s="190"/>
      <c r="AN434" s="190"/>
      <c r="AO434" s="190"/>
      <c r="AP434" s="190"/>
      <c r="AQ434" s="190"/>
      <c r="AR434" s="190"/>
      <c r="AS434" s="190"/>
      <c r="AT434" s="190"/>
      <c r="AU434" s="190"/>
      <c r="AV434" s="190"/>
      <c r="AW434" s="190"/>
      <c r="AX434" s="190"/>
      <c r="AY434" s="190"/>
      <c r="AZ434" s="190"/>
      <c r="BA434" s="190"/>
      <c r="BB434" s="200"/>
    </row>
    <row r="435" spans="1:54" ht="22.5" customHeight="1">
      <c r="A435" s="290"/>
      <c r="B435" s="292"/>
      <c r="C435" s="292"/>
      <c r="D435" s="222" t="s">
        <v>278</v>
      </c>
      <c r="E435" s="190">
        <f t="shared" si="798"/>
        <v>0</v>
      </c>
      <c r="F435" s="190">
        <f t="shared" si="763"/>
        <v>0</v>
      </c>
      <c r="G435" s="190"/>
      <c r="H435" s="190"/>
      <c r="I435" s="190"/>
      <c r="J435" s="190"/>
      <c r="K435" s="190"/>
      <c r="L435" s="190"/>
      <c r="M435" s="190"/>
      <c r="N435" s="190"/>
      <c r="O435" s="190"/>
      <c r="P435" s="190"/>
      <c r="Q435" s="190"/>
      <c r="R435" s="190"/>
      <c r="S435" s="190"/>
      <c r="T435" s="190"/>
      <c r="U435" s="190"/>
      <c r="V435" s="190"/>
      <c r="W435" s="190"/>
      <c r="X435" s="190"/>
      <c r="Y435" s="190"/>
      <c r="Z435" s="190"/>
      <c r="AA435" s="190"/>
      <c r="AB435" s="190"/>
      <c r="AC435" s="190"/>
      <c r="AD435" s="190"/>
      <c r="AE435" s="190"/>
      <c r="AF435" s="190"/>
      <c r="AG435" s="190"/>
      <c r="AH435" s="190"/>
      <c r="AI435" s="190"/>
      <c r="AJ435" s="190"/>
      <c r="AK435" s="190"/>
      <c r="AL435" s="190"/>
      <c r="AM435" s="190"/>
      <c r="AN435" s="190"/>
      <c r="AO435" s="190"/>
      <c r="AP435" s="190"/>
      <c r="AQ435" s="190"/>
      <c r="AR435" s="190"/>
      <c r="AS435" s="190"/>
      <c r="AT435" s="190"/>
      <c r="AU435" s="190"/>
      <c r="AV435" s="190"/>
      <c r="AW435" s="190"/>
      <c r="AX435" s="190"/>
      <c r="AY435" s="190"/>
      <c r="AZ435" s="190"/>
      <c r="BA435" s="190"/>
      <c r="BB435" s="200"/>
    </row>
    <row r="436" spans="1:54" ht="31.2">
      <c r="A436" s="290"/>
      <c r="B436" s="292"/>
      <c r="C436" s="292"/>
      <c r="D436" s="161" t="s">
        <v>43</v>
      </c>
      <c r="E436" s="190">
        <f t="shared" si="798"/>
        <v>0</v>
      </c>
      <c r="F436" s="190">
        <f t="shared" si="763"/>
        <v>0</v>
      </c>
      <c r="G436" s="190"/>
      <c r="H436" s="190"/>
      <c r="I436" s="190"/>
      <c r="J436" s="190"/>
      <c r="K436" s="190"/>
      <c r="L436" s="190"/>
      <c r="M436" s="190"/>
      <c r="N436" s="190"/>
      <c r="O436" s="190"/>
      <c r="P436" s="190"/>
      <c r="Q436" s="190"/>
      <c r="R436" s="190"/>
      <c r="S436" s="190"/>
      <c r="T436" s="190"/>
      <c r="U436" s="190"/>
      <c r="V436" s="190"/>
      <c r="W436" s="190"/>
      <c r="X436" s="190"/>
      <c r="Y436" s="190"/>
      <c r="Z436" s="190"/>
      <c r="AA436" s="190"/>
      <c r="AB436" s="190"/>
      <c r="AC436" s="190"/>
      <c r="AD436" s="190"/>
      <c r="AE436" s="190"/>
      <c r="AF436" s="190"/>
      <c r="AG436" s="190"/>
      <c r="AH436" s="190"/>
      <c r="AI436" s="190"/>
      <c r="AJ436" s="190"/>
      <c r="AK436" s="190"/>
      <c r="AL436" s="190"/>
      <c r="AM436" s="190"/>
      <c r="AN436" s="190"/>
      <c r="AO436" s="190"/>
      <c r="AP436" s="190"/>
      <c r="AQ436" s="190"/>
      <c r="AR436" s="190"/>
      <c r="AS436" s="190"/>
      <c r="AT436" s="190"/>
      <c r="AU436" s="190"/>
      <c r="AV436" s="190"/>
      <c r="AW436" s="190"/>
      <c r="AX436" s="190"/>
      <c r="AY436" s="190"/>
      <c r="AZ436" s="190"/>
      <c r="BA436" s="190"/>
      <c r="BB436" s="201"/>
    </row>
    <row r="437" spans="1:54" ht="22.5" customHeight="1">
      <c r="A437" s="289"/>
      <c r="B437" s="291" t="s">
        <v>348</v>
      </c>
      <c r="C437" s="291" t="s">
        <v>345</v>
      </c>
      <c r="D437" s="167" t="s">
        <v>41</v>
      </c>
      <c r="E437" s="190">
        <f t="shared" si="798"/>
        <v>1739.96</v>
      </c>
      <c r="F437" s="190">
        <f t="shared" si="763"/>
        <v>0</v>
      </c>
      <c r="G437" s="190">
        <f>F437/E437*100</f>
        <v>0</v>
      </c>
      <c r="H437" s="190">
        <f>H438+H439+H440+H442+H443</f>
        <v>0</v>
      </c>
      <c r="I437" s="190">
        <f t="shared" ref="I437" si="799">I438+I439+I440+I442+I443</f>
        <v>0</v>
      </c>
      <c r="J437" s="190" t="e">
        <f>I437/H437*100</f>
        <v>#DIV/0!</v>
      </c>
      <c r="K437" s="190">
        <f t="shared" ref="K437:L437" si="800">K438+K439+K440+K442+K443</f>
        <v>0</v>
      </c>
      <c r="L437" s="190">
        <f t="shared" si="800"/>
        <v>0</v>
      </c>
      <c r="M437" s="190" t="e">
        <f>L437/K437*100</f>
        <v>#DIV/0!</v>
      </c>
      <c r="N437" s="190">
        <f t="shared" ref="N437:O437" si="801">N438+N439+N440+N442+N443</f>
        <v>0</v>
      </c>
      <c r="O437" s="190">
        <f t="shared" si="801"/>
        <v>0</v>
      </c>
      <c r="P437" s="190"/>
      <c r="Q437" s="190">
        <f t="shared" ref="Q437:R437" si="802">Q438+Q439+Q440+Q442+Q443</f>
        <v>0</v>
      </c>
      <c r="R437" s="190">
        <f t="shared" si="802"/>
        <v>0</v>
      </c>
      <c r="S437" s="190"/>
      <c r="T437" s="190">
        <f t="shared" ref="T437:U437" si="803">T438+T439+T440+T442+T443</f>
        <v>1739.96</v>
      </c>
      <c r="U437" s="190">
        <f t="shared" si="803"/>
        <v>0</v>
      </c>
      <c r="V437" s="190"/>
      <c r="W437" s="190">
        <f t="shared" ref="W437:X437" si="804">W438+W439+W440+W442+W443</f>
        <v>0</v>
      </c>
      <c r="X437" s="190">
        <f t="shared" si="804"/>
        <v>0</v>
      </c>
      <c r="Y437" s="190"/>
      <c r="Z437" s="190">
        <f t="shared" ref="Z437:AC437" si="805">Z438+Z439+Z440+Z442+Z443</f>
        <v>0</v>
      </c>
      <c r="AA437" s="190">
        <f t="shared" si="805"/>
        <v>0</v>
      </c>
      <c r="AB437" s="190">
        <f t="shared" si="805"/>
        <v>0</v>
      </c>
      <c r="AC437" s="190">
        <f t="shared" si="805"/>
        <v>0</v>
      </c>
      <c r="AD437" s="190"/>
      <c r="AE437" s="190">
        <f t="shared" ref="AE437:AH437" si="806">AE438+AE439+AE440+AE442+AE443</f>
        <v>0</v>
      </c>
      <c r="AF437" s="190">
        <f t="shared" si="806"/>
        <v>0</v>
      </c>
      <c r="AG437" s="190">
        <f t="shared" si="806"/>
        <v>0</v>
      </c>
      <c r="AH437" s="190">
        <f t="shared" si="806"/>
        <v>0</v>
      </c>
      <c r="AI437" s="190"/>
      <c r="AJ437" s="190">
        <f t="shared" ref="AJ437:AM437" si="807">AJ438+AJ439+AJ440+AJ442+AJ443</f>
        <v>0</v>
      </c>
      <c r="AK437" s="190">
        <f t="shared" si="807"/>
        <v>0</v>
      </c>
      <c r="AL437" s="190">
        <f t="shared" si="807"/>
        <v>0</v>
      </c>
      <c r="AM437" s="190">
        <f t="shared" si="807"/>
        <v>0</v>
      </c>
      <c r="AN437" s="190"/>
      <c r="AO437" s="190">
        <f t="shared" ref="AO437:AR437" si="808">AO438+AO439+AO440+AO442+AO443</f>
        <v>0</v>
      </c>
      <c r="AP437" s="190">
        <f t="shared" si="808"/>
        <v>0</v>
      </c>
      <c r="AQ437" s="190">
        <f t="shared" si="808"/>
        <v>0</v>
      </c>
      <c r="AR437" s="190">
        <f t="shared" si="808"/>
        <v>0</v>
      </c>
      <c r="AS437" s="190"/>
      <c r="AT437" s="190">
        <f t="shared" ref="AT437:AW437" si="809">AT438+AT439+AT440+AT442+AT443</f>
        <v>0</v>
      </c>
      <c r="AU437" s="190">
        <f t="shared" si="809"/>
        <v>0</v>
      </c>
      <c r="AV437" s="190">
        <f t="shared" si="809"/>
        <v>0</v>
      </c>
      <c r="AW437" s="190">
        <f t="shared" si="809"/>
        <v>0</v>
      </c>
      <c r="AX437" s="190"/>
      <c r="AY437" s="190">
        <f t="shared" ref="AY437:AZ437" si="810">AY438+AY439+AY440+AY442+AY443</f>
        <v>0</v>
      </c>
      <c r="AZ437" s="190">
        <f t="shared" si="810"/>
        <v>0</v>
      </c>
      <c r="BA437" s="190"/>
      <c r="BB437" s="200"/>
    </row>
    <row r="438" spans="1:54" ht="32.25" customHeight="1">
      <c r="A438" s="290"/>
      <c r="B438" s="292"/>
      <c r="C438" s="292"/>
      <c r="D438" s="165" t="s">
        <v>37</v>
      </c>
      <c r="E438" s="190">
        <f t="shared" si="798"/>
        <v>0</v>
      </c>
      <c r="F438" s="190">
        <f t="shared" si="763"/>
        <v>0</v>
      </c>
      <c r="G438" s="190"/>
      <c r="H438" s="190"/>
      <c r="I438" s="190"/>
      <c r="J438" s="190"/>
      <c r="K438" s="190"/>
      <c r="L438" s="190"/>
      <c r="M438" s="190"/>
      <c r="N438" s="190"/>
      <c r="O438" s="190"/>
      <c r="P438" s="190"/>
      <c r="Q438" s="190"/>
      <c r="R438" s="190"/>
      <c r="S438" s="190"/>
      <c r="T438" s="190"/>
      <c r="U438" s="190"/>
      <c r="V438" s="190"/>
      <c r="W438" s="190"/>
      <c r="X438" s="190"/>
      <c r="Y438" s="190"/>
      <c r="Z438" s="190"/>
      <c r="AA438" s="190"/>
      <c r="AB438" s="190"/>
      <c r="AC438" s="190"/>
      <c r="AD438" s="190"/>
      <c r="AE438" s="190"/>
      <c r="AF438" s="190"/>
      <c r="AG438" s="190"/>
      <c r="AH438" s="190"/>
      <c r="AI438" s="190"/>
      <c r="AJ438" s="190"/>
      <c r="AK438" s="190"/>
      <c r="AL438" s="190"/>
      <c r="AM438" s="190"/>
      <c r="AN438" s="190"/>
      <c r="AO438" s="190"/>
      <c r="AP438" s="190"/>
      <c r="AQ438" s="190"/>
      <c r="AR438" s="190"/>
      <c r="AS438" s="190"/>
      <c r="AT438" s="190"/>
      <c r="AU438" s="190"/>
      <c r="AV438" s="190"/>
      <c r="AW438" s="190"/>
      <c r="AX438" s="190"/>
      <c r="AY438" s="190"/>
      <c r="AZ438" s="190"/>
      <c r="BA438" s="190"/>
      <c r="BB438" s="200"/>
    </row>
    <row r="439" spans="1:54" ht="50.25" customHeight="1">
      <c r="A439" s="290"/>
      <c r="B439" s="292"/>
      <c r="C439" s="292"/>
      <c r="D439" s="166" t="s">
        <v>2</v>
      </c>
      <c r="E439" s="190">
        <f t="shared" si="798"/>
        <v>0</v>
      </c>
      <c r="F439" s="190">
        <f t="shared" si="763"/>
        <v>0</v>
      </c>
      <c r="G439" s="190"/>
      <c r="H439" s="190"/>
      <c r="I439" s="190"/>
      <c r="J439" s="190"/>
      <c r="K439" s="190"/>
      <c r="L439" s="190"/>
      <c r="M439" s="190"/>
      <c r="N439" s="190"/>
      <c r="O439" s="190"/>
      <c r="P439" s="190"/>
      <c r="Q439" s="190"/>
      <c r="R439" s="190"/>
      <c r="S439" s="190"/>
      <c r="T439" s="190"/>
      <c r="U439" s="190"/>
      <c r="V439" s="190"/>
      <c r="W439" s="190"/>
      <c r="X439" s="190"/>
      <c r="Y439" s="190"/>
      <c r="Z439" s="190"/>
      <c r="AA439" s="190"/>
      <c r="AB439" s="190"/>
      <c r="AC439" s="190"/>
      <c r="AD439" s="190"/>
      <c r="AE439" s="190"/>
      <c r="AF439" s="190"/>
      <c r="AG439" s="190"/>
      <c r="AH439" s="190"/>
      <c r="AI439" s="190"/>
      <c r="AJ439" s="190"/>
      <c r="AK439" s="190"/>
      <c r="AL439" s="190"/>
      <c r="AM439" s="190"/>
      <c r="AN439" s="190"/>
      <c r="AO439" s="190"/>
      <c r="AP439" s="190"/>
      <c r="AQ439" s="190"/>
      <c r="AR439" s="190"/>
      <c r="AS439" s="190"/>
      <c r="AT439" s="190"/>
      <c r="AU439" s="190"/>
      <c r="AV439" s="190"/>
      <c r="AW439" s="190"/>
      <c r="AX439" s="190"/>
      <c r="AY439" s="190"/>
      <c r="AZ439" s="190"/>
      <c r="BA439" s="190"/>
      <c r="BB439" s="200"/>
    </row>
    <row r="440" spans="1:54" ht="22.5" customHeight="1">
      <c r="A440" s="290"/>
      <c r="B440" s="292"/>
      <c r="C440" s="292"/>
      <c r="D440" s="222" t="s">
        <v>277</v>
      </c>
      <c r="E440" s="190">
        <f>H440+K440+N440+Q440+T440+W440+Z440+AE440+AJ440+AO440+AT440+AY440</f>
        <v>1739.96</v>
      </c>
      <c r="F440" s="190">
        <f t="shared" si="763"/>
        <v>0</v>
      </c>
      <c r="G440" s="190"/>
      <c r="H440" s="190"/>
      <c r="I440" s="190"/>
      <c r="J440" s="190"/>
      <c r="K440" s="197"/>
      <c r="L440" s="197"/>
      <c r="M440" s="190"/>
      <c r="N440" s="190"/>
      <c r="O440" s="190"/>
      <c r="P440" s="190"/>
      <c r="Q440" s="190"/>
      <c r="R440" s="190"/>
      <c r="S440" s="190"/>
      <c r="T440" s="226">
        <v>1739.96</v>
      </c>
      <c r="U440" s="190"/>
      <c r="V440" s="190"/>
      <c r="W440" s="190"/>
      <c r="X440" s="190"/>
      <c r="Y440" s="190"/>
      <c r="Z440" s="190"/>
      <c r="AA440" s="190"/>
      <c r="AB440" s="190"/>
      <c r="AC440" s="190"/>
      <c r="AD440" s="190"/>
      <c r="AE440" s="190"/>
      <c r="AF440" s="190"/>
      <c r="AG440" s="190"/>
      <c r="AH440" s="190"/>
      <c r="AI440" s="190"/>
      <c r="AJ440" s="190"/>
      <c r="AK440" s="190"/>
      <c r="AL440" s="190"/>
      <c r="AM440" s="190"/>
      <c r="AN440" s="190"/>
      <c r="AO440" s="190"/>
      <c r="AP440" s="190"/>
      <c r="AQ440" s="190"/>
      <c r="AR440" s="190"/>
      <c r="AS440" s="190"/>
      <c r="AT440" s="190"/>
      <c r="AU440" s="190"/>
      <c r="AV440" s="190"/>
      <c r="AW440" s="190"/>
      <c r="AX440" s="190"/>
      <c r="AY440" s="190"/>
      <c r="AZ440" s="190"/>
      <c r="BA440" s="190"/>
      <c r="BB440" s="200"/>
    </row>
    <row r="441" spans="1:54" ht="82.5" customHeight="1">
      <c r="A441" s="290"/>
      <c r="B441" s="292"/>
      <c r="C441" s="292"/>
      <c r="D441" s="222" t="s">
        <v>283</v>
      </c>
      <c r="E441" s="190">
        <f t="shared" ref="E441:E446" si="811">H441+K441+N441+Q441+T441+W441+Z441+AE441+AJ441+AO441+AT441+AY441</f>
        <v>0</v>
      </c>
      <c r="F441" s="190">
        <f t="shared" si="763"/>
        <v>0</v>
      </c>
      <c r="G441" s="190"/>
      <c r="H441" s="190"/>
      <c r="I441" s="190"/>
      <c r="J441" s="190"/>
      <c r="K441" s="190"/>
      <c r="L441" s="190"/>
      <c r="M441" s="190"/>
      <c r="N441" s="190"/>
      <c r="O441" s="190"/>
      <c r="P441" s="190"/>
      <c r="Q441" s="190"/>
      <c r="R441" s="190"/>
      <c r="S441" s="190"/>
      <c r="T441" s="190"/>
      <c r="U441" s="190"/>
      <c r="V441" s="190"/>
      <c r="W441" s="190"/>
      <c r="X441" s="190"/>
      <c r="Y441" s="190"/>
      <c r="Z441" s="190"/>
      <c r="AA441" s="190"/>
      <c r="AB441" s="190"/>
      <c r="AC441" s="190"/>
      <c r="AD441" s="190"/>
      <c r="AE441" s="190"/>
      <c r="AF441" s="190"/>
      <c r="AG441" s="190"/>
      <c r="AH441" s="190"/>
      <c r="AI441" s="190"/>
      <c r="AJ441" s="190"/>
      <c r="AK441" s="190"/>
      <c r="AL441" s="190"/>
      <c r="AM441" s="190"/>
      <c r="AN441" s="190"/>
      <c r="AO441" s="190"/>
      <c r="AP441" s="190"/>
      <c r="AQ441" s="190"/>
      <c r="AR441" s="190"/>
      <c r="AS441" s="190"/>
      <c r="AT441" s="190"/>
      <c r="AU441" s="190"/>
      <c r="AV441" s="190"/>
      <c r="AW441" s="190"/>
      <c r="AX441" s="190"/>
      <c r="AY441" s="190"/>
      <c r="AZ441" s="190"/>
      <c r="BA441" s="190"/>
      <c r="BB441" s="200"/>
    </row>
    <row r="442" spans="1:54" ht="22.5" customHeight="1">
      <c r="A442" s="290"/>
      <c r="B442" s="292"/>
      <c r="C442" s="292"/>
      <c r="D442" s="222" t="s">
        <v>278</v>
      </c>
      <c r="E442" s="190">
        <f t="shared" si="811"/>
        <v>0</v>
      </c>
      <c r="F442" s="190">
        <f t="shared" si="763"/>
        <v>0</v>
      </c>
      <c r="G442" s="190"/>
      <c r="H442" s="190"/>
      <c r="I442" s="190"/>
      <c r="J442" s="190"/>
      <c r="K442" s="190"/>
      <c r="L442" s="190"/>
      <c r="M442" s="190"/>
      <c r="N442" s="190"/>
      <c r="O442" s="190"/>
      <c r="P442" s="190"/>
      <c r="Q442" s="190"/>
      <c r="R442" s="190"/>
      <c r="S442" s="190"/>
      <c r="T442" s="190"/>
      <c r="U442" s="190"/>
      <c r="V442" s="190"/>
      <c r="W442" s="190"/>
      <c r="X442" s="190"/>
      <c r="Y442" s="190"/>
      <c r="Z442" s="190"/>
      <c r="AA442" s="190"/>
      <c r="AB442" s="190"/>
      <c r="AC442" s="190"/>
      <c r="AD442" s="190"/>
      <c r="AE442" s="190"/>
      <c r="AF442" s="190"/>
      <c r="AG442" s="190"/>
      <c r="AH442" s="190"/>
      <c r="AI442" s="190"/>
      <c r="AJ442" s="190"/>
      <c r="AK442" s="190"/>
      <c r="AL442" s="190"/>
      <c r="AM442" s="190"/>
      <c r="AN442" s="190"/>
      <c r="AO442" s="190"/>
      <c r="AP442" s="190"/>
      <c r="AQ442" s="190"/>
      <c r="AR442" s="190"/>
      <c r="AS442" s="190"/>
      <c r="AT442" s="190"/>
      <c r="AU442" s="190"/>
      <c r="AV442" s="190"/>
      <c r="AW442" s="190"/>
      <c r="AX442" s="190"/>
      <c r="AY442" s="190"/>
      <c r="AZ442" s="190"/>
      <c r="BA442" s="190"/>
      <c r="BB442" s="200"/>
    </row>
    <row r="443" spans="1:54" ht="31.2">
      <c r="A443" s="290"/>
      <c r="B443" s="292"/>
      <c r="C443" s="292"/>
      <c r="D443" s="161" t="s">
        <v>43</v>
      </c>
      <c r="E443" s="190">
        <f t="shared" si="811"/>
        <v>0</v>
      </c>
      <c r="F443" s="190">
        <f t="shared" si="763"/>
        <v>0</v>
      </c>
      <c r="G443" s="190"/>
      <c r="H443" s="190"/>
      <c r="I443" s="190"/>
      <c r="J443" s="190"/>
      <c r="K443" s="190"/>
      <c r="L443" s="190"/>
      <c r="M443" s="190"/>
      <c r="N443" s="190"/>
      <c r="O443" s="190"/>
      <c r="P443" s="190"/>
      <c r="Q443" s="190"/>
      <c r="R443" s="190"/>
      <c r="S443" s="190"/>
      <c r="T443" s="190"/>
      <c r="U443" s="190"/>
      <c r="V443" s="190"/>
      <c r="W443" s="190"/>
      <c r="X443" s="190"/>
      <c r="Y443" s="190"/>
      <c r="Z443" s="190"/>
      <c r="AA443" s="190"/>
      <c r="AB443" s="190"/>
      <c r="AC443" s="190"/>
      <c r="AD443" s="190"/>
      <c r="AE443" s="190"/>
      <c r="AF443" s="190"/>
      <c r="AG443" s="190"/>
      <c r="AH443" s="190"/>
      <c r="AI443" s="190"/>
      <c r="AJ443" s="190"/>
      <c r="AK443" s="190"/>
      <c r="AL443" s="190"/>
      <c r="AM443" s="190"/>
      <c r="AN443" s="190"/>
      <c r="AO443" s="190"/>
      <c r="AP443" s="190"/>
      <c r="AQ443" s="190"/>
      <c r="AR443" s="190"/>
      <c r="AS443" s="190"/>
      <c r="AT443" s="190"/>
      <c r="AU443" s="190"/>
      <c r="AV443" s="190"/>
      <c r="AW443" s="190"/>
      <c r="AX443" s="190"/>
      <c r="AY443" s="190"/>
      <c r="AZ443" s="190"/>
      <c r="BA443" s="190"/>
      <c r="BB443" s="201"/>
    </row>
    <row r="444" spans="1:54" ht="22.5" customHeight="1">
      <c r="A444" s="289"/>
      <c r="B444" s="291" t="s">
        <v>349</v>
      </c>
      <c r="C444" s="291"/>
      <c r="D444" s="167" t="s">
        <v>41</v>
      </c>
      <c r="E444" s="190">
        <f t="shared" si="811"/>
        <v>251.715</v>
      </c>
      <c r="F444" s="190">
        <f t="shared" si="763"/>
        <v>0</v>
      </c>
      <c r="G444" s="190">
        <f>F444/E444*100</f>
        <v>0</v>
      </c>
      <c r="H444" s="190">
        <f>H445+H446+H447+H449+H450</f>
        <v>0</v>
      </c>
      <c r="I444" s="190">
        <f t="shared" ref="I444" si="812">I445+I446+I447+I449+I450</f>
        <v>0</v>
      </c>
      <c r="J444" s="190" t="e">
        <f>I444/H444*100</f>
        <v>#DIV/0!</v>
      </c>
      <c r="K444" s="190">
        <f t="shared" ref="K444:L444" si="813">K445+K446+K447+K449+K450</f>
        <v>0</v>
      </c>
      <c r="L444" s="190">
        <f t="shared" si="813"/>
        <v>0</v>
      </c>
      <c r="M444" s="190" t="e">
        <f>L444/K444*100</f>
        <v>#DIV/0!</v>
      </c>
      <c r="N444" s="190">
        <f t="shared" ref="N444:O444" si="814">N445+N446+N447+N449+N450</f>
        <v>0</v>
      </c>
      <c r="O444" s="190">
        <f t="shared" si="814"/>
        <v>0</v>
      </c>
      <c r="P444" s="190"/>
      <c r="Q444" s="190">
        <f t="shared" ref="Q444:R444" si="815">Q445+Q446+Q447+Q449+Q450</f>
        <v>0</v>
      </c>
      <c r="R444" s="190">
        <f t="shared" si="815"/>
        <v>0</v>
      </c>
      <c r="S444" s="190"/>
      <c r="T444" s="190">
        <f t="shared" ref="T444:U444" si="816">T445+T446+T447+T449+T450</f>
        <v>251.715</v>
      </c>
      <c r="U444" s="190">
        <f t="shared" si="816"/>
        <v>0</v>
      </c>
      <c r="V444" s="190"/>
      <c r="W444" s="190">
        <f t="shared" ref="W444:X444" si="817">W445+W446+W447+W449+W450</f>
        <v>0</v>
      </c>
      <c r="X444" s="190">
        <f t="shared" si="817"/>
        <v>0</v>
      </c>
      <c r="Y444" s="190"/>
      <c r="Z444" s="190">
        <f t="shared" ref="Z444:AC444" si="818">Z445+Z446+Z447+Z449+Z450</f>
        <v>0</v>
      </c>
      <c r="AA444" s="190">
        <f t="shared" si="818"/>
        <v>0</v>
      </c>
      <c r="AB444" s="190">
        <f t="shared" si="818"/>
        <v>0</v>
      </c>
      <c r="AC444" s="190">
        <f t="shared" si="818"/>
        <v>0</v>
      </c>
      <c r="AD444" s="190"/>
      <c r="AE444" s="190">
        <f t="shared" ref="AE444:AH444" si="819">AE445+AE446+AE447+AE449+AE450</f>
        <v>0</v>
      </c>
      <c r="AF444" s="190">
        <f t="shared" si="819"/>
        <v>0</v>
      </c>
      <c r="AG444" s="190">
        <f t="shared" si="819"/>
        <v>0</v>
      </c>
      <c r="AH444" s="190">
        <f t="shared" si="819"/>
        <v>0</v>
      </c>
      <c r="AI444" s="190"/>
      <c r="AJ444" s="190">
        <f t="shared" ref="AJ444:AM444" si="820">AJ445+AJ446+AJ447+AJ449+AJ450</f>
        <v>0</v>
      </c>
      <c r="AK444" s="190">
        <f t="shared" si="820"/>
        <v>0</v>
      </c>
      <c r="AL444" s="190">
        <f t="shared" si="820"/>
        <v>0</v>
      </c>
      <c r="AM444" s="190">
        <f t="shared" si="820"/>
        <v>0</v>
      </c>
      <c r="AN444" s="190"/>
      <c r="AO444" s="190">
        <f t="shared" ref="AO444:AR444" si="821">AO445+AO446+AO447+AO449+AO450</f>
        <v>0</v>
      </c>
      <c r="AP444" s="190">
        <f t="shared" si="821"/>
        <v>0</v>
      </c>
      <c r="AQ444" s="190">
        <f t="shared" si="821"/>
        <v>0</v>
      </c>
      <c r="AR444" s="190">
        <f t="shared" si="821"/>
        <v>0</v>
      </c>
      <c r="AS444" s="190"/>
      <c r="AT444" s="190">
        <f t="shared" ref="AT444:AW444" si="822">AT445+AT446+AT447+AT449+AT450</f>
        <v>0</v>
      </c>
      <c r="AU444" s="190">
        <f t="shared" si="822"/>
        <v>0</v>
      </c>
      <c r="AV444" s="190">
        <f t="shared" si="822"/>
        <v>0</v>
      </c>
      <c r="AW444" s="190">
        <f t="shared" si="822"/>
        <v>0</v>
      </c>
      <c r="AX444" s="190"/>
      <c r="AY444" s="190">
        <f t="shared" ref="AY444:AZ444" si="823">AY445+AY446+AY447+AY449+AY450</f>
        <v>0</v>
      </c>
      <c r="AZ444" s="190">
        <f t="shared" si="823"/>
        <v>0</v>
      </c>
      <c r="BA444" s="190"/>
      <c r="BB444" s="200"/>
    </row>
    <row r="445" spans="1:54" ht="32.25" customHeight="1">
      <c r="A445" s="290"/>
      <c r="B445" s="292"/>
      <c r="C445" s="292"/>
      <c r="D445" s="165" t="s">
        <v>37</v>
      </c>
      <c r="E445" s="190">
        <f t="shared" si="811"/>
        <v>0</v>
      </c>
      <c r="F445" s="190">
        <f t="shared" si="763"/>
        <v>0</v>
      </c>
      <c r="G445" s="190"/>
      <c r="H445" s="190"/>
      <c r="I445" s="190"/>
      <c r="J445" s="190"/>
      <c r="K445" s="190"/>
      <c r="L445" s="190"/>
      <c r="M445" s="190"/>
      <c r="N445" s="190"/>
      <c r="O445" s="190"/>
      <c r="P445" s="190"/>
      <c r="Q445" s="190"/>
      <c r="R445" s="190"/>
      <c r="S445" s="190"/>
      <c r="T445" s="190"/>
      <c r="U445" s="190"/>
      <c r="V445" s="190"/>
      <c r="W445" s="190"/>
      <c r="X445" s="190"/>
      <c r="Y445" s="190"/>
      <c r="Z445" s="190"/>
      <c r="AA445" s="190"/>
      <c r="AB445" s="190"/>
      <c r="AC445" s="190"/>
      <c r="AD445" s="190"/>
      <c r="AE445" s="190"/>
      <c r="AF445" s="190"/>
      <c r="AG445" s="190"/>
      <c r="AH445" s="190"/>
      <c r="AI445" s="190"/>
      <c r="AJ445" s="190"/>
      <c r="AK445" s="190"/>
      <c r="AL445" s="190"/>
      <c r="AM445" s="190"/>
      <c r="AN445" s="190"/>
      <c r="AO445" s="190"/>
      <c r="AP445" s="190"/>
      <c r="AQ445" s="190"/>
      <c r="AR445" s="190"/>
      <c r="AS445" s="190"/>
      <c r="AT445" s="190"/>
      <c r="AU445" s="190"/>
      <c r="AV445" s="190"/>
      <c r="AW445" s="190"/>
      <c r="AX445" s="190"/>
      <c r="AY445" s="190"/>
      <c r="AZ445" s="190"/>
      <c r="BA445" s="190"/>
      <c r="BB445" s="200"/>
    </row>
    <row r="446" spans="1:54" ht="50.25" customHeight="1">
      <c r="A446" s="290"/>
      <c r="B446" s="292"/>
      <c r="C446" s="292"/>
      <c r="D446" s="166" t="s">
        <v>2</v>
      </c>
      <c r="E446" s="190">
        <f t="shared" si="811"/>
        <v>0</v>
      </c>
      <c r="F446" s="190">
        <f t="shared" si="763"/>
        <v>0</v>
      </c>
      <c r="G446" s="190"/>
      <c r="H446" s="190"/>
      <c r="I446" s="190"/>
      <c r="J446" s="190"/>
      <c r="K446" s="190"/>
      <c r="L446" s="190"/>
      <c r="M446" s="190"/>
      <c r="N446" s="190"/>
      <c r="O446" s="190"/>
      <c r="P446" s="190"/>
      <c r="Q446" s="190"/>
      <c r="R446" s="190"/>
      <c r="S446" s="190"/>
      <c r="T446" s="190"/>
      <c r="U446" s="190"/>
      <c r="V446" s="190"/>
      <c r="W446" s="190"/>
      <c r="X446" s="190"/>
      <c r="Y446" s="190"/>
      <c r="Z446" s="190"/>
      <c r="AA446" s="190"/>
      <c r="AB446" s="190"/>
      <c r="AC446" s="190"/>
      <c r="AD446" s="190"/>
      <c r="AE446" s="190"/>
      <c r="AF446" s="190"/>
      <c r="AG446" s="190"/>
      <c r="AH446" s="190"/>
      <c r="AI446" s="190"/>
      <c r="AJ446" s="190"/>
      <c r="AK446" s="190"/>
      <c r="AL446" s="190"/>
      <c r="AM446" s="190"/>
      <c r="AN446" s="190"/>
      <c r="AO446" s="190"/>
      <c r="AP446" s="190"/>
      <c r="AQ446" s="190"/>
      <c r="AR446" s="190"/>
      <c r="AS446" s="190"/>
      <c r="AT446" s="190"/>
      <c r="AU446" s="190"/>
      <c r="AV446" s="190"/>
      <c r="AW446" s="190"/>
      <c r="AX446" s="190"/>
      <c r="AY446" s="190"/>
      <c r="AZ446" s="190"/>
      <c r="BA446" s="190"/>
      <c r="BB446" s="200"/>
    </row>
    <row r="447" spans="1:54" ht="22.5" customHeight="1">
      <c r="A447" s="290"/>
      <c r="B447" s="292"/>
      <c r="C447" s="292"/>
      <c r="D447" s="222" t="s">
        <v>277</v>
      </c>
      <c r="E447" s="190">
        <f>H447+K447+N447+Q447+T447+W447+Z447+AE447+AJ447+AO447+AT447+AY447</f>
        <v>251.715</v>
      </c>
      <c r="F447" s="190">
        <f t="shared" si="763"/>
        <v>0</v>
      </c>
      <c r="G447" s="190"/>
      <c r="H447" s="190"/>
      <c r="I447" s="190"/>
      <c r="J447" s="190"/>
      <c r="K447" s="190"/>
      <c r="L447" s="190"/>
      <c r="M447" s="190"/>
      <c r="N447" s="190"/>
      <c r="O447" s="190"/>
      <c r="P447" s="190"/>
      <c r="Q447" s="190"/>
      <c r="R447" s="190"/>
      <c r="S447" s="190"/>
      <c r="T447" s="226">
        <v>251.715</v>
      </c>
      <c r="U447" s="190"/>
      <c r="V447" s="190"/>
      <c r="W447" s="190"/>
      <c r="X447" s="190"/>
      <c r="Y447" s="190"/>
      <c r="Z447" s="190"/>
      <c r="AA447" s="190"/>
      <c r="AB447" s="190"/>
      <c r="AC447" s="190"/>
      <c r="AD447" s="190"/>
      <c r="AE447" s="190"/>
      <c r="AF447" s="190"/>
      <c r="AG447" s="190"/>
      <c r="AH447" s="190"/>
      <c r="AI447" s="190"/>
      <c r="AJ447" s="190"/>
      <c r="AK447" s="190"/>
      <c r="AL447" s="190"/>
      <c r="AM447" s="190"/>
      <c r="AN447" s="190"/>
      <c r="AO447" s="190"/>
      <c r="AP447" s="190"/>
      <c r="AQ447" s="190"/>
      <c r="AR447" s="190"/>
      <c r="AS447" s="190"/>
      <c r="AT447" s="190"/>
      <c r="AU447" s="190"/>
      <c r="AV447" s="190"/>
      <c r="AW447" s="190"/>
      <c r="AX447" s="190"/>
      <c r="AY447" s="190"/>
      <c r="AZ447" s="190"/>
      <c r="BA447" s="190"/>
      <c r="BB447" s="200"/>
    </row>
    <row r="448" spans="1:54" ht="82.5" customHeight="1">
      <c r="A448" s="290"/>
      <c r="B448" s="292"/>
      <c r="C448" s="292"/>
      <c r="D448" s="222" t="s">
        <v>283</v>
      </c>
      <c r="E448" s="190">
        <f t="shared" ref="E448:E453" si="824">H448+K448+N448+Q448+T448+W448+Z448+AE448+AJ448+AO448+AT448+AY448</f>
        <v>0</v>
      </c>
      <c r="F448" s="190">
        <f t="shared" si="763"/>
        <v>0</v>
      </c>
      <c r="G448" s="190"/>
      <c r="H448" s="190"/>
      <c r="I448" s="190"/>
      <c r="J448" s="190"/>
      <c r="K448" s="190"/>
      <c r="L448" s="190"/>
      <c r="M448" s="190"/>
      <c r="N448" s="190"/>
      <c r="O448" s="190"/>
      <c r="P448" s="190"/>
      <c r="Q448" s="190"/>
      <c r="R448" s="190"/>
      <c r="S448" s="190"/>
      <c r="T448" s="190"/>
      <c r="U448" s="190"/>
      <c r="V448" s="190"/>
      <c r="W448" s="190"/>
      <c r="X448" s="190"/>
      <c r="Y448" s="190"/>
      <c r="Z448" s="190"/>
      <c r="AA448" s="190"/>
      <c r="AB448" s="190"/>
      <c r="AC448" s="190"/>
      <c r="AD448" s="190"/>
      <c r="AE448" s="190"/>
      <c r="AF448" s="190"/>
      <c r="AG448" s="190"/>
      <c r="AH448" s="190"/>
      <c r="AI448" s="190"/>
      <c r="AJ448" s="190"/>
      <c r="AK448" s="190"/>
      <c r="AL448" s="190"/>
      <c r="AM448" s="190"/>
      <c r="AN448" s="190"/>
      <c r="AO448" s="190"/>
      <c r="AP448" s="190"/>
      <c r="AQ448" s="190"/>
      <c r="AR448" s="190"/>
      <c r="AS448" s="190"/>
      <c r="AT448" s="190"/>
      <c r="AU448" s="190"/>
      <c r="AV448" s="190"/>
      <c r="AW448" s="190"/>
      <c r="AX448" s="190"/>
      <c r="AY448" s="190"/>
      <c r="AZ448" s="190"/>
      <c r="BA448" s="190"/>
      <c r="BB448" s="200"/>
    </row>
    <row r="449" spans="1:54" ht="22.5" customHeight="1">
      <c r="A449" s="290"/>
      <c r="B449" s="292"/>
      <c r="C449" s="292"/>
      <c r="D449" s="222" t="s">
        <v>278</v>
      </c>
      <c r="E449" s="190">
        <f t="shared" si="824"/>
        <v>0</v>
      </c>
      <c r="F449" s="190">
        <f t="shared" si="763"/>
        <v>0</v>
      </c>
      <c r="G449" s="190"/>
      <c r="H449" s="190"/>
      <c r="I449" s="190"/>
      <c r="J449" s="190"/>
      <c r="K449" s="190"/>
      <c r="L449" s="190"/>
      <c r="M449" s="190"/>
      <c r="N449" s="190"/>
      <c r="O449" s="190"/>
      <c r="P449" s="190"/>
      <c r="Q449" s="190"/>
      <c r="R449" s="190"/>
      <c r="S449" s="190"/>
      <c r="T449" s="190"/>
      <c r="U449" s="190"/>
      <c r="V449" s="190"/>
      <c r="W449" s="190"/>
      <c r="X449" s="190"/>
      <c r="Y449" s="190"/>
      <c r="Z449" s="190"/>
      <c r="AA449" s="190"/>
      <c r="AB449" s="190"/>
      <c r="AC449" s="190"/>
      <c r="AD449" s="190"/>
      <c r="AE449" s="190"/>
      <c r="AF449" s="190"/>
      <c r="AG449" s="190"/>
      <c r="AH449" s="190"/>
      <c r="AI449" s="190"/>
      <c r="AJ449" s="190"/>
      <c r="AK449" s="190"/>
      <c r="AL449" s="190"/>
      <c r="AM449" s="190"/>
      <c r="AN449" s="190"/>
      <c r="AO449" s="190"/>
      <c r="AP449" s="190"/>
      <c r="AQ449" s="190"/>
      <c r="AR449" s="190"/>
      <c r="AS449" s="190"/>
      <c r="AT449" s="190"/>
      <c r="AU449" s="190"/>
      <c r="AV449" s="190"/>
      <c r="AW449" s="190"/>
      <c r="AX449" s="190"/>
      <c r="AY449" s="190"/>
      <c r="AZ449" s="190"/>
      <c r="BA449" s="190"/>
      <c r="BB449" s="200"/>
    </row>
    <row r="450" spans="1:54" ht="31.2">
      <c r="A450" s="290"/>
      <c r="B450" s="292"/>
      <c r="C450" s="292"/>
      <c r="D450" s="161" t="s">
        <v>43</v>
      </c>
      <c r="E450" s="190">
        <f t="shared" si="824"/>
        <v>0</v>
      </c>
      <c r="F450" s="190">
        <f t="shared" si="763"/>
        <v>0</v>
      </c>
      <c r="G450" s="190"/>
      <c r="H450" s="190"/>
      <c r="I450" s="190"/>
      <c r="J450" s="190"/>
      <c r="K450" s="190"/>
      <c r="L450" s="190"/>
      <c r="M450" s="190"/>
      <c r="N450" s="190"/>
      <c r="O450" s="190"/>
      <c r="P450" s="190"/>
      <c r="Q450" s="190"/>
      <c r="R450" s="190"/>
      <c r="S450" s="190"/>
      <c r="T450" s="190"/>
      <c r="U450" s="190"/>
      <c r="V450" s="190"/>
      <c r="W450" s="190"/>
      <c r="X450" s="190"/>
      <c r="Y450" s="190"/>
      <c r="Z450" s="190"/>
      <c r="AA450" s="190"/>
      <c r="AB450" s="190"/>
      <c r="AC450" s="190"/>
      <c r="AD450" s="190"/>
      <c r="AE450" s="190"/>
      <c r="AF450" s="190"/>
      <c r="AG450" s="190"/>
      <c r="AH450" s="190"/>
      <c r="AI450" s="190"/>
      <c r="AJ450" s="190"/>
      <c r="AK450" s="190"/>
      <c r="AL450" s="190"/>
      <c r="AM450" s="190"/>
      <c r="AN450" s="190"/>
      <c r="AO450" s="190"/>
      <c r="AP450" s="190"/>
      <c r="AQ450" s="190"/>
      <c r="AR450" s="190"/>
      <c r="AS450" s="190"/>
      <c r="AT450" s="190"/>
      <c r="AU450" s="190"/>
      <c r="AV450" s="190"/>
      <c r="AW450" s="190"/>
      <c r="AX450" s="190"/>
      <c r="AY450" s="190"/>
      <c r="AZ450" s="190"/>
      <c r="BA450" s="190"/>
      <c r="BB450" s="201"/>
    </row>
    <row r="451" spans="1:54" ht="22.5" customHeight="1">
      <c r="A451" s="289"/>
      <c r="B451" s="291" t="s">
        <v>350</v>
      </c>
      <c r="C451" s="291"/>
      <c r="D451" s="167" t="s">
        <v>41</v>
      </c>
      <c r="E451" s="190">
        <f t="shared" si="824"/>
        <v>9281.6</v>
      </c>
      <c r="F451" s="190">
        <f t="shared" si="763"/>
        <v>0</v>
      </c>
      <c r="G451" s="190">
        <f>F451/E451*100</f>
        <v>0</v>
      </c>
      <c r="H451" s="190">
        <f>H452+H453+H454+H456+H457</f>
        <v>0</v>
      </c>
      <c r="I451" s="190">
        <f t="shared" ref="I451" si="825">I452+I453+I454+I456+I457</f>
        <v>0</v>
      </c>
      <c r="J451" s="190" t="e">
        <f>I451/H451*100</f>
        <v>#DIV/0!</v>
      </c>
      <c r="K451" s="190">
        <f t="shared" ref="K451:L451" si="826">K452+K453+K454+K456+K457</f>
        <v>0</v>
      </c>
      <c r="L451" s="190">
        <f t="shared" si="826"/>
        <v>0</v>
      </c>
      <c r="M451" s="190"/>
      <c r="N451" s="190">
        <f t="shared" ref="N451:O451" si="827">N452+N453+N454+N456+N457</f>
        <v>0</v>
      </c>
      <c r="O451" s="190">
        <f t="shared" si="827"/>
        <v>0</v>
      </c>
      <c r="P451" s="190"/>
      <c r="Q451" s="190">
        <f t="shared" ref="Q451:R451" si="828">Q452+Q453+Q454+Q456+Q457</f>
        <v>0</v>
      </c>
      <c r="R451" s="190">
        <f t="shared" si="828"/>
        <v>0</v>
      </c>
      <c r="S451" s="190"/>
      <c r="T451" s="190">
        <f t="shared" ref="T451:U451" si="829">T452+T453+T454+T456+T457</f>
        <v>9281.6</v>
      </c>
      <c r="U451" s="190">
        <f t="shared" si="829"/>
        <v>0</v>
      </c>
      <c r="V451" s="190"/>
      <c r="W451" s="190">
        <f t="shared" ref="W451:X451" si="830">W452+W453+W454+W456+W457</f>
        <v>0</v>
      </c>
      <c r="X451" s="190">
        <f t="shared" si="830"/>
        <v>0</v>
      </c>
      <c r="Y451" s="190"/>
      <c r="Z451" s="190">
        <f t="shared" ref="Z451:AC451" si="831">Z452+Z453+Z454+Z456+Z457</f>
        <v>0</v>
      </c>
      <c r="AA451" s="190">
        <f t="shared" si="831"/>
        <v>0</v>
      </c>
      <c r="AB451" s="190">
        <f t="shared" si="831"/>
        <v>0</v>
      </c>
      <c r="AC451" s="190">
        <f t="shared" si="831"/>
        <v>0</v>
      </c>
      <c r="AD451" s="190"/>
      <c r="AE451" s="190">
        <f t="shared" ref="AE451:AH451" si="832">AE452+AE453+AE454+AE456+AE457</f>
        <v>0</v>
      </c>
      <c r="AF451" s="190">
        <f t="shared" si="832"/>
        <v>0</v>
      </c>
      <c r="AG451" s="190">
        <f t="shared" si="832"/>
        <v>0</v>
      </c>
      <c r="AH451" s="190">
        <f t="shared" si="832"/>
        <v>0</v>
      </c>
      <c r="AI451" s="190"/>
      <c r="AJ451" s="190">
        <f t="shared" ref="AJ451:AM451" si="833">AJ452+AJ453+AJ454+AJ456+AJ457</f>
        <v>0</v>
      </c>
      <c r="AK451" s="190">
        <f t="shared" si="833"/>
        <v>0</v>
      </c>
      <c r="AL451" s="190">
        <f t="shared" si="833"/>
        <v>0</v>
      </c>
      <c r="AM451" s="190">
        <f t="shared" si="833"/>
        <v>0</v>
      </c>
      <c r="AN451" s="190"/>
      <c r="AO451" s="190">
        <f t="shared" ref="AO451:AR451" si="834">AO452+AO453+AO454+AO456+AO457</f>
        <v>0</v>
      </c>
      <c r="AP451" s="190">
        <f t="shared" si="834"/>
        <v>0</v>
      </c>
      <c r="AQ451" s="190">
        <f t="shared" si="834"/>
        <v>0</v>
      </c>
      <c r="AR451" s="190">
        <f t="shared" si="834"/>
        <v>0</v>
      </c>
      <c r="AS451" s="190"/>
      <c r="AT451" s="190">
        <f t="shared" ref="AT451:AW451" si="835">AT452+AT453+AT454+AT456+AT457</f>
        <v>0</v>
      </c>
      <c r="AU451" s="190">
        <f t="shared" si="835"/>
        <v>0</v>
      </c>
      <c r="AV451" s="190">
        <f t="shared" si="835"/>
        <v>0</v>
      </c>
      <c r="AW451" s="190">
        <f t="shared" si="835"/>
        <v>0</v>
      </c>
      <c r="AX451" s="190"/>
      <c r="AY451" s="190">
        <f t="shared" ref="AY451:AZ451" si="836">AY452+AY453+AY454+AY456+AY457</f>
        <v>0</v>
      </c>
      <c r="AZ451" s="190">
        <f t="shared" si="836"/>
        <v>0</v>
      </c>
      <c r="BA451" s="190"/>
      <c r="BB451" s="200"/>
    </row>
    <row r="452" spans="1:54" ht="32.25" customHeight="1">
      <c r="A452" s="290"/>
      <c r="B452" s="292"/>
      <c r="C452" s="292"/>
      <c r="D452" s="165" t="s">
        <v>37</v>
      </c>
      <c r="E452" s="190">
        <f t="shared" si="824"/>
        <v>0</v>
      </c>
      <c r="F452" s="190">
        <f t="shared" si="763"/>
        <v>0</v>
      </c>
      <c r="G452" s="190"/>
      <c r="H452" s="190"/>
      <c r="I452" s="190"/>
      <c r="J452" s="190"/>
      <c r="K452" s="190"/>
      <c r="L452" s="190"/>
      <c r="M452" s="190"/>
      <c r="N452" s="190"/>
      <c r="O452" s="190"/>
      <c r="P452" s="190"/>
      <c r="Q452" s="190"/>
      <c r="R452" s="190"/>
      <c r="S452" s="190"/>
      <c r="T452" s="190"/>
      <c r="U452" s="190"/>
      <c r="V452" s="190"/>
      <c r="W452" s="190"/>
      <c r="X452" s="190"/>
      <c r="Y452" s="190"/>
      <c r="Z452" s="190"/>
      <c r="AA452" s="190"/>
      <c r="AB452" s="190"/>
      <c r="AC452" s="190"/>
      <c r="AD452" s="190"/>
      <c r="AE452" s="190"/>
      <c r="AF452" s="190"/>
      <c r="AG452" s="190"/>
      <c r="AH452" s="190"/>
      <c r="AI452" s="190"/>
      <c r="AJ452" s="190"/>
      <c r="AK452" s="190"/>
      <c r="AL452" s="190"/>
      <c r="AM452" s="190"/>
      <c r="AN452" s="190"/>
      <c r="AO452" s="190"/>
      <c r="AP452" s="190"/>
      <c r="AQ452" s="190"/>
      <c r="AR452" s="190"/>
      <c r="AS452" s="190"/>
      <c r="AT452" s="190"/>
      <c r="AU452" s="190"/>
      <c r="AV452" s="190"/>
      <c r="AW452" s="190"/>
      <c r="AX452" s="190"/>
      <c r="AY452" s="190"/>
      <c r="AZ452" s="190"/>
      <c r="BA452" s="190"/>
      <c r="BB452" s="200"/>
    </row>
    <row r="453" spans="1:54" ht="50.25" customHeight="1">
      <c r="A453" s="290"/>
      <c r="B453" s="292"/>
      <c r="C453" s="292"/>
      <c r="D453" s="166" t="s">
        <v>2</v>
      </c>
      <c r="E453" s="190">
        <f t="shared" si="824"/>
        <v>0</v>
      </c>
      <c r="F453" s="190">
        <f t="shared" si="763"/>
        <v>0</v>
      </c>
      <c r="G453" s="190"/>
      <c r="H453" s="190"/>
      <c r="I453" s="190"/>
      <c r="J453" s="190"/>
      <c r="K453" s="190"/>
      <c r="L453" s="190"/>
      <c r="M453" s="190"/>
      <c r="N453" s="190"/>
      <c r="O453" s="190"/>
      <c r="P453" s="190"/>
      <c r="Q453" s="190"/>
      <c r="R453" s="190"/>
      <c r="S453" s="190"/>
      <c r="T453" s="190"/>
      <c r="U453" s="190"/>
      <c r="V453" s="190"/>
      <c r="W453" s="190"/>
      <c r="X453" s="190"/>
      <c r="Y453" s="190"/>
      <c r="Z453" s="190"/>
      <c r="AA453" s="190"/>
      <c r="AB453" s="190"/>
      <c r="AC453" s="190"/>
      <c r="AD453" s="190"/>
      <c r="AE453" s="190"/>
      <c r="AF453" s="190"/>
      <c r="AG453" s="190"/>
      <c r="AH453" s="190"/>
      <c r="AI453" s="190"/>
      <c r="AJ453" s="190"/>
      <c r="AK453" s="190"/>
      <c r="AL453" s="190"/>
      <c r="AM453" s="190"/>
      <c r="AN453" s="190"/>
      <c r="AO453" s="190"/>
      <c r="AP453" s="190"/>
      <c r="AQ453" s="190"/>
      <c r="AR453" s="190"/>
      <c r="AS453" s="190"/>
      <c r="AT453" s="190"/>
      <c r="AU453" s="190"/>
      <c r="AV453" s="190"/>
      <c r="AW453" s="190"/>
      <c r="AX453" s="190"/>
      <c r="AY453" s="190"/>
      <c r="AZ453" s="190"/>
      <c r="BA453" s="190"/>
      <c r="BB453" s="200"/>
    </row>
    <row r="454" spans="1:54" ht="22.5" customHeight="1">
      <c r="A454" s="290"/>
      <c r="B454" s="292"/>
      <c r="C454" s="292"/>
      <c r="D454" s="222" t="s">
        <v>277</v>
      </c>
      <c r="E454" s="190">
        <f>H454+K454+N454+Q454+T454+W454+Z454+AE454+AJ454+AO454+AT454+AY454</f>
        <v>9281.6</v>
      </c>
      <c r="F454" s="190">
        <f t="shared" si="763"/>
        <v>0</v>
      </c>
      <c r="G454" s="190"/>
      <c r="H454" s="190"/>
      <c r="I454" s="190"/>
      <c r="J454" s="190"/>
      <c r="K454" s="190"/>
      <c r="L454" s="190"/>
      <c r="M454" s="190"/>
      <c r="N454" s="190"/>
      <c r="O454" s="190"/>
      <c r="P454" s="190"/>
      <c r="Q454" s="190"/>
      <c r="R454" s="190"/>
      <c r="S454" s="190"/>
      <c r="T454" s="227">
        <v>9281.6</v>
      </c>
      <c r="U454" s="190"/>
      <c r="V454" s="190"/>
      <c r="W454" s="190"/>
      <c r="X454" s="190"/>
      <c r="Y454" s="190"/>
      <c r="Z454" s="190"/>
      <c r="AA454" s="190"/>
      <c r="AB454" s="190"/>
      <c r="AC454" s="190"/>
      <c r="AD454" s="190"/>
      <c r="AE454" s="190"/>
      <c r="AF454" s="190"/>
      <c r="AG454" s="190"/>
      <c r="AH454" s="190"/>
      <c r="AI454" s="190"/>
      <c r="AJ454" s="190"/>
      <c r="AK454" s="190"/>
      <c r="AL454" s="190"/>
      <c r="AM454" s="190"/>
      <c r="AN454" s="190"/>
      <c r="AO454" s="190"/>
      <c r="AP454" s="190"/>
      <c r="AQ454" s="190"/>
      <c r="AR454" s="190"/>
      <c r="AS454" s="190"/>
      <c r="AT454" s="190"/>
      <c r="AU454" s="190"/>
      <c r="AV454" s="190"/>
      <c r="AW454" s="190"/>
      <c r="AX454" s="190"/>
      <c r="AY454" s="190"/>
      <c r="AZ454" s="190"/>
      <c r="BA454" s="190"/>
      <c r="BB454" s="200"/>
    </row>
    <row r="455" spans="1:54" ht="82.5" customHeight="1">
      <c r="A455" s="290"/>
      <c r="B455" s="292"/>
      <c r="C455" s="292"/>
      <c r="D455" s="222" t="s">
        <v>283</v>
      </c>
      <c r="E455" s="190">
        <f t="shared" ref="E455:E460" si="837">H455+K455+N455+Q455+T455+W455+Z455+AE455+AJ455+AO455+AT455+AY455</f>
        <v>0</v>
      </c>
      <c r="F455" s="190">
        <f t="shared" si="763"/>
        <v>0</v>
      </c>
      <c r="G455" s="190"/>
      <c r="H455" s="190"/>
      <c r="I455" s="190"/>
      <c r="J455" s="190"/>
      <c r="K455" s="190"/>
      <c r="L455" s="190"/>
      <c r="M455" s="190"/>
      <c r="N455" s="190"/>
      <c r="O455" s="190"/>
      <c r="P455" s="190"/>
      <c r="Q455" s="190"/>
      <c r="R455" s="190"/>
      <c r="S455" s="190"/>
      <c r="T455" s="190"/>
      <c r="U455" s="190"/>
      <c r="V455" s="190"/>
      <c r="W455" s="190"/>
      <c r="X455" s="190"/>
      <c r="Y455" s="190"/>
      <c r="Z455" s="190"/>
      <c r="AA455" s="190"/>
      <c r="AB455" s="190"/>
      <c r="AC455" s="190"/>
      <c r="AD455" s="190"/>
      <c r="AE455" s="190"/>
      <c r="AF455" s="190"/>
      <c r="AG455" s="190"/>
      <c r="AH455" s="190"/>
      <c r="AI455" s="190"/>
      <c r="AJ455" s="190"/>
      <c r="AK455" s="190"/>
      <c r="AL455" s="190"/>
      <c r="AM455" s="190"/>
      <c r="AN455" s="190"/>
      <c r="AO455" s="190"/>
      <c r="AP455" s="190"/>
      <c r="AQ455" s="190"/>
      <c r="AR455" s="190"/>
      <c r="AS455" s="190"/>
      <c r="AT455" s="190"/>
      <c r="AU455" s="190"/>
      <c r="AV455" s="190"/>
      <c r="AW455" s="190"/>
      <c r="AX455" s="190"/>
      <c r="AY455" s="190"/>
      <c r="AZ455" s="190"/>
      <c r="BA455" s="190"/>
      <c r="BB455" s="200"/>
    </row>
    <row r="456" spans="1:54" ht="22.5" customHeight="1">
      <c r="A456" s="290"/>
      <c r="B456" s="292"/>
      <c r="C456" s="292"/>
      <c r="D456" s="222" t="s">
        <v>278</v>
      </c>
      <c r="E456" s="190">
        <f t="shared" si="837"/>
        <v>0</v>
      </c>
      <c r="F456" s="190">
        <f t="shared" si="763"/>
        <v>0</v>
      </c>
      <c r="G456" s="190"/>
      <c r="H456" s="190"/>
      <c r="I456" s="190"/>
      <c r="J456" s="190"/>
      <c r="K456" s="190"/>
      <c r="L456" s="190"/>
      <c r="M456" s="190"/>
      <c r="N456" s="190"/>
      <c r="O456" s="190"/>
      <c r="P456" s="190"/>
      <c r="Q456" s="190"/>
      <c r="R456" s="190"/>
      <c r="S456" s="190"/>
      <c r="T456" s="190"/>
      <c r="U456" s="190"/>
      <c r="V456" s="190"/>
      <c r="W456" s="190"/>
      <c r="X456" s="190"/>
      <c r="Y456" s="190"/>
      <c r="Z456" s="190"/>
      <c r="AA456" s="190"/>
      <c r="AB456" s="190"/>
      <c r="AC456" s="190"/>
      <c r="AD456" s="190"/>
      <c r="AE456" s="190"/>
      <c r="AF456" s="190"/>
      <c r="AG456" s="190"/>
      <c r="AH456" s="190"/>
      <c r="AI456" s="190"/>
      <c r="AJ456" s="190"/>
      <c r="AK456" s="190"/>
      <c r="AL456" s="190"/>
      <c r="AM456" s="190"/>
      <c r="AN456" s="190"/>
      <c r="AO456" s="190"/>
      <c r="AP456" s="190"/>
      <c r="AQ456" s="190"/>
      <c r="AR456" s="190"/>
      <c r="AS456" s="190"/>
      <c r="AT456" s="190"/>
      <c r="AU456" s="190"/>
      <c r="AV456" s="190"/>
      <c r="AW456" s="190"/>
      <c r="AX456" s="190"/>
      <c r="AY456" s="190"/>
      <c r="AZ456" s="190"/>
      <c r="BA456" s="190"/>
      <c r="BB456" s="200"/>
    </row>
    <row r="457" spans="1:54" ht="31.2">
      <c r="A457" s="290"/>
      <c r="B457" s="292"/>
      <c r="C457" s="292"/>
      <c r="D457" s="161" t="s">
        <v>43</v>
      </c>
      <c r="E457" s="190">
        <f t="shared" si="837"/>
        <v>0</v>
      </c>
      <c r="F457" s="190">
        <f t="shared" si="763"/>
        <v>0</v>
      </c>
      <c r="G457" s="190"/>
      <c r="H457" s="190"/>
      <c r="I457" s="190"/>
      <c r="J457" s="190"/>
      <c r="K457" s="190"/>
      <c r="L457" s="190"/>
      <c r="M457" s="190"/>
      <c r="N457" s="190"/>
      <c r="O457" s="190"/>
      <c r="P457" s="190"/>
      <c r="Q457" s="190"/>
      <c r="R457" s="190"/>
      <c r="S457" s="190"/>
      <c r="T457" s="190"/>
      <c r="U457" s="190"/>
      <c r="V457" s="190"/>
      <c r="W457" s="190"/>
      <c r="X457" s="190"/>
      <c r="Y457" s="190"/>
      <c r="Z457" s="190"/>
      <c r="AA457" s="190"/>
      <c r="AB457" s="190"/>
      <c r="AC457" s="190"/>
      <c r="AD457" s="190"/>
      <c r="AE457" s="190"/>
      <c r="AF457" s="190"/>
      <c r="AG457" s="190"/>
      <c r="AH457" s="190"/>
      <c r="AI457" s="190"/>
      <c r="AJ457" s="190"/>
      <c r="AK457" s="190"/>
      <c r="AL457" s="190"/>
      <c r="AM457" s="190"/>
      <c r="AN457" s="190"/>
      <c r="AO457" s="190"/>
      <c r="AP457" s="190"/>
      <c r="AQ457" s="190"/>
      <c r="AR457" s="190"/>
      <c r="AS457" s="190"/>
      <c r="AT457" s="190"/>
      <c r="AU457" s="190"/>
      <c r="AV457" s="190"/>
      <c r="AW457" s="190"/>
      <c r="AX457" s="190"/>
      <c r="AY457" s="190"/>
      <c r="AZ457" s="190"/>
      <c r="BA457" s="190"/>
      <c r="BB457" s="201"/>
    </row>
    <row r="458" spans="1:54" ht="22.5" customHeight="1">
      <c r="A458" s="289"/>
      <c r="B458" s="291" t="s">
        <v>351</v>
      </c>
      <c r="C458" s="291"/>
      <c r="D458" s="167" t="s">
        <v>41</v>
      </c>
      <c r="E458" s="190">
        <f t="shared" si="837"/>
        <v>2400.0050000000001</v>
      </c>
      <c r="F458" s="190">
        <f t="shared" si="763"/>
        <v>0</v>
      </c>
      <c r="G458" s="190">
        <f>F458/E458*100</f>
        <v>0</v>
      </c>
      <c r="H458" s="190">
        <f>H459+H460+H461+H463+H464</f>
        <v>0</v>
      </c>
      <c r="I458" s="190">
        <f t="shared" ref="I458" si="838">I459+I460+I461+I463+I464</f>
        <v>0</v>
      </c>
      <c r="J458" s="190" t="e">
        <f>I458/H458*100</f>
        <v>#DIV/0!</v>
      </c>
      <c r="K458" s="190">
        <f t="shared" ref="K458:L458" si="839">K459+K460+K461+K463+K464</f>
        <v>0</v>
      </c>
      <c r="L458" s="190">
        <f t="shared" si="839"/>
        <v>0</v>
      </c>
      <c r="M458" s="190" t="e">
        <f>L458/K458*100</f>
        <v>#DIV/0!</v>
      </c>
      <c r="N458" s="190">
        <f t="shared" ref="N458:O458" si="840">N459+N460+N461+N463+N464</f>
        <v>0</v>
      </c>
      <c r="O458" s="190">
        <f t="shared" si="840"/>
        <v>0</v>
      </c>
      <c r="P458" s="190"/>
      <c r="Q458" s="190">
        <f t="shared" ref="Q458:R458" si="841">Q459+Q460+Q461+Q463+Q464</f>
        <v>0</v>
      </c>
      <c r="R458" s="190">
        <f t="shared" si="841"/>
        <v>0</v>
      </c>
      <c r="S458" s="190"/>
      <c r="T458" s="190">
        <f t="shared" ref="T458:U458" si="842">T459+T460+T461+T463+T464</f>
        <v>2400.0050000000001</v>
      </c>
      <c r="U458" s="190">
        <f t="shared" si="842"/>
        <v>0</v>
      </c>
      <c r="V458" s="190"/>
      <c r="W458" s="190">
        <f t="shared" ref="W458:X458" si="843">W459+W460+W461+W463+W464</f>
        <v>0</v>
      </c>
      <c r="X458" s="190">
        <f t="shared" si="843"/>
        <v>0</v>
      </c>
      <c r="Y458" s="190"/>
      <c r="Z458" s="190">
        <f t="shared" ref="Z458:AC458" si="844">Z459+Z460+Z461+Z463+Z464</f>
        <v>0</v>
      </c>
      <c r="AA458" s="190">
        <f t="shared" si="844"/>
        <v>0</v>
      </c>
      <c r="AB458" s="190">
        <f t="shared" si="844"/>
        <v>0</v>
      </c>
      <c r="AC458" s="190">
        <f t="shared" si="844"/>
        <v>0</v>
      </c>
      <c r="AD458" s="190"/>
      <c r="AE458" s="190">
        <f t="shared" ref="AE458:AH458" si="845">AE459+AE460+AE461+AE463+AE464</f>
        <v>0</v>
      </c>
      <c r="AF458" s="190">
        <f t="shared" si="845"/>
        <v>0</v>
      </c>
      <c r="AG458" s="190">
        <f t="shared" si="845"/>
        <v>0</v>
      </c>
      <c r="AH458" s="190">
        <f t="shared" si="845"/>
        <v>0</v>
      </c>
      <c r="AI458" s="190"/>
      <c r="AJ458" s="190">
        <f t="shared" ref="AJ458:AM458" si="846">AJ459+AJ460+AJ461+AJ463+AJ464</f>
        <v>0</v>
      </c>
      <c r="AK458" s="190">
        <f t="shared" si="846"/>
        <v>0</v>
      </c>
      <c r="AL458" s="190">
        <f t="shared" si="846"/>
        <v>0</v>
      </c>
      <c r="AM458" s="190">
        <f t="shared" si="846"/>
        <v>0</v>
      </c>
      <c r="AN458" s="190"/>
      <c r="AO458" s="190">
        <f t="shared" ref="AO458:AR458" si="847">AO459+AO460+AO461+AO463+AO464</f>
        <v>0</v>
      </c>
      <c r="AP458" s="190">
        <f t="shared" si="847"/>
        <v>0</v>
      </c>
      <c r="AQ458" s="190">
        <f t="shared" si="847"/>
        <v>0</v>
      </c>
      <c r="AR458" s="190">
        <f t="shared" si="847"/>
        <v>0</v>
      </c>
      <c r="AS458" s="190"/>
      <c r="AT458" s="190">
        <f t="shared" ref="AT458:AW458" si="848">AT459+AT460+AT461+AT463+AT464</f>
        <v>0</v>
      </c>
      <c r="AU458" s="190">
        <f t="shared" si="848"/>
        <v>0</v>
      </c>
      <c r="AV458" s="190">
        <f t="shared" si="848"/>
        <v>0</v>
      </c>
      <c r="AW458" s="190">
        <f t="shared" si="848"/>
        <v>0</v>
      </c>
      <c r="AX458" s="190"/>
      <c r="AY458" s="190">
        <f t="shared" ref="AY458:AZ458" si="849">AY459+AY460+AY461+AY463+AY464</f>
        <v>0</v>
      </c>
      <c r="AZ458" s="190">
        <f t="shared" si="849"/>
        <v>0</v>
      </c>
      <c r="BA458" s="190"/>
      <c r="BB458" s="200"/>
    </row>
    <row r="459" spans="1:54" ht="32.25" customHeight="1">
      <c r="A459" s="290"/>
      <c r="B459" s="292"/>
      <c r="C459" s="292"/>
      <c r="D459" s="165" t="s">
        <v>37</v>
      </c>
      <c r="E459" s="190">
        <f t="shared" si="837"/>
        <v>0</v>
      </c>
      <c r="F459" s="190">
        <f t="shared" si="763"/>
        <v>0</v>
      </c>
      <c r="G459" s="190"/>
      <c r="H459" s="190"/>
      <c r="I459" s="190"/>
      <c r="J459" s="190"/>
      <c r="K459" s="190"/>
      <c r="L459" s="190"/>
      <c r="M459" s="190"/>
      <c r="N459" s="190"/>
      <c r="O459" s="190"/>
      <c r="P459" s="190"/>
      <c r="Q459" s="190"/>
      <c r="R459" s="190"/>
      <c r="S459" s="190"/>
      <c r="T459" s="190"/>
      <c r="U459" s="190"/>
      <c r="V459" s="190"/>
      <c r="W459" s="190"/>
      <c r="X459" s="190"/>
      <c r="Y459" s="190"/>
      <c r="Z459" s="190"/>
      <c r="AA459" s="190"/>
      <c r="AB459" s="190"/>
      <c r="AC459" s="190"/>
      <c r="AD459" s="190"/>
      <c r="AE459" s="190"/>
      <c r="AF459" s="190"/>
      <c r="AG459" s="190"/>
      <c r="AH459" s="190"/>
      <c r="AI459" s="190"/>
      <c r="AJ459" s="190"/>
      <c r="AK459" s="190"/>
      <c r="AL459" s="190"/>
      <c r="AM459" s="190"/>
      <c r="AN459" s="190"/>
      <c r="AO459" s="190"/>
      <c r="AP459" s="190"/>
      <c r="AQ459" s="190"/>
      <c r="AR459" s="190"/>
      <c r="AS459" s="190"/>
      <c r="AT459" s="190"/>
      <c r="AU459" s="190"/>
      <c r="AV459" s="190"/>
      <c r="AW459" s="190"/>
      <c r="AX459" s="190"/>
      <c r="AY459" s="190"/>
      <c r="AZ459" s="190"/>
      <c r="BA459" s="190"/>
      <c r="BB459" s="200"/>
    </row>
    <row r="460" spans="1:54" ht="50.25" customHeight="1">
      <c r="A460" s="290"/>
      <c r="B460" s="292"/>
      <c r="C460" s="292"/>
      <c r="D460" s="166" t="s">
        <v>2</v>
      </c>
      <c r="E460" s="190">
        <f t="shared" si="837"/>
        <v>0</v>
      </c>
      <c r="F460" s="190">
        <f t="shared" si="763"/>
        <v>0</v>
      </c>
      <c r="G460" s="190"/>
      <c r="H460" s="190"/>
      <c r="I460" s="190"/>
      <c r="J460" s="190"/>
      <c r="K460" s="190"/>
      <c r="L460" s="190"/>
      <c r="M460" s="190"/>
      <c r="N460" s="190"/>
      <c r="O460" s="190"/>
      <c r="P460" s="190"/>
      <c r="Q460" s="190"/>
      <c r="R460" s="190"/>
      <c r="S460" s="190"/>
      <c r="T460" s="190"/>
      <c r="U460" s="190"/>
      <c r="V460" s="190"/>
      <c r="W460" s="190"/>
      <c r="X460" s="190"/>
      <c r="Y460" s="190"/>
      <c r="Z460" s="190"/>
      <c r="AA460" s="190"/>
      <c r="AB460" s="190"/>
      <c r="AC460" s="190"/>
      <c r="AD460" s="190"/>
      <c r="AE460" s="190"/>
      <c r="AF460" s="190"/>
      <c r="AG460" s="190"/>
      <c r="AH460" s="190"/>
      <c r="AI460" s="190"/>
      <c r="AJ460" s="190"/>
      <c r="AK460" s="190"/>
      <c r="AL460" s="190"/>
      <c r="AM460" s="190"/>
      <c r="AN460" s="190"/>
      <c r="AO460" s="190"/>
      <c r="AP460" s="190"/>
      <c r="AQ460" s="190"/>
      <c r="AR460" s="190"/>
      <c r="AS460" s="190"/>
      <c r="AT460" s="190"/>
      <c r="AU460" s="190"/>
      <c r="AV460" s="190"/>
      <c r="AW460" s="190"/>
      <c r="AX460" s="190"/>
      <c r="AY460" s="190"/>
      <c r="AZ460" s="190"/>
      <c r="BA460" s="190"/>
      <c r="BB460" s="200"/>
    </row>
    <row r="461" spans="1:54" ht="22.5" customHeight="1">
      <c r="A461" s="290"/>
      <c r="B461" s="292"/>
      <c r="C461" s="292"/>
      <c r="D461" s="222" t="s">
        <v>277</v>
      </c>
      <c r="E461" s="190">
        <f>H461+K461+N461+Q461+T461+W461+Z461+AE461+AJ461+AO461+AT461+AY461</f>
        <v>2400.0050000000001</v>
      </c>
      <c r="F461" s="190">
        <f t="shared" si="763"/>
        <v>0</v>
      </c>
      <c r="G461" s="190"/>
      <c r="H461" s="190"/>
      <c r="I461" s="190"/>
      <c r="J461" s="190"/>
      <c r="K461" s="190"/>
      <c r="L461" s="190"/>
      <c r="M461" s="190"/>
      <c r="N461" s="190"/>
      <c r="O461" s="190"/>
      <c r="P461" s="190"/>
      <c r="Q461" s="190"/>
      <c r="R461" s="190"/>
      <c r="S461" s="190"/>
      <c r="T461" s="227">
        <v>2400.0050000000001</v>
      </c>
      <c r="U461" s="190"/>
      <c r="V461" s="190"/>
      <c r="W461" s="190"/>
      <c r="X461" s="190"/>
      <c r="Y461" s="190"/>
      <c r="Z461" s="190"/>
      <c r="AA461" s="190"/>
      <c r="AB461" s="190"/>
      <c r="AC461" s="190"/>
      <c r="AD461" s="190"/>
      <c r="AE461" s="190"/>
      <c r="AF461" s="190"/>
      <c r="AG461" s="190"/>
      <c r="AH461" s="190"/>
      <c r="AI461" s="190"/>
      <c r="AJ461" s="190"/>
      <c r="AK461" s="190"/>
      <c r="AL461" s="190"/>
      <c r="AM461" s="190"/>
      <c r="AN461" s="190"/>
      <c r="AO461" s="190"/>
      <c r="AP461" s="190"/>
      <c r="AQ461" s="190"/>
      <c r="AR461" s="190"/>
      <c r="AS461" s="190"/>
      <c r="AT461" s="190"/>
      <c r="AU461" s="190"/>
      <c r="AV461" s="190"/>
      <c r="AW461" s="190"/>
      <c r="AX461" s="190"/>
      <c r="AY461" s="190"/>
      <c r="AZ461" s="190"/>
      <c r="BA461" s="190"/>
      <c r="BB461" s="200"/>
    </row>
    <row r="462" spans="1:54" ht="82.5" customHeight="1">
      <c r="A462" s="290"/>
      <c r="B462" s="292"/>
      <c r="C462" s="292"/>
      <c r="D462" s="222" t="s">
        <v>283</v>
      </c>
      <c r="E462" s="190">
        <f t="shared" ref="E462:E467" si="850">H462+K462+N462+Q462+T462+W462+Z462+AE462+AJ462+AO462+AT462+AY462</f>
        <v>0</v>
      </c>
      <c r="F462" s="190">
        <f t="shared" si="763"/>
        <v>0</v>
      </c>
      <c r="G462" s="190"/>
      <c r="H462" s="190"/>
      <c r="I462" s="190"/>
      <c r="J462" s="190"/>
      <c r="K462" s="190"/>
      <c r="L462" s="190"/>
      <c r="M462" s="190"/>
      <c r="N462" s="190"/>
      <c r="O462" s="190"/>
      <c r="P462" s="190"/>
      <c r="Q462" s="190"/>
      <c r="R462" s="190"/>
      <c r="S462" s="190"/>
      <c r="T462" s="190"/>
      <c r="U462" s="190"/>
      <c r="V462" s="190"/>
      <c r="W462" s="190"/>
      <c r="X462" s="190"/>
      <c r="Y462" s="190"/>
      <c r="Z462" s="190"/>
      <c r="AA462" s="190"/>
      <c r="AB462" s="190"/>
      <c r="AC462" s="190"/>
      <c r="AD462" s="190"/>
      <c r="AE462" s="190"/>
      <c r="AF462" s="190"/>
      <c r="AG462" s="190"/>
      <c r="AH462" s="190"/>
      <c r="AI462" s="190"/>
      <c r="AJ462" s="190"/>
      <c r="AK462" s="190"/>
      <c r="AL462" s="190"/>
      <c r="AM462" s="190"/>
      <c r="AN462" s="190"/>
      <c r="AO462" s="190"/>
      <c r="AP462" s="190"/>
      <c r="AQ462" s="190"/>
      <c r="AR462" s="190"/>
      <c r="AS462" s="190"/>
      <c r="AT462" s="190"/>
      <c r="AU462" s="190"/>
      <c r="AV462" s="190"/>
      <c r="AW462" s="190"/>
      <c r="AX462" s="190"/>
      <c r="AY462" s="190"/>
      <c r="AZ462" s="190"/>
      <c r="BA462" s="190"/>
      <c r="BB462" s="200"/>
    </row>
    <row r="463" spans="1:54" ht="22.5" customHeight="1">
      <c r="A463" s="290"/>
      <c r="B463" s="292"/>
      <c r="C463" s="292"/>
      <c r="D463" s="222" t="s">
        <v>278</v>
      </c>
      <c r="E463" s="190">
        <f t="shared" si="850"/>
        <v>0</v>
      </c>
      <c r="F463" s="190">
        <f t="shared" si="763"/>
        <v>0</v>
      </c>
      <c r="G463" s="190"/>
      <c r="H463" s="190"/>
      <c r="I463" s="190"/>
      <c r="J463" s="190"/>
      <c r="K463" s="190"/>
      <c r="L463" s="190"/>
      <c r="M463" s="190"/>
      <c r="N463" s="190"/>
      <c r="O463" s="190"/>
      <c r="P463" s="190"/>
      <c r="Q463" s="190"/>
      <c r="R463" s="190"/>
      <c r="S463" s="190"/>
      <c r="T463" s="190"/>
      <c r="U463" s="190"/>
      <c r="V463" s="190"/>
      <c r="W463" s="190"/>
      <c r="X463" s="190"/>
      <c r="Y463" s="190"/>
      <c r="Z463" s="190"/>
      <c r="AA463" s="190"/>
      <c r="AB463" s="190"/>
      <c r="AC463" s="190"/>
      <c r="AD463" s="190"/>
      <c r="AE463" s="190"/>
      <c r="AF463" s="190"/>
      <c r="AG463" s="190"/>
      <c r="AH463" s="190"/>
      <c r="AI463" s="190"/>
      <c r="AJ463" s="190"/>
      <c r="AK463" s="190"/>
      <c r="AL463" s="190"/>
      <c r="AM463" s="190"/>
      <c r="AN463" s="190"/>
      <c r="AO463" s="190"/>
      <c r="AP463" s="190"/>
      <c r="AQ463" s="190"/>
      <c r="AR463" s="190"/>
      <c r="AS463" s="190"/>
      <c r="AT463" s="190"/>
      <c r="AU463" s="190"/>
      <c r="AV463" s="190"/>
      <c r="AW463" s="190"/>
      <c r="AX463" s="190"/>
      <c r="AY463" s="190"/>
      <c r="AZ463" s="190"/>
      <c r="BA463" s="190"/>
      <c r="BB463" s="200"/>
    </row>
    <row r="464" spans="1:54" ht="31.2">
      <c r="A464" s="290"/>
      <c r="B464" s="292"/>
      <c r="C464" s="292"/>
      <c r="D464" s="161" t="s">
        <v>43</v>
      </c>
      <c r="E464" s="190">
        <f t="shared" si="850"/>
        <v>0</v>
      </c>
      <c r="F464" s="190">
        <f t="shared" si="763"/>
        <v>0</v>
      </c>
      <c r="G464" s="190"/>
      <c r="H464" s="190"/>
      <c r="I464" s="190"/>
      <c r="J464" s="190"/>
      <c r="K464" s="190"/>
      <c r="L464" s="190"/>
      <c r="M464" s="190"/>
      <c r="N464" s="190"/>
      <c r="O464" s="190"/>
      <c r="P464" s="190"/>
      <c r="Q464" s="190"/>
      <c r="R464" s="190"/>
      <c r="S464" s="190"/>
      <c r="T464" s="190"/>
      <c r="U464" s="190"/>
      <c r="V464" s="190"/>
      <c r="W464" s="190"/>
      <c r="X464" s="190"/>
      <c r="Y464" s="190"/>
      <c r="Z464" s="190"/>
      <c r="AA464" s="190"/>
      <c r="AB464" s="190"/>
      <c r="AC464" s="190"/>
      <c r="AD464" s="190"/>
      <c r="AE464" s="190"/>
      <c r="AF464" s="190"/>
      <c r="AG464" s="190"/>
      <c r="AH464" s="190"/>
      <c r="AI464" s="190"/>
      <c r="AJ464" s="190"/>
      <c r="AK464" s="190"/>
      <c r="AL464" s="190"/>
      <c r="AM464" s="190"/>
      <c r="AN464" s="190"/>
      <c r="AO464" s="190"/>
      <c r="AP464" s="190"/>
      <c r="AQ464" s="190"/>
      <c r="AR464" s="190"/>
      <c r="AS464" s="190"/>
      <c r="AT464" s="190"/>
      <c r="AU464" s="190"/>
      <c r="AV464" s="190"/>
      <c r="AW464" s="190"/>
      <c r="AX464" s="190"/>
      <c r="AY464" s="190"/>
      <c r="AZ464" s="190"/>
      <c r="BA464" s="190"/>
      <c r="BB464" s="201"/>
    </row>
    <row r="465" spans="1:54" ht="22.5" customHeight="1">
      <c r="A465" s="289"/>
      <c r="B465" s="291" t="s">
        <v>352</v>
      </c>
      <c r="C465" s="291"/>
      <c r="D465" s="167" t="s">
        <v>41</v>
      </c>
      <c r="E465" s="190">
        <f t="shared" si="850"/>
        <v>3127.5450000000001</v>
      </c>
      <c r="F465" s="190">
        <f t="shared" si="763"/>
        <v>0</v>
      </c>
      <c r="G465" s="190">
        <f>F465/E465*100</f>
        <v>0</v>
      </c>
      <c r="H465" s="190">
        <f>H466+H467+H468+H470+H471</f>
        <v>0</v>
      </c>
      <c r="I465" s="190">
        <f t="shared" ref="I465" si="851">I466+I467+I468+I470+I471</f>
        <v>0</v>
      </c>
      <c r="J465" s="190" t="e">
        <f>I465/H465*100</f>
        <v>#DIV/0!</v>
      </c>
      <c r="K465" s="190">
        <f t="shared" ref="K465:L465" si="852">K466+K467+K468+K470+K471</f>
        <v>0</v>
      </c>
      <c r="L465" s="190">
        <f t="shared" si="852"/>
        <v>0</v>
      </c>
      <c r="M465" s="190" t="e">
        <f>L465/K465*100</f>
        <v>#DIV/0!</v>
      </c>
      <c r="N465" s="190">
        <f t="shared" ref="N465:O465" si="853">N466+N467+N468+N470+N471</f>
        <v>0</v>
      </c>
      <c r="O465" s="190">
        <f t="shared" si="853"/>
        <v>0</v>
      </c>
      <c r="P465" s="190"/>
      <c r="Q465" s="190">
        <f t="shared" ref="Q465:R465" si="854">Q466+Q467+Q468+Q470+Q471</f>
        <v>0</v>
      </c>
      <c r="R465" s="190">
        <f t="shared" si="854"/>
        <v>0</v>
      </c>
      <c r="S465" s="190"/>
      <c r="T465" s="190">
        <f t="shared" ref="T465:U465" si="855">T466+T467+T468+T470+T471</f>
        <v>3127.5450000000001</v>
      </c>
      <c r="U465" s="190">
        <f t="shared" si="855"/>
        <v>0</v>
      </c>
      <c r="V465" s="190"/>
      <c r="W465" s="190">
        <f t="shared" ref="W465:X465" si="856">W466+W467+W468+W470+W471</f>
        <v>0</v>
      </c>
      <c r="X465" s="190">
        <f t="shared" si="856"/>
        <v>0</v>
      </c>
      <c r="Y465" s="190"/>
      <c r="Z465" s="190">
        <f t="shared" ref="Z465:AC465" si="857">Z466+Z467+Z468+Z470+Z471</f>
        <v>0</v>
      </c>
      <c r="AA465" s="190">
        <f t="shared" si="857"/>
        <v>0</v>
      </c>
      <c r="AB465" s="190">
        <f t="shared" si="857"/>
        <v>0</v>
      </c>
      <c r="AC465" s="190">
        <f t="shared" si="857"/>
        <v>0</v>
      </c>
      <c r="AD465" s="190"/>
      <c r="AE465" s="190">
        <f t="shared" ref="AE465:AH465" si="858">AE466+AE467+AE468+AE470+AE471</f>
        <v>0</v>
      </c>
      <c r="AF465" s="190">
        <f t="shared" si="858"/>
        <v>0</v>
      </c>
      <c r="AG465" s="190">
        <f t="shared" si="858"/>
        <v>0</v>
      </c>
      <c r="AH465" s="190">
        <f t="shared" si="858"/>
        <v>0</v>
      </c>
      <c r="AI465" s="190"/>
      <c r="AJ465" s="190">
        <f t="shared" ref="AJ465:AM465" si="859">AJ466+AJ467+AJ468+AJ470+AJ471</f>
        <v>0</v>
      </c>
      <c r="AK465" s="190">
        <f t="shared" si="859"/>
        <v>0</v>
      </c>
      <c r="AL465" s="190">
        <f t="shared" si="859"/>
        <v>0</v>
      </c>
      <c r="AM465" s="190">
        <f t="shared" si="859"/>
        <v>0</v>
      </c>
      <c r="AN465" s="190"/>
      <c r="AO465" s="190">
        <f t="shared" ref="AO465:AR465" si="860">AO466+AO467+AO468+AO470+AO471</f>
        <v>0</v>
      </c>
      <c r="AP465" s="190">
        <f t="shared" si="860"/>
        <v>0</v>
      </c>
      <c r="AQ465" s="190">
        <f t="shared" si="860"/>
        <v>0</v>
      </c>
      <c r="AR465" s="190">
        <f t="shared" si="860"/>
        <v>0</v>
      </c>
      <c r="AS465" s="190"/>
      <c r="AT465" s="190">
        <f t="shared" ref="AT465:AW465" si="861">AT466+AT467+AT468+AT470+AT471</f>
        <v>0</v>
      </c>
      <c r="AU465" s="190">
        <f t="shared" si="861"/>
        <v>0</v>
      </c>
      <c r="AV465" s="190">
        <f t="shared" si="861"/>
        <v>0</v>
      </c>
      <c r="AW465" s="190">
        <f t="shared" si="861"/>
        <v>0</v>
      </c>
      <c r="AX465" s="190"/>
      <c r="AY465" s="190">
        <f t="shared" ref="AY465:AZ465" si="862">AY466+AY467+AY468+AY470+AY471</f>
        <v>0</v>
      </c>
      <c r="AZ465" s="190">
        <f t="shared" si="862"/>
        <v>0</v>
      </c>
      <c r="BA465" s="190"/>
      <c r="BB465" s="200"/>
    </row>
    <row r="466" spans="1:54" ht="32.25" customHeight="1">
      <c r="A466" s="290"/>
      <c r="B466" s="292"/>
      <c r="C466" s="292"/>
      <c r="D466" s="165" t="s">
        <v>37</v>
      </c>
      <c r="E466" s="190">
        <f t="shared" si="850"/>
        <v>0</v>
      </c>
      <c r="F466" s="190">
        <f t="shared" si="763"/>
        <v>0</v>
      </c>
      <c r="G466" s="190"/>
      <c r="H466" s="190"/>
      <c r="I466" s="190"/>
      <c r="J466" s="190"/>
      <c r="K466" s="190"/>
      <c r="L466" s="190"/>
      <c r="M466" s="190"/>
      <c r="N466" s="190"/>
      <c r="O466" s="190"/>
      <c r="P466" s="190"/>
      <c r="Q466" s="190"/>
      <c r="R466" s="190"/>
      <c r="S466" s="190"/>
      <c r="T466" s="190"/>
      <c r="U466" s="190"/>
      <c r="V466" s="190"/>
      <c r="W466" s="190"/>
      <c r="X466" s="190"/>
      <c r="Y466" s="190"/>
      <c r="Z466" s="190"/>
      <c r="AA466" s="190"/>
      <c r="AB466" s="190"/>
      <c r="AC466" s="190"/>
      <c r="AD466" s="190"/>
      <c r="AE466" s="190"/>
      <c r="AF466" s="190"/>
      <c r="AG466" s="190"/>
      <c r="AH466" s="190"/>
      <c r="AI466" s="190"/>
      <c r="AJ466" s="190"/>
      <c r="AK466" s="190"/>
      <c r="AL466" s="190"/>
      <c r="AM466" s="190"/>
      <c r="AN466" s="190"/>
      <c r="AO466" s="190"/>
      <c r="AP466" s="190"/>
      <c r="AQ466" s="190"/>
      <c r="AR466" s="190"/>
      <c r="AS466" s="190"/>
      <c r="AT466" s="190"/>
      <c r="AU466" s="190"/>
      <c r="AV466" s="190"/>
      <c r="AW466" s="190"/>
      <c r="AX466" s="190"/>
      <c r="AY466" s="190"/>
      <c r="AZ466" s="190"/>
      <c r="BA466" s="190"/>
      <c r="BB466" s="200"/>
    </row>
    <row r="467" spans="1:54" ht="50.25" customHeight="1">
      <c r="A467" s="290"/>
      <c r="B467" s="292"/>
      <c r="C467" s="292"/>
      <c r="D467" s="166" t="s">
        <v>2</v>
      </c>
      <c r="E467" s="190">
        <f t="shared" si="850"/>
        <v>0</v>
      </c>
      <c r="F467" s="190">
        <f t="shared" si="763"/>
        <v>0</v>
      </c>
      <c r="G467" s="190"/>
      <c r="H467" s="190"/>
      <c r="I467" s="190"/>
      <c r="J467" s="190"/>
      <c r="K467" s="190"/>
      <c r="L467" s="190"/>
      <c r="M467" s="190"/>
      <c r="N467" s="190"/>
      <c r="O467" s="190"/>
      <c r="P467" s="190"/>
      <c r="Q467" s="190"/>
      <c r="R467" s="190"/>
      <c r="S467" s="190"/>
      <c r="T467" s="190"/>
      <c r="U467" s="190"/>
      <c r="V467" s="190"/>
      <c r="W467" s="190"/>
      <c r="X467" s="190"/>
      <c r="Y467" s="190"/>
      <c r="Z467" s="190"/>
      <c r="AA467" s="190"/>
      <c r="AB467" s="190"/>
      <c r="AC467" s="190"/>
      <c r="AD467" s="190"/>
      <c r="AE467" s="190"/>
      <c r="AF467" s="190"/>
      <c r="AG467" s="190"/>
      <c r="AH467" s="190"/>
      <c r="AI467" s="190"/>
      <c r="AJ467" s="190"/>
      <c r="AK467" s="190"/>
      <c r="AL467" s="190"/>
      <c r="AM467" s="190"/>
      <c r="AN467" s="190"/>
      <c r="AO467" s="190"/>
      <c r="AP467" s="190"/>
      <c r="AQ467" s="190"/>
      <c r="AR467" s="190"/>
      <c r="AS467" s="190"/>
      <c r="AT467" s="190"/>
      <c r="AU467" s="190"/>
      <c r="AV467" s="190"/>
      <c r="AW467" s="190"/>
      <c r="AX467" s="190"/>
      <c r="AY467" s="190"/>
      <c r="AZ467" s="190"/>
      <c r="BA467" s="190"/>
      <c r="BB467" s="200"/>
    </row>
    <row r="468" spans="1:54" ht="22.5" customHeight="1">
      <c r="A468" s="290"/>
      <c r="B468" s="292"/>
      <c r="C468" s="292"/>
      <c r="D468" s="222" t="s">
        <v>277</v>
      </c>
      <c r="E468" s="190">
        <f>H468+K468+N468+Q468+T468+W468+Z468+AE468+AJ468+AO468+AT468+AY468</f>
        <v>3127.5450000000001</v>
      </c>
      <c r="F468" s="190">
        <f t="shared" si="763"/>
        <v>0</v>
      </c>
      <c r="G468" s="190"/>
      <c r="H468" s="190"/>
      <c r="I468" s="190"/>
      <c r="J468" s="190"/>
      <c r="K468" s="190"/>
      <c r="L468" s="190"/>
      <c r="M468" s="190"/>
      <c r="N468" s="190"/>
      <c r="O468" s="190"/>
      <c r="P468" s="190"/>
      <c r="Q468" s="190"/>
      <c r="R468" s="190"/>
      <c r="S468" s="190"/>
      <c r="T468" s="227">
        <v>3127.5450000000001</v>
      </c>
      <c r="U468" s="190"/>
      <c r="V468" s="190"/>
      <c r="W468" s="190"/>
      <c r="X468" s="190"/>
      <c r="Y468" s="190"/>
      <c r="Z468" s="190"/>
      <c r="AA468" s="190"/>
      <c r="AB468" s="190"/>
      <c r="AC468" s="190"/>
      <c r="AD468" s="190"/>
      <c r="AE468" s="190"/>
      <c r="AF468" s="190"/>
      <c r="AG468" s="190"/>
      <c r="AH468" s="190"/>
      <c r="AI468" s="190"/>
      <c r="AJ468" s="190"/>
      <c r="AK468" s="190"/>
      <c r="AL468" s="190"/>
      <c r="AM468" s="190"/>
      <c r="AN468" s="190"/>
      <c r="AO468" s="190"/>
      <c r="AP468" s="190"/>
      <c r="AQ468" s="190"/>
      <c r="AR468" s="190"/>
      <c r="AS468" s="190"/>
      <c r="AT468" s="190"/>
      <c r="AU468" s="190"/>
      <c r="AV468" s="190"/>
      <c r="AW468" s="190"/>
      <c r="AX468" s="190"/>
      <c r="AY468" s="190"/>
      <c r="AZ468" s="190"/>
      <c r="BA468" s="190"/>
      <c r="BB468" s="200"/>
    </row>
    <row r="469" spans="1:54" ht="82.5" customHeight="1">
      <c r="A469" s="290"/>
      <c r="B469" s="292"/>
      <c r="C469" s="292"/>
      <c r="D469" s="222" t="s">
        <v>283</v>
      </c>
      <c r="E469" s="190">
        <f t="shared" ref="E469:E474" si="863">H469+K469+N469+Q469+T469+W469+Z469+AE469+AJ469+AO469+AT469+AY469</f>
        <v>0</v>
      </c>
      <c r="F469" s="190">
        <f t="shared" si="763"/>
        <v>0</v>
      </c>
      <c r="G469" s="190"/>
      <c r="H469" s="190"/>
      <c r="I469" s="190"/>
      <c r="J469" s="190"/>
      <c r="K469" s="190"/>
      <c r="L469" s="190"/>
      <c r="M469" s="190"/>
      <c r="N469" s="190"/>
      <c r="O469" s="190"/>
      <c r="P469" s="190"/>
      <c r="Q469" s="190"/>
      <c r="R469" s="190"/>
      <c r="S469" s="190"/>
      <c r="T469" s="190"/>
      <c r="U469" s="190"/>
      <c r="V469" s="190"/>
      <c r="W469" s="190"/>
      <c r="X469" s="190"/>
      <c r="Y469" s="190"/>
      <c r="Z469" s="190"/>
      <c r="AA469" s="190"/>
      <c r="AB469" s="190"/>
      <c r="AC469" s="190"/>
      <c r="AD469" s="190"/>
      <c r="AE469" s="190"/>
      <c r="AF469" s="190"/>
      <c r="AG469" s="190"/>
      <c r="AH469" s="190"/>
      <c r="AI469" s="190"/>
      <c r="AJ469" s="190"/>
      <c r="AK469" s="190"/>
      <c r="AL469" s="190"/>
      <c r="AM469" s="190"/>
      <c r="AN469" s="190"/>
      <c r="AO469" s="190"/>
      <c r="AP469" s="190"/>
      <c r="AQ469" s="190"/>
      <c r="AR469" s="190"/>
      <c r="AS469" s="190"/>
      <c r="AT469" s="190"/>
      <c r="AU469" s="190"/>
      <c r="AV469" s="190"/>
      <c r="AW469" s="190"/>
      <c r="AX469" s="190"/>
      <c r="AY469" s="190"/>
      <c r="AZ469" s="190"/>
      <c r="BA469" s="190"/>
      <c r="BB469" s="200"/>
    </row>
    <row r="470" spans="1:54" ht="22.5" customHeight="1">
      <c r="A470" s="290"/>
      <c r="B470" s="292"/>
      <c r="C470" s="292"/>
      <c r="D470" s="222" t="s">
        <v>278</v>
      </c>
      <c r="E470" s="190">
        <f t="shared" si="863"/>
        <v>0</v>
      </c>
      <c r="F470" s="190">
        <f t="shared" si="763"/>
        <v>0</v>
      </c>
      <c r="G470" s="190"/>
      <c r="H470" s="190"/>
      <c r="I470" s="190"/>
      <c r="J470" s="190"/>
      <c r="K470" s="190"/>
      <c r="L470" s="190"/>
      <c r="M470" s="190"/>
      <c r="N470" s="190"/>
      <c r="O470" s="190"/>
      <c r="P470" s="190"/>
      <c r="Q470" s="190"/>
      <c r="R470" s="190"/>
      <c r="S470" s="190"/>
      <c r="T470" s="190"/>
      <c r="U470" s="190"/>
      <c r="V470" s="190"/>
      <c r="W470" s="190"/>
      <c r="X470" s="190"/>
      <c r="Y470" s="190"/>
      <c r="Z470" s="190"/>
      <c r="AA470" s="190"/>
      <c r="AB470" s="190"/>
      <c r="AC470" s="190"/>
      <c r="AD470" s="190"/>
      <c r="AE470" s="190"/>
      <c r="AF470" s="190"/>
      <c r="AG470" s="190"/>
      <c r="AH470" s="190"/>
      <c r="AI470" s="190"/>
      <c r="AJ470" s="190"/>
      <c r="AK470" s="190"/>
      <c r="AL470" s="190"/>
      <c r="AM470" s="190"/>
      <c r="AN470" s="190"/>
      <c r="AO470" s="190"/>
      <c r="AP470" s="190"/>
      <c r="AQ470" s="190"/>
      <c r="AR470" s="190"/>
      <c r="AS470" s="190"/>
      <c r="AT470" s="190"/>
      <c r="AU470" s="190"/>
      <c r="AV470" s="190"/>
      <c r="AW470" s="190"/>
      <c r="AX470" s="190"/>
      <c r="AY470" s="190"/>
      <c r="AZ470" s="190"/>
      <c r="BA470" s="190"/>
      <c r="BB470" s="200"/>
    </row>
    <row r="471" spans="1:54" ht="31.2">
      <c r="A471" s="290"/>
      <c r="B471" s="292"/>
      <c r="C471" s="292"/>
      <c r="D471" s="161" t="s">
        <v>43</v>
      </c>
      <c r="E471" s="190">
        <f t="shared" si="863"/>
        <v>0</v>
      </c>
      <c r="F471" s="190">
        <f t="shared" si="763"/>
        <v>0</v>
      </c>
      <c r="G471" s="190"/>
      <c r="H471" s="190"/>
      <c r="I471" s="190"/>
      <c r="J471" s="190"/>
      <c r="K471" s="190"/>
      <c r="L471" s="190"/>
      <c r="M471" s="190"/>
      <c r="N471" s="190"/>
      <c r="O471" s="190"/>
      <c r="P471" s="190"/>
      <c r="Q471" s="190"/>
      <c r="R471" s="190"/>
      <c r="S471" s="190"/>
      <c r="T471" s="190"/>
      <c r="U471" s="190"/>
      <c r="V471" s="190"/>
      <c r="W471" s="190"/>
      <c r="X471" s="190"/>
      <c r="Y471" s="190"/>
      <c r="Z471" s="190"/>
      <c r="AA471" s="190"/>
      <c r="AB471" s="190"/>
      <c r="AC471" s="190"/>
      <c r="AD471" s="190"/>
      <c r="AE471" s="190"/>
      <c r="AF471" s="190"/>
      <c r="AG471" s="190"/>
      <c r="AH471" s="190"/>
      <c r="AI471" s="190"/>
      <c r="AJ471" s="190"/>
      <c r="AK471" s="190"/>
      <c r="AL471" s="190"/>
      <c r="AM471" s="190"/>
      <c r="AN471" s="190"/>
      <c r="AO471" s="190"/>
      <c r="AP471" s="190"/>
      <c r="AQ471" s="190"/>
      <c r="AR471" s="190"/>
      <c r="AS471" s="190"/>
      <c r="AT471" s="190"/>
      <c r="AU471" s="190"/>
      <c r="AV471" s="190"/>
      <c r="AW471" s="190"/>
      <c r="AX471" s="190"/>
      <c r="AY471" s="190"/>
      <c r="AZ471" s="190"/>
      <c r="BA471" s="190"/>
      <c r="BB471" s="201"/>
    </row>
    <row r="472" spans="1:54" ht="22.5" customHeight="1">
      <c r="A472" s="289"/>
      <c r="B472" s="291" t="s">
        <v>353</v>
      </c>
      <c r="C472" s="291"/>
      <c r="D472" s="167" t="s">
        <v>41</v>
      </c>
      <c r="E472" s="190">
        <f t="shared" si="863"/>
        <v>3486.5</v>
      </c>
      <c r="F472" s="190">
        <f t="shared" si="763"/>
        <v>0</v>
      </c>
      <c r="G472" s="190">
        <f>F472/E472*100</f>
        <v>0</v>
      </c>
      <c r="H472" s="190">
        <f>H473+H474+H475+H477+H478</f>
        <v>0</v>
      </c>
      <c r="I472" s="190">
        <f t="shared" ref="I472" si="864">I473+I474+I475+I477+I478</f>
        <v>0</v>
      </c>
      <c r="J472" s="190" t="e">
        <f>I472/H472*100</f>
        <v>#DIV/0!</v>
      </c>
      <c r="K472" s="190">
        <f t="shared" ref="K472:L472" si="865">K473+K474+K475+K477+K478</f>
        <v>0</v>
      </c>
      <c r="L472" s="190">
        <f t="shared" si="865"/>
        <v>0</v>
      </c>
      <c r="M472" s="190" t="e">
        <f>L472/K472*100</f>
        <v>#DIV/0!</v>
      </c>
      <c r="N472" s="190">
        <f t="shared" ref="N472:O472" si="866">N473+N474+N475+N477+N478</f>
        <v>0</v>
      </c>
      <c r="O472" s="190">
        <f t="shared" si="866"/>
        <v>0</v>
      </c>
      <c r="P472" s="190"/>
      <c r="Q472" s="190">
        <f t="shared" ref="Q472:R472" si="867">Q473+Q474+Q475+Q477+Q478</f>
        <v>0</v>
      </c>
      <c r="R472" s="190">
        <f t="shared" si="867"/>
        <v>0</v>
      </c>
      <c r="S472" s="190"/>
      <c r="T472" s="190">
        <f t="shared" ref="T472:U472" si="868">T473+T474+T475+T477+T478</f>
        <v>3486.5</v>
      </c>
      <c r="U472" s="190">
        <f t="shared" si="868"/>
        <v>0</v>
      </c>
      <c r="V472" s="190"/>
      <c r="W472" s="190">
        <f t="shared" ref="W472:X472" si="869">W473+W474+W475+W477+W478</f>
        <v>0</v>
      </c>
      <c r="X472" s="190">
        <f t="shared" si="869"/>
        <v>0</v>
      </c>
      <c r="Y472" s="190"/>
      <c r="Z472" s="190">
        <f t="shared" ref="Z472:AC472" si="870">Z473+Z474+Z475+Z477+Z478</f>
        <v>0</v>
      </c>
      <c r="AA472" s="190">
        <f t="shared" si="870"/>
        <v>0</v>
      </c>
      <c r="AB472" s="190">
        <f t="shared" si="870"/>
        <v>0</v>
      </c>
      <c r="AC472" s="190">
        <f t="shared" si="870"/>
        <v>0</v>
      </c>
      <c r="AD472" s="190"/>
      <c r="AE472" s="190">
        <f t="shared" ref="AE472:AH472" si="871">AE473+AE474+AE475+AE477+AE478</f>
        <v>0</v>
      </c>
      <c r="AF472" s="190">
        <f t="shared" si="871"/>
        <v>0</v>
      </c>
      <c r="AG472" s="190">
        <f t="shared" si="871"/>
        <v>0</v>
      </c>
      <c r="AH472" s="190">
        <f t="shared" si="871"/>
        <v>0</v>
      </c>
      <c r="AI472" s="190"/>
      <c r="AJ472" s="190">
        <f t="shared" ref="AJ472:AM472" si="872">AJ473+AJ474+AJ475+AJ477+AJ478</f>
        <v>0</v>
      </c>
      <c r="AK472" s="190">
        <f t="shared" si="872"/>
        <v>0</v>
      </c>
      <c r="AL472" s="190">
        <f t="shared" si="872"/>
        <v>0</v>
      </c>
      <c r="AM472" s="190">
        <f t="shared" si="872"/>
        <v>0</v>
      </c>
      <c r="AN472" s="190"/>
      <c r="AO472" s="190">
        <f t="shared" ref="AO472:AR472" si="873">AO473+AO474+AO475+AO477+AO478</f>
        <v>0</v>
      </c>
      <c r="AP472" s="190">
        <f t="shared" si="873"/>
        <v>0</v>
      </c>
      <c r="AQ472" s="190">
        <f t="shared" si="873"/>
        <v>0</v>
      </c>
      <c r="AR472" s="190">
        <f t="shared" si="873"/>
        <v>0</v>
      </c>
      <c r="AS472" s="190"/>
      <c r="AT472" s="190">
        <f t="shared" ref="AT472:AW472" si="874">AT473+AT474+AT475+AT477+AT478</f>
        <v>0</v>
      </c>
      <c r="AU472" s="190">
        <f t="shared" si="874"/>
        <v>0</v>
      </c>
      <c r="AV472" s="190">
        <f t="shared" si="874"/>
        <v>0</v>
      </c>
      <c r="AW472" s="190">
        <f t="shared" si="874"/>
        <v>0</v>
      </c>
      <c r="AX472" s="190"/>
      <c r="AY472" s="190">
        <f t="shared" ref="AY472:AZ472" si="875">AY473+AY474+AY475+AY477+AY478</f>
        <v>0</v>
      </c>
      <c r="AZ472" s="190">
        <f t="shared" si="875"/>
        <v>0</v>
      </c>
      <c r="BA472" s="190"/>
      <c r="BB472" s="200"/>
    </row>
    <row r="473" spans="1:54" ht="32.25" customHeight="1">
      <c r="A473" s="290"/>
      <c r="B473" s="292"/>
      <c r="C473" s="292"/>
      <c r="D473" s="165" t="s">
        <v>37</v>
      </c>
      <c r="E473" s="190">
        <f t="shared" si="863"/>
        <v>0</v>
      </c>
      <c r="F473" s="190">
        <f t="shared" ref="F473:F485" si="876">I473+L473+O473+R473+U473+X473+AA473+AF473+AK473+AP473+AU473+AZ473</f>
        <v>0</v>
      </c>
      <c r="G473" s="190"/>
      <c r="H473" s="190"/>
      <c r="I473" s="190"/>
      <c r="J473" s="190"/>
      <c r="K473" s="190"/>
      <c r="L473" s="190"/>
      <c r="M473" s="190"/>
      <c r="N473" s="190"/>
      <c r="O473" s="190"/>
      <c r="P473" s="190"/>
      <c r="Q473" s="190"/>
      <c r="R473" s="190"/>
      <c r="S473" s="190"/>
      <c r="T473" s="190"/>
      <c r="U473" s="190"/>
      <c r="V473" s="190"/>
      <c r="W473" s="190"/>
      <c r="X473" s="190"/>
      <c r="Y473" s="190"/>
      <c r="Z473" s="190"/>
      <c r="AA473" s="190"/>
      <c r="AB473" s="190"/>
      <c r="AC473" s="190"/>
      <c r="AD473" s="190"/>
      <c r="AE473" s="190"/>
      <c r="AF473" s="190"/>
      <c r="AG473" s="190"/>
      <c r="AH473" s="190"/>
      <c r="AI473" s="190"/>
      <c r="AJ473" s="190"/>
      <c r="AK473" s="190"/>
      <c r="AL473" s="190"/>
      <c r="AM473" s="190"/>
      <c r="AN473" s="190"/>
      <c r="AO473" s="190"/>
      <c r="AP473" s="190"/>
      <c r="AQ473" s="190"/>
      <c r="AR473" s="190"/>
      <c r="AS473" s="190"/>
      <c r="AT473" s="190"/>
      <c r="AU473" s="190"/>
      <c r="AV473" s="190"/>
      <c r="AW473" s="190"/>
      <c r="AX473" s="190"/>
      <c r="AY473" s="190"/>
      <c r="AZ473" s="190"/>
      <c r="BA473" s="190"/>
      <c r="BB473" s="200"/>
    </row>
    <row r="474" spans="1:54" ht="50.25" customHeight="1">
      <c r="A474" s="290"/>
      <c r="B474" s="292"/>
      <c r="C474" s="292"/>
      <c r="D474" s="166" t="s">
        <v>2</v>
      </c>
      <c r="E474" s="190">
        <f t="shared" si="863"/>
        <v>0</v>
      </c>
      <c r="F474" s="190">
        <f t="shared" si="876"/>
        <v>0</v>
      </c>
      <c r="G474" s="190"/>
      <c r="H474" s="190"/>
      <c r="I474" s="190"/>
      <c r="J474" s="190"/>
      <c r="K474" s="190"/>
      <c r="L474" s="190"/>
      <c r="M474" s="190"/>
      <c r="N474" s="190"/>
      <c r="O474" s="190"/>
      <c r="P474" s="190"/>
      <c r="Q474" s="190"/>
      <c r="R474" s="190"/>
      <c r="S474" s="190"/>
      <c r="T474" s="190"/>
      <c r="U474" s="190"/>
      <c r="V474" s="190"/>
      <c r="W474" s="190"/>
      <c r="X474" s="190"/>
      <c r="Y474" s="190"/>
      <c r="Z474" s="190"/>
      <c r="AA474" s="190"/>
      <c r="AB474" s="190"/>
      <c r="AC474" s="190"/>
      <c r="AD474" s="190"/>
      <c r="AE474" s="190"/>
      <c r="AF474" s="190"/>
      <c r="AG474" s="190"/>
      <c r="AH474" s="190"/>
      <c r="AI474" s="190"/>
      <c r="AJ474" s="190"/>
      <c r="AK474" s="190"/>
      <c r="AL474" s="190"/>
      <c r="AM474" s="190"/>
      <c r="AN474" s="190"/>
      <c r="AO474" s="190"/>
      <c r="AP474" s="190"/>
      <c r="AQ474" s="190"/>
      <c r="AR474" s="190"/>
      <c r="AS474" s="190"/>
      <c r="AT474" s="190"/>
      <c r="AU474" s="190"/>
      <c r="AV474" s="190"/>
      <c r="AW474" s="190"/>
      <c r="AX474" s="190"/>
      <c r="AY474" s="190"/>
      <c r="AZ474" s="190"/>
      <c r="BA474" s="190"/>
      <c r="BB474" s="200"/>
    </row>
    <row r="475" spans="1:54" ht="22.5" customHeight="1">
      <c r="A475" s="290"/>
      <c r="B475" s="292"/>
      <c r="C475" s="292"/>
      <c r="D475" s="222" t="s">
        <v>277</v>
      </c>
      <c r="E475" s="190">
        <f>H475+K475+N475+Q475+T475+W475+Z475+AE475+AJ475+AO475+AT475+AY475</f>
        <v>3486.5</v>
      </c>
      <c r="F475" s="190">
        <f t="shared" si="876"/>
        <v>0</v>
      </c>
      <c r="G475" s="190"/>
      <c r="H475" s="197"/>
      <c r="I475" s="190"/>
      <c r="J475" s="190"/>
      <c r="K475" s="190"/>
      <c r="L475" s="190"/>
      <c r="M475" s="190"/>
      <c r="N475" s="190"/>
      <c r="O475" s="190"/>
      <c r="P475" s="190"/>
      <c r="Q475" s="190"/>
      <c r="R475" s="190"/>
      <c r="S475" s="190"/>
      <c r="T475" s="227">
        <v>3486.5</v>
      </c>
      <c r="U475" s="190"/>
      <c r="V475" s="190"/>
      <c r="W475" s="190"/>
      <c r="X475" s="190"/>
      <c r="Y475" s="190"/>
      <c r="Z475" s="190"/>
      <c r="AA475" s="190"/>
      <c r="AB475" s="190"/>
      <c r="AC475" s="190"/>
      <c r="AD475" s="190"/>
      <c r="AE475" s="190"/>
      <c r="AF475" s="190"/>
      <c r="AG475" s="190"/>
      <c r="AH475" s="190"/>
      <c r="AI475" s="190"/>
      <c r="AJ475" s="190"/>
      <c r="AK475" s="190"/>
      <c r="AL475" s="190"/>
      <c r="AM475" s="190"/>
      <c r="AN475" s="190"/>
      <c r="AO475" s="190"/>
      <c r="AP475" s="190"/>
      <c r="AQ475" s="190"/>
      <c r="AR475" s="190"/>
      <c r="AS475" s="190"/>
      <c r="AT475" s="190"/>
      <c r="AU475" s="190"/>
      <c r="AV475" s="190"/>
      <c r="AW475" s="190"/>
      <c r="AX475" s="190"/>
      <c r="AY475" s="190"/>
      <c r="AZ475" s="190"/>
      <c r="BA475" s="190"/>
      <c r="BB475" s="200"/>
    </row>
    <row r="476" spans="1:54" ht="82.5" customHeight="1">
      <c r="A476" s="290"/>
      <c r="B476" s="292"/>
      <c r="C476" s="292"/>
      <c r="D476" s="222" t="s">
        <v>283</v>
      </c>
      <c r="E476" s="190">
        <f t="shared" ref="E476:E481" si="877">H476+K476+N476+Q476+T476+W476+Z476+AE476+AJ476+AO476+AT476+AY476</f>
        <v>0</v>
      </c>
      <c r="F476" s="190">
        <f t="shared" si="876"/>
        <v>0</v>
      </c>
      <c r="G476" s="190"/>
      <c r="H476" s="190"/>
      <c r="I476" s="190"/>
      <c r="J476" s="190"/>
      <c r="K476" s="190"/>
      <c r="L476" s="190"/>
      <c r="M476" s="190"/>
      <c r="N476" s="190"/>
      <c r="O476" s="190"/>
      <c r="P476" s="190"/>
      <c r="Q476" s="190"/>
      <c r="R476" s="190"/>
      <c r="S476" s="190"/>
      <c r="T476" s="190"/>
      <c r="U476" s="190"/>
      <c r="V476" s="190"/>
      <c r="W476" s="190"/>
      <c r="X476" s="190"/>
      <c r="Y476" s="190"/>
      <c r="Z476" s="190"/>
      <c r="AA476" s="190"/>
      <c r="AB476" s="190"/>
      <c r="AC476" s="190"/>
      <c r="AD476" s="190"/>
      <c r="AE476" s="190"/>
      <c r="AF476" s="190"/>
      <c r="AG476" s="190"/>
      <c r="AH476" s="190"/>
      <c r="AI476" s="190"/>
      <c r="AJ476" s="190"/>
      <c r="AK476" s="190"/>
      <c r="AL476" s="190"/>
      <c r="AM476" s="190"/>
      <c r="AN476" s="190"/>
      <c r="AO476" s="190"/>
      <c r="AP476" s="190"/>
      <c r="AQ476" s="190"/>
      <c r="AR476" s="190"/>
      <c r="AS476" s="190"/>
      <c r="AT476" s="190"/>
      <c r="AU476" s="190"/>
      <c r="AV476" s="190"/>
      <c r="AW476" s="190"/>
      <c r="AX476" s="190"/>
      <c r="AY476" s="190"/>
      <c r="AZ476" s="190"/>
      <c r="BA476" s="190"/>
      <c r="BB476" s="200"/>
    </row>
    <row r="477" spans="1:54" ht="22.5" customHeight="1">
      <c r="A477" s="290"/>
      <c r="B477" s="292"/>
      <c r="C477" s="292"/>
      <c r="D477" s="222" t="s">
        <v>278</v>
      </c>
      <c r="E477" s="190">
        <f t="shared" si="877"/>
        <v>0</v>
      </c>
      <c r="F477" s="190">
        <f t="shared" si="876"/>
        <v>0</v>
      </c>
      <c r="G477" s="190"/>
      <c r="H477" s="190"/>
      <c r="I477" s="190"/>
      <c r="J477" s="190"/>
      <c r="K477" s="190"/>
      <c r="L477" s="190"/>
      <c r="M477" s="190"/>
      <c r="N477" s="190"/>
      <c r="O477" s="190"/>
      <c r="P477" s="190"/>
      <c r="Q477" s="190"/>
      <c r="R477" s="190"/>
      <c r="S477" s="190"/>
      <c r="T477" s="190"/>
      <c r="U477" s="190"/>
      <c r="V477" s="190"/>
      <c r="W477" s="190"/>
      <c r="X477" s="190"/>
      <c r="Y477" s="190"/>
      <c r="Z477" s="190"/>
      <c r="AA477" s="190"/>
      <c r="AB477" s="190"/>
      <c r="AC477" s="190"/>
      <c r="AD477" s="190"/>
      <c r="AE477" s="190"/>
      <c r="AF477" s="190"/>
      <c r="AG477" s="190"/>
      <c r="AH477" s="190"/>
      <c r="AI477" s="190"/>
      <c r="AJ477" s="190"/>
      <c r="AK477" s="190"/>
      <c r="AL477" s="190"/>
      <c r="AM477" s="190"/>
      <c r="AN477" s="190"/>
      <c r="AO477" s="190"/>
      <c r="AP477" s="190"/>
      <c r="AQ477" s="190"/>
      <c r="AR477" s="190"/>
      <c r="AS477" s="190"/>
      <c r="AT477" s="190"/>
      <c r="AU477" s="190"/>
      <c r="AV477" s="190"/>
      <c r="AW477" s="190"/>
      <c r="AX477" s="190"/>
      <c r="AY477" s="190"/>
      <c r="AZ477" s="190"/>
      <c r="BA477" s="190"/>
      <c r="BB477" s="200"/>
    </row>
    <row r="478" spans="1:54" ht="31.2">
      <c r="A478" s="290"/>
      <c r="B478" s="292"/>
      <c r="C478" s="292"/>
      <c r="D478" s="161" t="s">
        <v>43</v>
      </c>
      <c r="E478" s="190">
        <f t="shared" si="877"/>
        <v>0</v>
      </c>
      <c r="F478" s="190">
        <f t="shared" si="876"/>
        <v>0</v>
      </c>
      <c r="G478" s="190"/>
      <c r="H478" s="190"/>
      <c r="I478" s="190"/>
      <c r="J478" s="190"/>
      <c r="K478" s="190"/>
      <c r="L478" s="190"/>
      <c r="M478" s="190"/>
      <c r="N478" s="190"/>
      <c r="O478" s="190"/>
      <c r="P478" s="190"/>
      <c r="Q478" s="190"/>
      <c r="R478" s="190"/>
      <c r="S478" s="190"/>
      <c r="T478" s="190"/>
      <c r="U478" s="190"/>
      <c r="V478" s="190"/>
      <c r="W478" s="190"/>
      <c r="X478" s="190"/>
      <c r="Y478" s="190"/>
      <c r="Z478" s="190"/>
      <c r="AA478" s="190"/>
      <c r="AB478" s="190"/>
      <c r="AC478" s="190"/>
      <c r="AD478" s="190"/>
      <c r="AE478" s="190"/>
      <c r="AF478" s="190"/>
      <c r="AG478" s="190"/>
      <c r="AH478" s="190"/>
      <c r="AI478" s="190"/>
      <c r="AJ478" s="190"/>
      <c r="AK478" s="190"/>
      <c r="AL478" s="190"/>
      <c r="AM478" s="190"/>
      <c r="AN478" s="190"/>
      <c r="AO478" s="190"/>
      <c r="AP478" s="190"/>
      <c r="AQ478" s="190"/>
      <c r="AR478" s="190"/>
      <c r="AS478" s="190"/>
      <c r="AT478" s="190"/>
      <c r="AU478" s="190"/>
      <c r="AV478" s="190"/>
      <c r="AW478" s="190"/>
      <c r="AX478" s="190"/>
      <c r="AY478" s="190"/>
      <c r="AZ478" s="190"/>
      <c r="BA478" s="190"/>
      <c r="BB478" s="201"/>
    </row>
    <row r="479" spans="1:54" ht="22.5" customHeight="1">
      <c r="A479" s="289"/>
      <c r="B479" s="291" t="s">
        <v>354</v>
      </c>
      <c r="C479" s="291"/>
      <c r="D479" s="167" t="s">
        <v>41</v>
      </c>
      <c r="E479" s="190">
        <f t="shared" si="877"/>
        <v>352.67500000000001</v>
      </c>
      <c r="F479" s="190">
        <f t="shared" si="876"/>
        <v>0</v>
      </c>
      <c r="G479" s="190">
        <f>F479/E479*100</f>
        <v>0</v>
      </c>
      <c r="H479" s="190">
        <f>H480+H481+H482+H484+H485</f>
        <v>0</v>
      </c>
      <c r="I479" s="190">
        <f t="shared" ref="I479" si="878">I480+I481+I482+I484+I485</f>
        <v>0</v>
      </c>
      <c r="J479" s="190" t="e">
        <f>I479/H479*100</f>
        <v>#DIV/0!</v>
      </c>
      <c r="K479" s="190">
        <f t="shared" ref="K479:L479" si="879">K480+K481+K482+K484+K485</f>
        <v>0</v>
      </c>
      <c r="L479" s="190">
        <f t="shared" si="879"/>
        <v>0</v>
      </c>
      <c r="M479" s="190"/>
      <c r="N479" s="190">
        <f t="shared" ref="N479:O479" si="880">N480+N481+N482+N484+N485</f>
        <v>0</v>
      </c>
      <c r="O479" s="190">
        <f t="shared" si="880"/>
        <v>0</v>
      </c>
      <c r="P479" s="190"/>
      <c r="Q479" s="190">
        <f t="shared" ref="Q479:R479" si="881">Q480+Q481+Q482+Q484+Q485</f>
        <v>0</v>
      </c>
      <c r="R479" s="190">
        <f t="shared" si="881"/>
        <v>0</v>
      </c>
      <c r="S479" s="190"/>
      <c r="T479" s="190">
        <f t="shared" ref="T479:U479" si="882">T480+T481+T482+T484+T485</f>
        <v>352.67500000000001</v>
      </c>
      <c r="U479" s="190">
        <f t="shared" si="882"/>
        <v>0</v>
      </c>
      <c r="V479" s="190"/>
      <c r="W479" s="190">
        <f t="shared" ref="W479:X479" si="883">W480+W481+W482+W484+W485</f>
        <v>0</v>
      </c>
      <c r="X479" s="190">
        <f t="shared" si="883"/>
        <v>0</v>
      </c>
      <c r="Y479" s="190"/>
      <c r="Z479" s="190">
        <f t="shared" ref="Z479:AC479" si="884">Z480+Z481+Z482+Z484+Z485</f>
        <v>0</v>
      </c>
      <c r="AA479" s="190">
        <f t="shared" si="884"/>
        <v>0</v>
      </c>
      <c r="AB479" s="190">
        <f t="shared" si="884"/>
        <v>0</v>
      </c>
      <c r="AC479" s="190">
        <f t="shared" si="884"/>
        <v>0</v>
      </c>
      <c r="AD479" s="190"/>
      <c r="AE479" s="190">
        <f t="shared" ref="AE479:AH479" si="885">AE480+AE481+AE482+AE484+AE485</f>
        <v>0</v>
      </c>
      <c r="AF479" s="190">
        <f t="shared" si="885"/>
        <v>0</v>
      </c>
      <c r="AG479" s="190">
        <f t="shared" si="885"/>
        <v>0</v>
      </c>
      <c r="AH479" s="190">
        <f t="shared" si="885"/>
        <v>0</v>
      </c>
      <c r="AI479" s="190"/>
      <c r="AJ479" s="190">
        <f t="shared" ref="AJ479:AM479" si="886">AJ480+AJ481+AJ482+AJ484+AJ485</f>
        <v>0</v>
      </c>
      <c r="AK479" s="190">
        <f t="shared" si="886"/>
        <v>0</v>
      </c>
      <c r="AL479" s="190">
        <f t="shared" si="886"/>
        <v>0</v>
      </c>
      <c r="AM479" s="190">
        <f t="shared" si="886"/>
        <v>0</v>
      </c>
      <c r="AN479" s="190"/>
      <c r="AO479" s="190">
        <f t="shared" ref="AO479:AR479" si="887">AO480+AO481+AO482+AO484+AO485</f>
        <v>0</v>
      </c>
      <c r="AP479" s="190">
        <f t="shared" si="887"/>
        <v>0</v>
      </c>
      <c r="AQ479" s="190">
        <f t="shared" si="887"/>
        <v>0</v>
      </c>
      <c r="AR479" s="190">
        <f t="shared" si="887"/>
        <v>0</v>
      </c>
      <c r="AS479" s="190"/>
      <c r="AT479" s="190">
        <f t="shared" ref="AT479:AW479" si="888">AT480+AT481+AT482+AT484+AT485</f>
        <v>0</v>
      </c>
      <c r="AU479" s="190">
        <f t="shared" si="888"/>
        <v>0</v>
      </c>
      <c r="AV479" s="190">
        <f t="shared" si="888"/>
        <v>0</v>
      </c>
      <c r="AW479" s="190">
        <f t="shared" si="888"/>
        <v>0</v>
      </c>
      <c r="AX479" s="190"/>
      <c r="AY479" s="190">
        <f t="shared" ref="AY479:AZ479" si="889">AY480+AY481+AY482+AY484+AY485</f>
        <v>0</v>
      </c>
      <c r="AZ479" s="190">
        <f t="shared" si="889"/>
        <v>0</v>
      </c>
      <c r="BA479" s="190"/>
      <c r="BB479" s="200"/>
    </row>
    <row r="480" spans="1:54" ht="32.25" customHeight="1">
      <c r="A480" s="290"/>
      <c r="B480" s="292"/>
      <c r="C480" s="292"/>
      <c r="D480" s="165" t="s">
        <v>37</v>
      </c>
      <c r="E480" s="190">
        <f t="shared" si="877"/>
        <v>0</v>
      </c>
      <c r="F480" s="190">
        <f t="shared" si="876"/>
        <v>0</v>
      </c>
      <c r="G480" s="190"/>
      <c r="H480" s="190"/>
      <c r="I480" s="190"/>
      <c r="J480" s="190"/>
      <c r="K480" s="190"/>
      <c r="L480" s="190"/>
      <c r="M480" s="190"/>
      <c r="N480" s="190"/>
      <c r="O480" s="190"/>
      <c r="P480" s="190"/>
      <c r="Q480" s="190"/>
      <c r="R480" s="190"/>
      <c r="S480" s="190"/>
      <c r="T480" s="190"/>
      <c r="U480" s="190"/>
      <c r="V480" s="190"/>
      <c r="W480" s="190"/>
      <c r="X480" s="190"/>
      <c r="Y480" s="190"/>
      <c r="Z480" s="190"/>
      <c r="AA480" s="190"/>
      <c r="AB480" s="190"/>
      <c r="AC480" s="190"/>
      <c r="AD480" s="190"/>
      <c r="AE480" s="190"/>
      <c r="AF480" s="190"/>
      <c r="AG480" s="190"/>
      <c r="AH480" s="190"/>
      <c r="AI480" s="190"/>
      <c r="AJ480" s="190"/>
      <c r="AK480" s="190"/>
      <c r="AL480" s="190"/>
      <c r="AM480" s="190"/>
      <c r="AN480" s="190"/>
      <c r="AO480" s="190"/>
      <c r="AP480" s="190"/>
      <c r="AQ480" s="190"/>
      <c r="AR480" s="190"/>
      <c r="AS480" s="190"/>
      <c r="AT480" s="190"/>
      <c r="AU480" s="190"/>
      <c r="AV480" s="190"/>
      <c r="AW480" s="190"/>
      <c r="AX480" s="190"/>
      <c r="AY480" s="190"/>
      <c r="AZ480" s="190"/>
      <c r="BA480" s="190"/>
      <c r="BB480" s="200"/>
    </row>
    <row r="481" spans="1:54" ht="50.25" customHeight="1">
      <c r="A481" s="290"/>
      <c r="B481" s="292"/>
      <c r="C481" s="292"/>
      <c r="D481" s="166" t="s">
        <v>2</v>
      </c>
      <c r="E481" s="190">
        <f t="shared" si="877"/>
        <v>0</v>
      </c>
      <c r="F481" s="190">
        <f t="shared" si="876"/>
        <v>0</v>
      </c>
      <c r="G481" s="190"/>
      <c r="H481" s="190"/>
      <c r="I481" s="190"/>
      <c r="J481" s="190"/>
      <c r="K481" s="190"/>
      <c r="L481" s="190"/>
      <c r="M481" s="190"/>
      <c r="N481" s="190"/>
      <c r="O481" s="190"/>
      <c r="P481" s="190"/>
      <c r="Q481" s="190"/>
      <c r="R481" s="190"/>
      <c r="S481" s="190"/>
      <c r="T481" s="190"/>
      <c r="U481" s="190"/>
      <c r="V481" s="190"/>
      <c r="W481" s="190"/>
      <c r="X481" s="190"/>
      <c r="Y481" s="190"/>
      <c r="Z481" s="190"/>
      <c r="AA481" s="190"/>
      <c r="AB481" s="190"/>
      <c r="AC481" s="190"/>
      <c r="AD481" s="190"/>
      <c r="AE481" s="190"/>
      <c r="AF481" s="190"/>
      <c r="AG481" s="190"/>
      <c r="AH481" s="190"/>
      <c r="AI481" s="190"/>
      <c r="AJ481" s="190"/>
      <c r="AK481" s="190"/>
      <c r="AL481" s="190"/>
      <c r="AM481" s="190"/>
      <c r="AN481" s="190"/>
      <c r="AO481" s="190"/>
      <c r="AP481" s="190"/>
      <c r="AQ481" s="190"/>
      <c r="AR481" s="190"/>
      <c r="AS481" s="190"/>
      <c r="AT481" s="190"/>
      <c r="AU481" s="190"/>
      <c r="AV481" s="190"/>
      <c r="AW481" s="190"/>
      <c r="AX481" s="190"/>
      <c r="AY481" s="190"/>
      <c r="AZ481" s="190"/>
      <c r="BA481" s="190"/>
      <c r="BB481" s="200"/>
    </row>
    <row r="482" spans="1:54" ht="22.5" customHeight="1">
      <c r="A482" s="290"/>
      <c r="B482" s="292"/>
      <c r="C482" s="292"/>
      <c r="D482" s="222" t="s">
        <v>277</v>
      </c>
      <c r="E482" s="190">
        <f>H482+K482+N482+Q482+T482+W482+Z482+AE482+AJ482+AO482+AT482+AY482</f>
        <v>352.67500000000001</v>
      </c>
      <c r="F482" s="190">
        <f t="shared" si="876"/>
        <v>0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0"/>
      <c r="Q482" s="190"/>
      <c r="R482" s="190"/>
      <c r="S482" s="190"/>
      <c r="T482" s="227">
        <v>352.67500000000001</v>
      </c>
      <c r="U482" s="190"/>
      <c r="V482" s="190"/>
      <c r="W482" s="190"/>
      <c r="X482" s="190"/>
      <c r="Y482" s="190"/>
      <c r="Z482" s="190"/>
      <c r="AA482" s="190"/>
      <c r="AB482" s="190"/>
      <c r="AC482" s="190"/>
      <c r="AD482" s="190"/>
      <c r="AE482" s="190"/>
      <c r="AF482" s="190"/>
      <c r="AG482" s="190"/>
      <c r="AH482" s="190"/>
      <c r="AI482" s="190"/>
      <c r="AJ482" s="190"/>
      <c r="AK482" s="190"/>
      <c r="AL482" s="190"/>
      <c r="AM482" s="190"/>
      <c r="AN482" s="190"/>
      <c r="AO482" s="190"/>
      <c r="AP482" s="190"/>
      <c r="AQ482" s="190"/>
      <c r="AR482" s="190"/>
      <c r="AS482" s="190"/>
      <c r="AT482" s="190"/>
      <c r="AU482" s="190"/>
      <c r="AV482" s="190"/>
      <c r="AW482" s="190"/>
      <c r="AX482" s="190"/>
      <c r="AY482" s="190"/>
      <c r="AZ482" s="190"/>
      <c r="BA482" s="190"/>
      <c r="BB482" s="200"/>
    </row>
    <row r="483" spans="1:54" ht="82.5" customHeight="1">
      <c r="A483" s="290"/>
      <c r="B483" s="292"/>
      <c r="C483" s="292"/>
      <c r="D483" s="222" t="s">
        <v>283</v>
      </c>
      <c r="E483" s="190">
        <f t="shared" ref="E483:E485" si="890">H483+K483+N483+Q483+T483+W483+Z483+AE483+AJ483+AO483+AT483+AY483</f>
        <v>0</v>
      </c>
      <c r="F483" s="190">
        <f t="shared" si="876"/>
        <v>0</v>
      </c>
      <c r="G483" s="190"/>
      <c r="H483" s="190"/>
      <c r="I483" s="190"/>
      <c r="J483" s="190"/>
      <c r="K483" s="190"/>
      <c r="L483" s="190"/>
      <c r="M483" s="190"/>
      <c r="N483" s="190"/>
      <c r="O483" s="190"/>
      <c r="P483" s="190"/>
      <c r="Q483" s="190"/>
      <c r="R483" s="190"/>
      <c r="S483" s="190"/>
      <c r="T483" s="190"/>
      <c r="U483" s="190"/>
      <c r="V483" s="190"/>
      <c r="W483" s="190"/>
      <c r="X483" s="190"/>
      <c r="Y483" s="190"/>
      <c r="Z483" s="190"/>
      <c r="AA483" s="190"/>
      <c r="AB483" s="190"/>
      <c r="AC483" s="190"/>
      <c r="AD483" s="190"/>
      <c r="AE483" s="190"/>
      <c r="AF483" s="190"/>
      <c r="AG483" s="190"/>
      <c r="AH483" s="190"/>
      <c r="AI483" s="190"/>
      <c r="AJ483" s="190"/>
      <c r="AK483" s="190"/>
      <c r="AL483" s="190"/>
      <c r="AM483" s="190"/>
      <c r="AN483" s="190"/>
      <c r="AO483" s="190"/>
      <c r="AP483" s="190"/>
      <c r="AQ483" s="190"/>
      <c r="AR483" s="190"/>
      <c r="AS483" s="190"/>
      <c r="AT483" s="190"/>
      <c r="AU483" s="190"/>
      <c r="AV483" s="190"/>
      <c r="AW483" s="190"/>
      <c r="AX483" s="190"/>
      <c r="AY483" s="190"/>
      <c r="AZ483" s="190"/>
      <c r="BA483" s="190"/>
      <c r="BB483" s="200"/>
    </row>
    <row r="484" spans="1:54" ht="22.5" customHeight="1">
      <c r="A484" s="290"/>
      <c r="B484" s="292"/>
      <c r="C484" s="292"/>
      <c r="D484" s="222" t="s">
        <v>278</v>
      </c>
      <c r="E484" s="190">
        <f t="shared" si="890"/>
        <v>0</v>
      </c>
      <c r="F484" s="190">
        <f t="shared" si="876"/>
        <v>0</v>
      </c>
      <c r="G484" s="190"/>
      <c r="H484" s="190"/>
      <c r="I484" s="190"/>
      <c r="J484" s="190"/>
      <c r="K484" s="190"/>
      <c r="L484" s="190"/>
      <c r="M484" s="190"/>
      <c r="N484" s="190"/>
      <c r="O484" s="190"/>
      <c r="P484" s="190"/>
      <c r="Q484" s="190"/>
      <c r="R484" s="190"/>
      <c r="S484" s="190"/>
      <c r="T484" s="190"/>
      <c r="U484" s="190"/>
      <c r="V484" s="190"/>
      <c r="W484" s="190"/>
      <c r="X484" s="190"/>
      <c r="Y484" s="190"/>
      <c r="Z484" s="190"/>
      <c r="AA484" s="190"/>
      <c r="AB484" s="190"/>
      <c r="AC484" s="190"/>
      <c r="AD484" s="190"/>
      <c r="AE484" s="190"/>
      <c r="AF484" s="190"/>
      <c r="AG484" s="190"/>
      <c r="AH484" s="190"/>
      <c r="AI484" s="190"/>
      <c r="AJ484" s="190"/>
      <c r="AK484" s="190"/>
      <c r="AL484" s="190"/>
      <c r="AM484" s="190"/>
      <c r="AN484" s="190"/>
      <c r="AO484" s="190"/>
      <c r="AP484" s="190"/>
      <c r="AQ484" s="190"/>
      <c r="AR484" s="190"/>
      <c r="AS484" s="190"/>
      <c r="AT484" s="190"/>
      <c r="AU484" s="190"/>
      <c r="AV484" s="190"/>
      <c r="AW484" s="190"/>
      <c r="AX484" s="190"/>
      <c r="AY484" s="190"/>
      <c r="AZ484" s="190"/>
      <c r="BA484" s="190"/>
      <c r="BB484" s="200"/>
    </row>
    <row r="485" spans="1:54" ht="31.2">
      <c r="A485" s="290"/>
      <c r="B485" s="292"/>
      <c r="C485" s="292"/>
      <c r="D485" s="161" t="s">
        <v>43</v>
      </c>
      <c r="E485" s="190">
        <f t="shared" si="890"/>
        <v>0</v>
      </c>
      <c r="F485" s="190">
        <f t="shared" si="876"/>
        <v>0</v>
      </c>
      <c r="G485" s="190"/>
      <c r="H485" s="190"/>
      <c r="I485" s="190"/>
      <c r="J485" s="190"/>
      <c r="K485" s="190"/>
      <c r="L485" s="190"/>
      <c r="M485" s="190"/>
      <c r="N485" s="190"/>
      <c r="O485" s="190"/>
      <c r="P485" s="190"/>
      <c r="Q485" s="190"/>
      <c r="R485" s="190"/>
      <c r="S485" s="190"/>
      <c r="T485" s="190"/>
      <c r="U485" s="190"/>
      <c r="V485" s="190"/>
      <c r="W485" s="190"/>
      <c r="X485" s="190"/>
      <c r="Y485" s="190"/>
      <c r="Z485" s="190"/>
      <c r="AA485" s="190"/>
      <c r="AB485" s="190"/>
      <c r="AC485" s="190"/>
      <c r="AD485" s="190"/>
      <c r="AE485" s="190"/>
      <c r="AF485" s="190"/>
      <c r="AG485" s="190"/>
      <c r="AH485" s="190"/>
      <c r="AI485" s="190"/>
      <c r="AJ485" s="190"/>
      <c r="AK485" s="190"/>
      <c r="AL485" s="190"/>
      <c r="AM485" s="190"/>
      <c r="AN485" s="190"/>
      <c r="AO485" s="190"/>
      <c r="AP485" s="190"/>
      <c r="AQ485" s="190"/>
      <c r="AR485" s="190"/>
      <c r="AS485" s="190"/>
      <c r="AT485" s="190"/>
      <c r="AU485" s="190"/>
      <c r="AV485" s="190"/>
      <c r="AW485" s="190"/>
      <c r="AX485" s="190"/>
      <c r="AY485" s="190"/>
      <c r="AZ485" s="190"/>
      <c r="BA485" s="190"/>
      <c r="BB485" s="201"/>
    </row>
    <row r="486" spans="1:54" ht="22.5" customHeight="1">
      <c r="A486" s="293" t="s">
        <v>343</v>
      </c>
      <c r="B486" s="294"/>
      <c r="C486" s="295"/>
      <c r="D486" s="167" t="s">
        <v>41</v>
      </c>
      <c r="E486" s="190">
        <f>H486+K486+N486+Q486+T486+W486+Z486+AE486+AJ486+AO486+AT486+AY486</f>
        <v>98292.73</v>
      </c>
      <c r="F486" s="190">
        <f t="shared" ref="F486:F492" si="891">I486+L486+O486+R486+U486+X486+AA486+AF486+AK486+AP486+AU486+AZ486</f>
        <v>75274.31</v>
      </c>
      <c r="G486" s="196">
        <f>F486*100/E486</f>
        <v>76.581767542726709</v>
      </c>
      <c r="H486" s="190">
        <f>H487+H488+H489+H491+H492</f>
        <v>28634.25</v>
      </c>
      <c r="I486" s="190">
        <f t="shared" ref="I486" si="892">I487+I488+I489+I491+I492</f>
        <v>28634.25</v>
      </c>
      <c r="J486" s="190">
        <f>I486*100/H486</f>
        <v>100</v>
      </c>
      <c r="K486" s="190">
        <f t="shared" ref="K486:L486" si="893">K487+K488+K489+K491+K492</f>
        <v>36640.06</v>
      </c>
      <c r="L486" s="190">
        <f t="shared" si="893"/>
        <v>36640.06</v>
      </c>
      <c r="M486" s="190">
        <f>L486*100/K486</f>
        <v>100</v>
      </c>
      <c r="N486" s="190">
        <f t="shared" ref="N486:O486" si="894">N487+N488+N489+N491+N492</f>
        <v>0</v>
      </c>
      <c r="O486" s="190">
        <f t="shared" si="894"/>
        <v>0</v>
      </c>
      <c r="P486" s="190"/>
      <c r="Q486" s="190">
        <f t="shared" ref="Q486:R486" si="895">Q487+Q488+Q489+Q491+Q492</f>
        <v>9999.9999999999982</v>
      </c>
      <c r="R486" s="190">
        <f t="shared" si="895"/>
        <v>9999.9999999999982</v>
      </c>
      <c r="S486" s="190">
        <f>R486*100/Q486</f>
        <v>100</v>
      </c>
      <c r="T486" s="190">
        <f t="shared" ref="T486:U486" si="896">T487+T488+T489+T491+T492</f>
        <v>23018.420000000002</v>
      </c>
      <c r="U486" s="190">
        <f t="shared" si="896"/>
        <v>0</v>
      </c>
      <c r="V486" s="190"/>
      <c r="W486" s="190">
        <f t="shared" ref="W486:X486" si="897">W487+W488+W489+W491+W492</f>
        <v>0</v>
      </c>
      <c r="X486" s="190">
        <f t="shared" si="897"/>
        <v>0</v>
      </c>
      <c r="Y486" s="190"/>
      <c r="Z486" s="190">
        <f t="shared" ref="Z486:AC486" si="898">Z487+Z488+Z489+Z491+Z492</f>
        <v>0</v>
      </c>
      <c r="AA486" s="190">
        <f t="shared" si="898"/>
        <v>0</v>
      </c>
      <c r="AB486" s="190">
        <f t="shared" si="898"/>
        <v>0</v>
      </c>
      <c r="AC486" s="190">
        <f t="shared" si="898"/>
        <v>0</v>
      </c>
      <c r="AD486" s="190"/>
      <c r="AE486" s="190">
        <f t="shared" ref="AE486:AH486" si="899">AE487+AE488+AE489+AE491+AE492</f>
        <v>0</v>
      </c>
      <c r="AF486" s="190">
        <f t="shared" si="899"/>
        <v>0</v>
      </c>
      <c r="AG486" s="190">
        <f t="shared" si="899"/>
        <v>0</v>
      </c>
      <c r="AH486" s="190">
        <f t="shared" si="899"/>
        <v>0</v>
      </c>
      <c r="AI486" s="190"/>
      <c r="AJ486" s="190">
        <f t="shared" ref="AJ486:AM486" si="900">AJ487+AJ488+AJ489+AJ491+AJ492</f>
        <v>0</v>
      </c>
      <c r="AK486" s="190">
        <f t="shared" si="900"/>
        <v>0</v>
      </c>
      <c r="AL486" s="190">
        <f t="shared" si="900"/>
        <v>0</v>
      </c>
      <c r="AM486" s="190">
        <f t="shared" si="900"/>
        <v>0</v>
      </c>
      <c r="AN486" s="190"/>
      <c r="AO486" s="190">
        <f t="shared" ref="AO486:AR486" si="901">AO487+AO488+AO489+AO491+AO492</f>
        <v>0</v>
      </c>
      <c r="AP486" s="190">
        <f t="shared" si="901"/>
        <v>0</v>
      </c>
      <c r="AQ486" s="190">
        <f t="shared" si="901"/>
        <v>0</v>
      </c>
      <c r="AR486" s="190">
        <f t="shared" si="901"/>
        <v>0</v>
      </c>
      <c r="AS486" s="190"/>
      <c r="AT486" s="190">
        <f t="shared" ref="AT486:AW486" si="902">AT487+AT488+AT489+AT491+AT492</f>
        <v>0</v>
      </c>
      <c r="AU486" s="190">
        <f t="shared" si="902"/>
        <v>0</v>
      </c>
      <c r="AV486" s="190">
        <f t="shared" si="902"/>
        <v>0</v>
      </c>
      <c r="AW486" s="190">
        <f t="shared" si="902"/>
        <v>0</v>
      </c>
      <c r="AX486" s="190"/>
      <c r="AY486" s="190">
        <f t="shared" ref="AY486:AZ486" si="903">AY487+AY488+AY489+AY491+AY492</f>
        <v>0</v>
      </c>
      <c r="AZ486" s="190">
        <f t="shared" si="903"/>
        <v>0</v>
      </c>
      <c r="BA486" s="190"/>
      <c r="BB486" s="200"/>
    </row>
    <row r="487" spans="1:54" ht="32.25" customHeight="1">
      <c r="A487" s="296"/>
      <c r="B487" s="297"/>
      <c r="C487" s="298"/>
      <c r="D487" s="165" t="s">
        <v>37</v>
      </c>
      <c r="E487" s="190">
        <f t="shared" si="765"/>
        <v>0</v>
      </c>
      <c r="F487" s="190">
        <f t="shared" si="891"/>
        <v>0</v>
      </c>
      <c r="G487" s="190"/>
      <c r="H487" s="190">
        <f>H347+H417</f>
        <v>0</v>
      </c>
      <c r="I487" s="190">
        <f t="shared" ref="I487:BA487" si="904">I347+I417</f>
        <v>0</v>
      </c>
      <c r="J487" s="190">
        <f t="shared" si="904"/>
        <v>0</v>
      </c>
      <c r="K487" s="190">
        <f t="shared" si="904"/>
        <v>0</v>
      </c>
      <c r="L487" s="190">
        <f t="shared" si="904"/>
        <v>0</v>
      </c>
      <c r="M487" s="190">
        <f t="shared" si="904"/>
        <v>0</v>
      </c>
      <c r="N487" s="190">
        <f t="shared" si="904"/>
        <v>0</v>
      </c>
      <c r="O487" s="190">
        <f t="shared" si="904"/>
        <v>0</v>
      </c>
      <c r="P487" s="190">
        <f t="shared" si="904"/>
        <v>0</v>
      </c>
      <c r="Q487" s="190">
        <f t="shared" si="904"/>
        <v>0</v>
      </c>
      <c r="R487" s="190">
        <f t="shared" si="904"/>
        <v>0</v>
      </c>
      <c r="S487" s="190">
        <f t="shared" si="904"/>
        <v>0</v>
      </c>
      <c r="T487" s="190">
        <f t="shared" si="904"/>
        <v>0</v>
      </c>
      <c r="U487" s="190">
        <f t="shared" si="904"/>
        <v>0</v>
      </c>
      <c r="V487" s="190">
        <f t="shared" si="904"/>
        <v>0</v>
      </c>
      <c r="W487" s="190">
        <f t="shared" si="904"/>
        <v>0</v>
      </c>
      <c r="X487" s="190">
        <f t="shared" si="904"/>
        <v>0</v>
      </c>
      <c r="Y487" s="190">
        <f t="shared" si="904"/>
        <v>0</v>
      </c>
      <c r="Z487" s="190">
        <f t="shared" si="904"/>
        <v>0</v>
      </c>
      <c r="AA487" s="190">
        <f t="shared" si="904"/>
        <v>0</v>
      </c>
      <c r="AB487" s="190">
        <f t="shared" si="904"/>
        <v>0</v>
      </c>
      <c r="AC487" s="190">
        <f t="shared" si="904"/>
        <v>0</v>
      </c>
      <c r="AD487" s="190">
        <f t="shared" si="904"/>
        <v>0</v>
      </c>
      <c r="AE487" s="190">
        <f t="shared" si="904"/>
        <v>0</v>
      </c>
      <c r="AF487" s="190">
        <f t="shared" si="904"/>
        <v>0</v>
      </c>
      <c r="AG487" s="190">
        <f t="shared" si="904"/>
        <v>0</v>
      </c>
      <c r="AH487" s="190">
        <f t="shared" si="904"/>
        <v>0</v>
      </c>
      <c r="AI487" s="190">
        <f t="shared" si="904"/>
        <v>0</v>
      </c>
      <c r="AJ487" s="190">
        <f t="shared" si="904"/>
        <v>0</v>
      </c>
      <c r="AK487" s="190">
        <f t="shared" si="904"/>
        <v>0</v>
      </c>
      <c r="AL487" s="190">
        <f t="shared" si="904"/>
        <v>0</v>
      </c>
      <c r="AM487" s="190">
        <f t="shared" si="904"/>
        <v>0</v>
      </c>
      <c r="AN487" s="190">
        <f t="shared" si="904"/>
        <v>0</v>
      </c>
      <c r="AO487" s="190">
        <f t="shared" si="904"/>
        <v>0</v>
      </c>
      <c r="AP487" s="190">
        <f t="shared" si="904"/>
        <v>0</v>
      </c>
      <c r="AQ487" s="190">
        <f t="shared" si="904"/>
        <v>0</v>
      </c>
      <c r="AR487" s="190">
        <f t="shared" si="904"/>
        <v>0</v>
      </c>
      <c r="AS487" s="190">
        <f t="shared" si="904"/>
        <v>0</v>
      </c>
      <c r="AT487" s="190">
        <f t="shared" si="904"/>
        <v>0</v>
      </c>
      <c r="AU487" s="190">
        <f t="shared" si="904"/>
        <v>0</v>
      </c>
      <c r="AV487" s="190">
        <f t="shared" si="904"/>
        <v>0</v>
      </c>
      <c r="AW487" s="190">
        <f t="shared" si="904"/>
        <v>0</v>
      </c>
      <c r="AX487" s="190">
        <f t="shared" si="904"/>
        <v>0</v>
      </c>
      <c r="AY487" s="190">
        <f t="shared" si="904"/>
        <v>0</v>
      </c>
      <c r="AZ487" s="190">
        <f t="shared" si="904"/>
        <v>0</v>
      </c>
      <c r="BA487" s="190">
        <f t="shared" si="904"/>
        <v>0</v>
      </c>
      <c r="BB487" s="200"/>
    </row>
    <row r="488" spans="1:54" ht="50.25" customHeight="1">
      <c r="A488" s="296"/>
      <c r="B488" s="297"/>
      <c r="C488" s="298"/>
      <c r="D488" s="166" t="s">
        <v>2</v>
      </c>
      <c r="E488" s="190">
        <f t="shared" si="765"/>
        <v>0</v>
      </c>
      <c r="F488" s="190">
        <f t="shared" si="891"/>
        <v>0</v>
      </c>
      <c r="G488" s="190"/>
      <c r="H488" s="190">
        <f t="shared" ref="H488:BA488" si="905">H348+H418</f>
        <v>0</v>
      </c>
      <c r="I488" s="190">
        <f t="shared" si="905"/>
        <v>0</v>
      </c>
      <c r="J488" s="190">
        <f t="shared" si="905"/>
        <v>0</v>
      </c>
      <c r="K488" s="190">
        <f t="shared" si="905"/>
        <v>0</v>
      </c>
      <c r="L488" s="190">
        <f t="shared" si="905"/>
        <v>0</v>
      </c>
      <c r="M488" s="190">
        <f t="shared" si="905"/>
        <v>0</v>
      </c>
      <c r="N488" s="190">
        <f t="shared" si="905"/>
        <v>0</v>
      </c>
      <c r="O488" s="190">
        <f t="shared" si="905"/>
        <v>0</v>
      </c>
      <c r="P488" s="190">
        <f t="shared" si="905"/>
        <v>0</v>
      </c>
      <c r="Q488" s="190">
        <f t="shared" si="905"/>
        <v>0</v>
      </c>
      <c r="R488" s="190">
        <f t="shared" si="905"/>
        <v>0</v>
      </c>
      <c r="S488" s="190">
        <f t="shared" si="905"/>
        <v>0</v>
      </c>
      <c r="T488" s="190">
        <f t="shared" si="905"/>
        <v>0</v>
      </c>
      <c r="U488" s="190">
        <f t="shared" si="905"/>
        <v>0</v>
      </c>
      <c r="V488" s="190">
        <f t="shared" si="905"/>
        <v>0</v>
      </c>
      <c r="W488" s="190">
        <f t="shared" si="905"/>
        <v>0</v>
      </c>
      <c r="X488" s="190">
        <f t="shared" si="905"/>
        <v>0</v>
      </c>
      <c r="Y488" s="190">
        <f t="shared" si="905"/>
        <v>0</v>
      </c>
      <c r="Z488" s="190">
        <f t="shared" si="905"/>
        <v>0</v>
      </c>
      <c r="AA488" s="190">
        <f t="shared" si="905"/>
        <v>0</v>
      </c>
      <c r="AB488" s="190">
        <f t="shared" si="905"/>
        <v>0</v>
      </c>
      <c r="AC488" s="190">
        <f t="shared" si="905"/>
        <v>0</v>
      </c>
      <c r="AD488" s="190">
        <f t="shared" si="905"/>
        <v>0</v>
      </c>
      <c r="AE488" s="190">
        <f t="shared" si="905"/>
        <v>0</v>
      </c>
      <c r="AF488" s="190">
        <f t="shared" si="905"/>
        <v>0</v>
      </c>
      <c r="AG488" s="190">
        <f t="shared" si="905"/>
        <v>0</v>
      </c>
      <c r="AH488" s="190">
        <f t="shared" si="905"/>
        <v>0</v>
      </c>
      <c r="AI488" s="190">
        <f t="shared" si="905"/>
        <v>0</v>
      </c>
      <c r="AJ488" s="190">
        <f t="shared" si="905"/>
        <v>0</v>
      </c>
      <c r="AK488" s="190">
        <f t="shared" si="905"/>
        <v>0</v>
      </c>
      <c r="AL488" s="190">
        <f t="shared" si="905"/>
        <v>0</v>
      </c>
      <c r="AM488" s="190">
        <f t="shared" si="905"/>
        <v>0</v>
      </c>
      <c r="AN488" s="190">
        <f t="shared" si="905"/>
        <v>0</v>
      </c>
      <c r="AO488" s="190">
        <f t="shared" si="905"/>
        <v>0</v>
      </c>
      <c r="AP488" s="190">
        <f t="shared" si="905"/>
        <v>0</v>
      </c>
      <c r="AQ488" s="190">
        <f t="shared" si="905"/>
        <v>0</v>
      </c>
      <c r="AR488" s="190">
        <f t="shared" si="905"/>
        <v>0</v>
      </c>
      <c r="AS488" s="190">
        <f t="shared" si="905"/>
        <v>0</v>
      </c>
      <c r="AT488" s="190">
        <f t="shared" si="905"/>
        <v>0</v>
      </c>
      <c r="AU488" s="190">
        <f t="shared" si="905"/>
        <v>0</v>
      </c>
      <c r="AV488" s="190">
        <f t="shared" si="905"/>
        <v>0</v>
      </c>
      <c r="AW488" s="190">
        <f t="shared" si="905"/>
        <v>0</v>
      </c>
      <c r="AX488" s="190">
        <f t="shared" si="905"/>
        <v>0</v>
      </c>
      <c r="AY488" s="190">
        <f t="shared" si="905"/>
        <v>0</v>
      </c>
      <c r="AZ488" s="190">
        <f t="shared" si="905"/>
        <v>0</v>
      </c>
      <c r="BA488" s="190">
        <f t="shared" si="905"/>
        <v>0</v>
      </c>
      <c r="BB488" s="200"/>
    </row>
    <row r="489" spans="1:54" ht="22.5" customHeight="1">
      <c r="A489" s="296"/>
      <c r="B489" s="297"/>
      <c r="C489" s="298"/>
      <c r="D489" s="222" t="s">
        <v>277</v>
      </c>
      <c r="E489" s="190">
        <f>H489+K489+N489+Q489+T489+W489+Z489+AE489+AJ489+AO489+AT489+AY489</f>
        <v>98292.73</v>
      </c>
      <c r="F489" s="190">
        <f t="shared" si="891"/>
        <v>75274.31</v>
      </c>
      <c r="G489" s="190"/>
      <c r="H489" s="190">
        <f t="shared" ref="H489:BA489" si="906">H349+H419</f>
        <v>28634.25</v>
      </c>
      <c r="I489" s="190">
        <f t="shared" si="906"/>
        <v>28634.25</v>
      </c>
      <c r="J489" s="190">
        <f t="shared" si="906"/>
        <v>0</v>
      </c>
      <c r="K489" s="190">
        <f t="shared" si="906"/>
        <v>36640.06</v>
      </c>
      <c r="L489" s="190">
        <f t="shared" si="906"/>
        <v>36640.06</v>
      </c>
      <c r="M489" s="190">
        <f t="shared" si="906"/>
        <v>100</v>
      </c>
      <c r="N489" s="190">
        <f t="shared" si="906"/>
        <v>0</v>
      </c>
      <c r="O489" s="190">
        <f t="shared" si="906"/>
        <v>0</v>
      </c>
      <c r="P489" s="190">
        <f t="shared" si="906"/>
        <v>0</v>
      </c>
      <c r="Q489" s="190">
        <f t="shared" si="906"/>
        <v>9999.9999999999982</v>
      </c>
      <c r="R489" s="190">
        <f t="shared" si="906"/>
        <v>9999.9999999999982</v>
      </c>
      <c r="S489" s="190">
        <f t="shared" si="906"/>
        <v>100</v>
      </c>
      <c r="T489" s="190">
        <f t="shared" si="906"/>
        <v>23018.420000000002</v>
      </c>
      <c r="U489" s="190">
        <f t="shared" si="906"/>
        <v>0</v>
      </c>
      <c r="V489" s="190">
        <f t="shared" si="906"/>
        <v>0</v>
      </c>
      <c r="W489" s="190">
        <f t="shared" si="906"/>
        <v>0</v>
      </c>
      <c r="X489" s="190">
        <f t="shared" si="906"/>
        <v>0</v>
      </c>
      <c r="Y489" s="190">
        <f t="shared" si="906"/>
        <v>0</v>
      </c>
      <c r="Z489" s="190">
        <f t="shared" si="906"/>
        <v>0</v>
      </c>
      <c r="AA489" s="190">
        <f t="shared" si="906"/>
        <v>0</v>
      </c>
      <c r="AB489" s="190">
        <f t="shared" si="906"/>
        <v>0</v>
      </c>
      <c r="AC489" s="190">
        <f t="shared" si="906"/>
        <v>0</v>
      </c>
      <c r="AD489" s="190">
        <f t="shared" si="906"/>
        <v>0</v>
      </c>
      <c r="AE489" s="190">
        <f t="shared" si="906"/>
        <v>0</v>
      </c>
      <c r="AF489" s="190">
        <f t="shared" si="906"/>
        <v>0</v>
      </c>
      <c r="AG489" s="190">
        <f t="shared" si="906"/>
        <v>0</v>
      </c>
      <c r="AH489" s="190">
        <f t="shared" si="906"/>
        <v>0</v>
      </c>
      <c r="AI489" s="190">
        <f t="shared" si="906"/>
        <v>0</v>
      </c>
      <c r="AJ489" s="190">
        <f t="shared" si="906"/>
        <v>0</v>
      </c>
      <c r="AK489" s="190">
        <f t="shared" si="906"/>
        <v>0</v>
      </c>
      <c r="AL489" s="190">
        <f t="shared" si="906"/>
        <v>0</v>
      </c>
      <c r="AM489" s="190">
        <f t="shared" si="906"/>
        <v>0</v>
      </c>
      <c r="AN489" s="190">
        <f t="shared" si="906"/>
        <v>0</v>
      </c>
      <c r="AO489" s="190">
        <f t="shared" si="906"/>
        <v>0</v>
      </c>
      <c r="AP489" s="190">
        <f t="shared" si="906"/>
        <v>0</v>
      </c>
      <c r="AQ489" s="190">
        <f t="shared" si="906"/>
        <v>0</v>
      </c>
      <c r="AR489" s="190">
        <f t="shared" si="906"/>
        <v>0</v>
      </c>
      <c r="AS489" s="190">
        <f t="shared" si="906"/>
        <v>0</v>
      </c>
      <c r="AT489" s="190">
        <f t="shared" si="906"/>
        <v>0</v>
      </c>
      <c r="AU489" s="190">
        <f t="shared" si="906"/>
        <v>0</v>
      </c>
      <c r="AV489" s="190">
        <f t="shared" si="906"/>
        <v>0</v>
      </c>
      <c r="AW489" s="190">
        <f t="shared" si="906"/>
        <v>0</v>
      </c>
      <c r="AX489" s="190">
        <f t="shared" si="906"/>
        <v>0</v>
      </c>
      <c r="AY489" s="190">
        <f t="shared" si="906"/>
        <v>0</v>
      </c>
      <c r="AZ489" s="190">
        <f t="shared" si="906"/>
        <v>0</v>
      </c>
      <c r="BA489" s="190">
        <f t="shared" si="906"/>
        <v>0</v>
      </c>
      <c r="BB489" s="200"/>
    </row>
    <row r="490" spans="1:54" ht="82.5" customHeight="1">
      <c r="A490" s="296"/>
      <c r="B490" s="297"/>
      <c r="C490" s="298"/>
      <c r="D490" s="222" t="s">
        <v>283</v>
      </c>
      <c r="E490" s="190">
        <f t="shared" ref="E490:E492" si="907">H490+K490+N490+Q490+T490+W490+Z490+AE490+AJ490+AO490+AT490+AY490</f>
        <v>0</v>
      </c>
      <c r="F490" s="190">
        <f t="shared" si="891"/>
        <v>0</v>
      </c>
      <c r="G490" s="190"/>
      <c r="H490" s="190">
        <f t="shared" ref="H490:BA490" si="908">H350+H420</f>
        <v>0</v>
      </c>
      <c r="I490" s="190">
        <f t="shared" si="908"/>
        <v>0</v>
      </c>
      <c r="J490" s="190">
        <f t="shared" si="908"/>
        <v>0</v>
      </c>
      <c r="K490" s="190">
        <f t="shared" si="908"/>
        <v>0</v>
      </c>
      <c r="L490" s="190">
        <f t="shared" si="908"/>
        <v>0</v>
      </c>
      <c r="M490" s="190">
        <f t="shared" si="908"/>
        <v>0</v>
      </c>
      <c r="N490" s="190">
        <f t="shared" si="908"/>
        <v>0</v>
      </c>
      <c r="O490" s="190">
        <f t="shared" si="908"/>
        <v>0</v>
      </c>
      <c r="P490" s="190">
        <f t="shared" si="908"/>
        <v>0</v>
      </c>
      <c r="Q490" s="190">
        <f t="shared" si="908"/>
        <v>0</v>
      </c>
      <c r="R490" s="190">
        <f t="shared" si="908"/>
        <v>0</v>
      </c>
      <c r="S490" s="190">
        <f t="shared" si="908"/>
        <v>0</v>
      </c>
      <c r="T490" s="190">
        <f t="shared" si="908"/>
        <v>0</v>
      </c>
      <c r="U490" s="190">
        <f t="shared" si="908"/>
        <v>0</v>
      </c>
      <c r="V490" s="190">
        <f t="shared" si="908"/>
        <v>0</v>
      </c>
      <c r="W490" s="190">
        <f t="shared" si="908"/>
        <v>0</v>
      </c>
      <c r="X490" s="190">
        <f t="shared" si="908"/>
        <v>0</v>
      </c>
      <c r="Y490" s="190">
        <f t="shared" si="908"/>
        <v>0</v>
      </c>
      <c r="Z490" s="190">
        <f t="shared" si="908"/>
        <v>0</v>
      </c>
      <c r="AA490" s="190">
        <f t="shared" si="908"/>
        <v>0</v>
      </c>
      <c r="AB490" s="190">
        <f t="shared" si="908"/>
        <v>0</v>
      </c>
      <c r="AC490" s="190">
        <f t="shared" si="908"/>
        <v>0</v>
      </c>
      <c r="AD490" s="190">
        <f t="shared" si="908"/>
        <v>0</v>
      </c>
      <c r="AE490" s="190">
        <f t="shared" si="908"/>
        <v>0</v>
      </c>
      <c r="AF490" s="190">
        <f t="shared" si="908"/>
        <v>0</v>
      </c>
      <c r="AG490" s="190">
        <f t="shared" si="908"/>
        <v>0</v>
      </c>
      <c r="AH490" s="190">
        <f t="shared" si="908"/>
        <v>0</v>
      </c>
      <c r="AI490" s="190">
        <f t="shared" si="908"/>
        <v>0</v>
      </c>
      <c r="AJ490" s="190">
        <f t="shared" si="908"/>
        <v>0</v>
      </c>
      <c r="AK490" s="190">
        <f t="shared" si="908"/>
        <v>0</v>
      </c>
      <c r="AL490" s="190">
        <f t="shared" si="908"/>
        <v>0</v>
      </c>
      <c r="AM490" s="190">
        <f t="shared" si="908"/>
        <v>0</v>
      </c>
      <c r="AN490" s="190">
        <f t="shared" si="908"/>
        <v>0</v>
      </c>
      <c r="AO490" s="190">
        <f t="shared" si="908"/>
        <v>0</v>
      </c>
      <c r="AP490" s="190">
        <f t="shared" si="908"/>
        <v>0</v>
      </c>
      <c r="AQ490" s="190">
        <f t="shared" si="908"/>
        <v>0</v>
      </c>
      <c r="AR490" s="190">
        <f t="shared" si="908"/>
        <v>0</v>
      </c>
      <c r="AS490" s="190">
        <f t="shared" si="908"/>
        <v>0</v>
      </c>
      <c r="AT490" s="190">
        <f t="shared" si="908"/>
        <v>0</v>
      </c>
      <c r="AU490" s="190">
        <f t="shared" si="908"/>
        <v>0</v>
      </c>
      <c r="AV490" s="190">
        <f t="shared" si="908"/>
        <v>0</v>
      </c>
      <c r="AW490" s="190">
        <f t="shared" si="908"/>
        <v>0</v>
      </c>
      <c r="AX490" s="190">
        <f t="shared" si="908"/>
        <v>0</v>
      </c>
      <c r="AY490" s="190">
        <f t="shared" si="908"/>
        <v>0</v>
      </c>
      <c r="AZ490" s="190">
        <f t="shared" si="908"/>
        <v>0</v>
      </c>
      <c r="BA490" s="190">
        <f t="shared" si="908"/>
        <v>0</v>
      </c>
      <c r="BB490" s="200"/>
    </row>
    <row r="491" spans="1:54" ht="22.5" customHeight="1">
      <c r="A491" s="296"/>
      <c r="B491" s="297"/>
      <c r="C491" s="298"/>
      <c r="D491" s="222" t="s">
        <v>278</v>
      </c>
      <c r="E491" s="190">
        <f t="shared" si="907"/>
        <v>0</v>
      </c>
      <c r="F491" s="190">
        <f t="shared" si="891"/>
        <v>0</v>
      </c>
      <c r="G491" s="190"/>
      <c r="H491" s="190">
        <f t="shared" ref="H491:BA491" si="909">H351+H421</f>
        <v>0</v>
      </c>
      <c r="I491" s="190">
        <f t="shared" si="909"/>
        <v>0</v>
      </c>
      <c r="J491" s="190">
        <f t="shared" si="909"/>
        <v>0</v>
      </c>
      <c r="K491" s="190">
        <f t="shared" si="909"/>
        <v>0</v>
      </c>
      <c r="L491" s="190">
        <f t="shared" si="909"/>
        <v>0</v>
      </c>
      <c r="M491" s="190">
        <f t="shared" si="909"/>
        <v>0</v>
      </c>
      <c r="N491" s="190">
        <f t="shared" si="909"/>
        <v>0</v>
      </c>
      <c r="O491" s="190">
        <f t="shared" si="909"/>
        <v>0</v>
      </c>
      <c r="P491" s="190">
        <f t="shared" si="909"/>
        <v>0</v>
      </c>
      <c r="Q491" s="190">
        <f t="shared" si="909"/>
        <v>0</v>
      </c>
      <c r="R491" s="190">
        <f t="shared" si="909"/>
        <v>0</v>
      </c>
      <c r="S491" s="190">
        <f t="shared" si="909"/>
        <v>0</v>
      </c>
      <c r="T491" s="190">
        <f t="shared" si="909"/>
        <v>0</v>
      </c>
      <c r="U491" s="190">
        <f t="shared" si="909"/>
        <v>0</v>
      </c>
      <c r="V491" s="190">
        <f t="shared" si="909"/>
        <v>0</v>
      </c>
      <c r="W491" s="190">
        <f t="shared" si="909"/>
        <v>0</v>
      </c>
      <c r="X491" s="190">
        <f t="shared" si="909"/>
        <v>0</v>
      </c>
      <c r="Y491" s="190">
        <f t="shared" si="909"/>
        <v>0</v>
      </c>
      <c r="Z491" s="190">
        <f t="shared" si="909"/>
        <v>0</v>
      </c>
      <c r="AA491" s="190">
        <f t="shared" si="909"/>
        <v>0</v>
      </c>
      <c r="AB491" s="190">
        <f t="shared" si="909"/>
        <v>0</v>
      </c>
      <c r="AC491" s="190">
        <f t="shared" si="909"/>
        <v>0</v>
      </c>
      <c r="AD491" s="190">
        <f t="shared" si="909"/>
        <v>0</v>
      </c>
      <c r="AE491" s="190">
        <f t="shared" si="909"/>
        <v>0</v>
      </c>
      <c r="AF491" s="190">
        <f t="shared" si="909"/>
        <v>0</v>
      </c>
      <c r="AG491" s="190">
        <f t="shared" si="909"/>
        <v>0</v>
      </c>
      <c r="AH491" s="190">
        <f t="shared" si="909"/>
        <v>0</v>
      </c>
      <c r="AI491" s="190">
        <f t="shared" si="909"/>
        <v>0</v>
      </c>
      <c r="AJ491" s="190">
        <f t="shared" si="909"/>
        <v>0</v>
      </c>
      <c r="AK491" s="190">
        <f t="shared" si="909"/>
        <v>0</v>
      </c>
      <c r="AL491" s="190">
        <f t="shared" si="909"/>
        <v>0</v>
      </c>
      <c r="AM491" s="190">
        <f t="shared" si="909"/>
        <v>0</v>
      </c>
      <c r="AN491" s="190">
        <f t="shared" si="909"/>
        <v>0</v>
      </c>
      <c r="AO491" s="190">
        <f t="shared" si="909"/>
        <v>0</v>
      </c>
      <c r="AP491" s="190">
        <f t="shared" si="909"/>
        <v>0</v>
      </c>
      <c r="AQ491" s="190">
        <f t="shared" si="909"/>
        <v>0</v>
      </c>
      <c r="AR491" s="190">
        <f t="shared" si="909"/>
        <v>0</v>
      </c>
      <c r="AS491" s="190">
        <f t="shared" si="909"/>
        <v>0</v>
      </c>
      <c r="AT491" s="190">
        <f t="shared" si="909"/>
        <v>0</v>
      </c>
      <c r="AU491" s="190">
        <f t="shared" si="909"/>
        <v>0</v>
      </c>
      <c r="AV491" s="190">
        <f t="shared" si="909"/>
        <v>0</v>
      </c>
      <c r="AW491" s="190">
        <f t="shared" si="909"/>
        <v>0</v>
      </c>
      <c r="AX491" s="190">
        <f t="shared" si="909"/>
        <v>0</v>
      </c>
      <c r="AY491" s="190">
        <f t="shared" si="909"/>
        <v>0</v>
      </c>
      <c r="AZ491" s="190">
        <f t="shared" si="909"/>
        <v>0</v>
      </c>
      <c r="BA491" s="190">
        <f t="shared" si="909"/>
        <v>0</v>
      </c>
      <c r="BB491" s="200"/>
    </row>
    <row r="492" spans="1:54" ht="31.2">
      <c r="A492" s="299"/>
      <c r="B492" s="300"/>
      <c r="C492" s="301"/>
      <c r="D492" s="161" t="s">
        <v>43</v>
      </c>
      <c r="E492" s="190">
        <f t="shared" si="907"/>
        <v>0</v>
      </c>
      <c r="F492" s="190">
        <f t="shared" si="891"/>
        <v>0</v>
      </c>
      <c r="G492" s="190"/>
      <c r="H492" s="190">
        <f t="shared" ref="H492:BA492" si="910">H352+H422</f>
        <v>0</v>
      </c>
      <c r="I492" s="190">
        <f t="shared" si="910"/>
        <v>0</v>
      </c>
      <c r="J492" s="190">
        <f t="shared" si="910"/>
        <v>0</v>
      </c>
      <c r="K492" s="190">
        <f t="shared" si="910"/>
        <v>0</v>
      </c>
      <c r="L492" s="190">
        <f t="shared" si="910"/>
        <v>0</v>
      </c>
      <c r="M492" s="190">
        <f t="shared" si="910"/>
        <v>0</v>
      </c>
      <c r="N492" s="190">
        <f t="shared" si="910"/>
        <v>0</v>
      </c>
      <c r="O492" s="190">
        <f t="shared" si="910"/>
        <v>0</v>
      </c>
      <c r="P492" s="190">
        <f t="shared" si="910"/>
        <v>0</v>
      </c>
      <c r="Q492" s="190">
        <f t="shared" si="910"/>
        <v>0</v>
      </c>
      <c r="R492" s="190">
        <f t="shared" si="910"/>
        <v>0</v>
      </c>
      <c r="S492" s="190">
        <f t="shared" si="910"/>
        <v>0</v>
      </c>
      <c r="T492" s="190">
        <f t="shared" si="910"/>
        <v>0</v>
      </c>
      <c r="U492" s="190">
        <f t="shared" si="910"/>
        <v>0</v>
      </c>
      <c r="V492" s="190">
        <f t="shared" si="910"/>
        <v>0</v>
      </c>
      <c r="W492" s="190">
        <f t="shared" si="910"/>
        <v>0</v>
      </c>
      <c r="X492" s="190">
        <f t="shared" si="910"/>
        <v>0</v>
      </c>
      <c r="Y492" s="190">
        <f t="shared" si="910"/>
        <v>0</v>
      </c>
      <c r="Z492" s="190">
        <f t="shared" si="910"/>
        <v>0</v>
      </c>
      <c r="AA492" s="190">
        <f t="shared" si="910"/>
        <v>0</v>
      </c>
      <c r="AB492" s="190">
        <f t="shared" si="910"/>
        <v>0</v>
      </c>
      <c r="AC492" s="190">
        <f t="shared" si="910"/>
        <v>0</v>
      </c>
      <c r="AD492" s="190">
        <f t="shared" si="910"/>
        <v>0</v>
      </c>
      <c r="AE492" s="190">
        <f t="shared" si="910"/>
        <v>0</v>
      </c>
      <c r="AF492" s="190">
        <f t="shared" si="910"/>
        <v>0</v>
      </c>
      <c r="AG492" s="190">
        <f t="shared" si="910"/>
        <v>0</v>
      </c>
      <c r="AH492" s="190">
        <f t="shared" si="910"/>
        <v>0</v>
      </c>
      <c r="AI492" s="190">
        <f t="shared" si="910"/>
        <v>0</v>
      </c>
      <c r="AJ492" s="190">
        <f t="shared" si="910"/>
        <v>0</v>
      </c>
      <c r="AK492" s="190">
        <f t="shared" si="910"/>
        <v>0</v>
      </c>
      <c r="AL492" s="190">
        <f t="shared" si="910"/>
        <v>0</v>
      </c>
      <c r="AM492" s="190">
        <f t="shared" si="910"/>
        <v>0</v>
      </c>
      <c r="AN492" s="190">
        <f t="shared" si="910"/>
        <v>0</v>
      </c>
      <c r="AO492" s="190">
        <f t="shared" si="910"/>
        <v>0</v>
      </c>
      <c r="AP492" s="190">
        <f t="shared" si="910"/>
        <v>0</v>
      </c>
      <c r="AQ492" s="190">
        <f t="shared" si="910"/>
        <v>0</v>
      </c>
      <c r="AR492" s="190">
        <f t="shared" si="910"/>
        <v>0</v>
      </c>
      <c r="AS492" s="190">
        <f t="shared" si="910"/>
        <v>0</v>
      </c>
      <c r="AT492" s="190">
        <f t="shared" si="910"/>
        <v>0</v>
      </c>
      <c r="AU492" s="190">
        <f t="shared" si="910"/>
        <v>0</v>
      </c>
      <c r="AV492" s="190">
        <f t="shared" si="910"/>
        <v>0</v>
      </c>
      <c r="AW492" s="190">
        <f t="shared" si="910"/>
        <v>0</v>
      </c>
      <c r="AX492" s="190">
        <f t="shared" si="910"/>
        <v>0</v>
      </c>
      <c r="AY492" s="190">
        <f t="shared" si="910"/>
        <v>0</v>
      </c>
      <c r="AZ492" s="190">
        <f t="shared" si="910"/>
        <v>0</v>
      </c>
      <c r="BA492" s="190">
        <f t="shared" si="910"/>
        <v>0</v>
      </c>
      <c r="BB492" s="201"/>
    </row>
    <row r="493" spans="1:54" ht="22.5" customHeight="1">
      <c r="A493" s="302" t="s">
        <v>342</v>
      </c>
      <c r="B493" s="303"/>
      <c r="C493" s="304"/>
      <c r="D493" s="167" t="s">
        <v>41</v>
      </c>
      <c r="E493" s="156">
        <f>H493+K493+N493+Q493+T493+W493+Z493+AE493+AJ493+AO493+AT493+AY493</f>
        <v>219118.15893999999</v>
      </c>
      <c r="F493" s="156">
        <f>I493+L493+O493+R493+U493+X493+AC493+AH493+AM493+AR493+AW493+AZ493</f>
        <v>91711.741579999987</v>
      </c>
      <c r="G493" s="164">
        <f>F493/E493</f>
        <v>0.41854925225577927</v>
      </c>
      <c r="H493" s="190">
        <f>H494+H495+H496+H498+H499</f>
        <v>28795.76368</v>
      </c>
      <c r="I493" s="190">
        <f t="shared" ref="I493:BA493" si="911">I494+I495+I496+I498+I499</f>
        <v>28795.76368</v>
      </c>
      <c r="J493" s="190">
        <f t="shared" si="911"/>
        <v>100</v>
      </c>
      <c r="K493" s="190">
        <f t="shared" si="911"/>
        <v>40041.567000000003</v>
      </c>
      <c r="L493" s="190">
        <f t="shared" si="911"/>
        <v>40041.567000000003</v>
      </c>
      <c r="M493" s="190">
        <f>L493*100/K493</f>
        <v>100</v>
      </c>
      <c r="N493" s="196">
        <f t="shared" si="911"/>
        <v>5328.437609999999</v>
      </c>
      <c r="O493" s="196">
        <f t="shared" si="911"/>
        <v>5328.437609999999</v>
      </c>
      <c r="P493" s="190">
        <f>O493*100/N493</f>
        <v>100</v>
      </c>
      <c r="Q493" s="196">
        <f t="shared" si="911"/>
        <v>17545.973289999998</v>
      </c>
      <c r="R493" s="196">
        <f t="shared" si="911"/>
        <v>17545.973289999998</v>
      </c>
      <c r="S493" s="190">
        <f>R493*100/Q493</f>
        <v>100</v>
      </c>
      <c r="T493" s="230">
        <f t="shared" si="911"/>
        <v>23490.559730000001</v>
      </c>
      <c r="U493" s="230">
        <f t="shared" si="911"/>
        <v>0</v>
      </c>
      <c r="V493" s="230">
        <f t="shared" si="911"/>
        <v>0</v>
      </c>
      <c r="W493" s="230">
        <f t="shared" si="911"/>
        <v>8380.2680299999993</v>
      </c>
      <c r="X493" s="190">
        <f t="shared" si="911"/>
        <v>0</v>
      </c>
      <c r="Y493" s="190">
        <f t="shared" si="911"/>
        <v>0</v>
      </c>
      <c r="Z493" s="190">
        <f t="shared" si="911"/>
        <v>14143.61836</v>
      </c>
      <c r="AA493" s="190">
        <f t="shared" si="911"/>
        <v>0</v>
      </c>
      <c r="AB493" s="190">
        <f t="shared" si="911"/>
        <v>0</v>
      </c>
      <c r="AC493" s="190">
        <f t="shared" si="911"/>
        <v>0</v>
      </c>
      <c r="AD493" s="190">
        <f t="shared" si="911"/>
        <v>0</v>
      </c>
      <c r="AE493" s="190">
        <f t="shared" si="911"/>
        <v>5314.6071000000002</v>
      </c>
      <c r="AF493" s="190">
        <f t="shared" si="911"/>
        <v>0</v>
      </c>
      <c r="AG493" s="190">
        <f t="shared" si="911"/>
        <v>0</v>
      </c>
      <c r="AH493" s="190">
        <f t="shared" si="911"/>
        <v>0</v>
      </c>
      <c r="AI493" s="190">
        <f t="shared" si="911"/>
        <v>0</v>
      </c>
      <c r="AJ493" s="190">
        <f t="shared" si="911"/>
        <v>22713.46486</v>
      </c>
      <c r="AK493" s="190">
        <f t="shared" si="911"/>
        <v>0</v>
      </c>
      <c r="AL493" s="190">
        <f t="shared" si="911"/>
        <v>0</v>
      </c>
      <c r="AM493" s="190">
        <f t="shared" si="911"/>
        <v>0</v>
      </c>
      <c r="AN493" s="190">
        <f t="shared" si="911"/>
        <v>0</v>
      </c>
      <c r="AO493" s="190">
        <f t="shared" si="911"/>
        <v>223.50000000000003</v>
      </c>
      <c r="AP493" s="190">
        <f t="shared" si="911"/>
        <v>0</v>
      </c>
      <c r="AQ493" s="190">
        <f t="shared" si="911"/>
        <v>0</v>
      </c>
      <c r="AR493" s="190">
        <f t="shared" si="911"/>
        <v>0</v>
      </c>
      <c r="AS493" s="190">
        <f t="shared" si="911"/>
        <v>0</v>
      </c>
      <c r="AT493" s="190">
        <f t="shared" si="911"/>
        <v>2375.1999999999998</v>
      </c>
      <c r="AU493" s="190">
        <f t="shared" si="911"/>
        <v>5.47</v>
      </c>
      <c r="AV493" s="190">
        <f t="shared" si="911"/>
        <v>0</v>
      </c>
      <c r="AW493" s="190">
        <f t="shared" si="911"/>
        <v>0</v>
      </c>
      <c r="AX493" s="190">
        <f t="shared" si="911"/>
        <v>0</v>
      </c>
      <c r="AY493" s="190">
        <f t="shared" si="911"/>
        <v>50765.199280000001</v>
      </c>
      <c r="AZ493" s="190">
        <f t="shared" si="911"/>
        <v>0</v>
      </c>
      <c r="BA493" s="190">
        <f t="shared" si="911"/>
        <v>0</v>
      </c>
      <c r="BB493" s="200"/>
    </row>
    <row r="494" spans="1:54" ht="32.25" customHeight="1">
      <c r="A494" s="305"/>
      <c r="B494" s="306"/>
      <c r="C494" s="307"/>
      <c r="D494" s="165" t="s">
        <v>37</v>
      </c>
      <c r="E494" s="156">
        <f t="shared" ref="E494:E495" si="912">H494+K494+N494+Q494+T494+W494+Z494+AE494+AJ494+AO494+AT494+AY494</f>
        <v>0</v>
      </c>
      <c r="F494" s="156">
        <f t="shared" ref="F494:F497" si="913">I494+L494+O494+R494+U494+X494+AC494+AH494+AM494+AR494+AW494+AZ494</f>
        <v>0</v>
      </c>
      <c r="G494" s="164"/>
      <c r="H494" s="190">
        <f t="shared" ref="H494:BA494" si="914">H487+H339+H289+H169</f>
        <v>0</v>
      </c>
      <c r="I494" s="190">
        <f t="shared" si="914"/>
        <v>0</v>
      </c>
      <c r="J494" s="190">
        <f t="shared" si="914"/>
        <v>0</v>
      </c>
      <c r="K494" s="190">
        <f t="shared" si="914"/>
        <v>0</v>
      </c>
      <c r="L494" s="190">
        <f t="shared" si="914"/>
        <v>0</v>
      </c>
      <c r="M494" s="190">
        <f t="shared" si="914"/>
        <v>0</v>
      </c>
      <c r="N494" s="196">
        <f t="shared" si="914"/>
        <v>0</v>
      </c>
      <c r="O494" s="196">
        <f t="shared" si="914"/>
        <v>0</v>
      </c>
      <c r="P494" s="190">
        <f t="shared" si="914"/>
        <v>0</v>
      </c>
      <c r="Q494" s="196">
        <f t="shared" si="914"/>
        <v>0</v>
      </c>
      <c r="R494" s="196">
        <f t="shared" si="914"/>
        <v>0</v>
      </c>
      <c r="S494" s="190">
        <f t="shared" si="914"/>
        <v>0</v>
      </c>
      <c r="T494" s="230">
        <f t="shared" si="914"/>
        <v>0</v>
      </c>
      <c r="U494" s="230">
        <f t="shared" si="914"/>
        <v>0</v>
      </c>
      <c r="V494" s="230">
        <f t="shared" si="914"/>
        <v>0</v>
      </c>
      <c r="W494" s="230">
        <f t="shared" si="914"/>
        <v>0</v>
      </c>
      <c r="X494" s="190">
        <f t="shared" si="914"/>
        <v>0</v>
      </c>
      <c r="Y494" s="190">
        <f t="shared" si="914"/>
        <v>0</v>
      </c>
      <c r="Z494" s="190">
        <f t="shared" si="914"/>
        <v>0</v>
      </c>
      <c r="AA494" s="190">
        <f t="shared" si="914"/>
        <v>0</v>
      </c>
      <c r="AB494" s="190">
        <f t="shared" si="914"/>
        <v>0</v>
      </c>
      <c r="AC494" s="190">
        <f t="shared" si="914"/>
        <v>0</v>
      </c>
      <c r="AD494" s="190">
        <f t="shared" si="914"/>
        <v>0</v>
      </c>
      <c r="AE494" s="190">
        <f t="shared" si="914"/>
        <v>0</v>
      </c>
      <c r="AF494" s="190">
        <f t="shared" si="914"/>
        <v>0</v>
      </c>
      <c r="AG494" s="190">
        <f t="shared" si="914"/>
        <v>0</v>
      </c>
      <c r="AH494" s="190">
        <f t="shared" si="914"/>
        <v>0</v>
      </c>
      <c r="AI494" s="190">
        <f t="shared" si="914"/>
        <v>0</v>
      </c>
      <c r="AJ494" s="190">
        <f t="shared" si="914"/>
        <v>0</v>
      </c>
      <c r="AK494" s="190">
        <f t="shared" si="914"/>
        <v>0</v>
      </c>
      <c r="AL494" s="190">
        <f t="shared" si="914"/>
        <v>0</v>
      </c>
      <c r="AM494" s="190">
        <f t="shared" si="914"/>
        <v>0</v>
      </c>
      <c r="AN494" s="190">
        <f t="shared" si="914"/>
        <v>0</v>
      </c>
      <c r="AO494" s="190">
        <f t="shared" si="914"/>
        <v>0</v>
      </c>
      <c r="AP494" s="190">
        <f t="shared" si="914"/>
        <v>0</v>
      </c>
      <c r="AQ494" s="190">
        <f t="shared" si="914"/>
        <v>0</v>
      </c>
      <c r="AR494" s="190">
        <f t="shared" si="914"/>
        <v>0</v>
      </c>
      <c r="AS494" s="190">
        <f t="shared" si="914"/>
        <v>0</v>
      </c>
      <c r="AT494" s="190">
        <f t="shared" si="914"/>
        <v>0</v>
      </c>
      <c r="AU494" s="190">
        <f t="shared" si="914"/>
        <v>0</v>
      </c>
      <c r="AV494" s="190">
        <f t="shared" si="914"/>
        <v>0</v>
      </c>
      <c r="AW494" s="190">
        <f t="shared" si="914"/>
        <v>0</v>
      </c>
      <c r="AX494" s="190">
        <f t="shared" si="914"/>
        <v>0</v>
      </c>
      <c r="AY494" s="190">
        <f t="shared" si="914"/>
        <v>0</v>
      </c>
      <c r="AZ494" s="190">
        <f t="shared" si="914"/>
        <v>0</v>
      </c>
      <c r="BA494" s="190">
        <f t="shared" si="914"/>
        <v>0</v>
      </c>
      <c r="BB494" s="200"/>
    </row>
    <row r="495" spans="1:54" ht="50.25" customHeight="1">
      <c r="A495" s="305"/>
      <c r="B495" s="306"/>
      <c r="C495" s="307"/>
      <c r="D495" s="166" t="s">
        <v>2</v>
      </c>
      <c r="E495" s="156">
        <f t="shared" si="912"/>
        <v>6860.0183600000018</v>
      </c>
      <c r="F495" s="156">
        <f t="shared" si="913"/>
        <v>392.03056000000004</v>
      </c>
      <c r="G495" s="164"/>
      <c r="H495" s="190">
        <f t="shared" ref="H495:BA495" si="915">H488+H340+H290+H170</f>
        <v>0</v>
      </c>
      <c r="I495" s="190">
        <f t="shared" si="915"/>
        <v>0</v>
      </c>
      <c r="J495" s="190">
        <f t="shared" si="915"/>
        <v>0</v>
      </c>
      <c r="K495" s="190">
        <f t="shared" si="915"/>
        <v>85.079509999999999</v>
      </c>
      <c r="L495" s="190">
        <f t="shared" si="915"/>
        <v>85.079509999999999</v>
      </c>
      <c r="M495" s="190">
        <f t="shared" ref="M495:M496" si="916">L495*100/K495</f>
        <v>99.999999999999986</v>
      </c>
      <c r="N495" s="196">
        <f t="shared" si="915"/>
        <v>107.81780999999999</v>
      </c>
      <c r="O495" s="196">
        <f t="shared" si="915"/>
        <v>107.81781000000001</v>
      </c>
      <c r="P495" s="190">
        <f t="shared" ref="P495:P496" si="917">O495*100/N495</f>
        <v>100.00000000000001</v>
      </c>
      <c r="Q495" s="196">
        <f t="shared" si="915"/>
        <v>199.13324</v>
      </c>
      <c r="R495" s="196">
        <f t="shared" si="915"/>
        <v>199.13324</v>
      </c>
      <c r="S495" s="190">
        <f t="shared" ref="S495:S496" si="918">R495*100/Q495</f>
        <v>100</v>
      </c>
      <c r="T495" s="230">
        <f t="shared" si="915"/>
        <v>180.56943999999999</v>
      </c>
      <c r="U495" s="230">
        <f t="shared" si="915"/>
        <v>0</v>
      </c>
      <c r="V495" s="230">
        <f t="shared" si="915"/>
        <v>0</v>
      </c>
      <c r="W495" s="230">
        <f t="shared" si="915"/>
        <v>1218.1999999999998</v>
      </c>
      <c r="X495" s="190">
        <f t="shared" si="915"/>
        <v>0</v>
      </c>
      <c r="Y495" s="190">
        <f t="shared" si="915"/>
        <v>0</v>
      </c>
      <c r="Z495" s="190">
        <f t="shared" si="915"/>
        <v>4839.8183600000002</v>
      </c>
      <c r="AA495" s="190">
        <f t="shared" si="915"/>
        <v>0</v>
      </c>
      <c r="AB495" s="190">
        <f t="shared" si="915"/>
        <v>0</v>
      </c>
      <c r="AC495" s="190">
        <f t="shared" si="915"/>
        <v>0</v>
      </c>
      <c r="AD495" s="190">
        <f t="shared" si="915"/>
        <v>0</v>
      </c>
      <c r="AE495" s="190">
        <f t="shared" si="915"/>
        <v>39.1</v>
      </c>
      <c r="AF495" s="190">
        <f t="shared" si="915"/>
        <v>0</v>
      </c>
      <c r="AG495" s="190">
        <f t="shared" si="915"/>
        <v>0</v>
      </c>
      <c r="AH495" s="190">
        <f t="shared" si="915"/>
        <v>0</v>
      </c>
      <c r="AI495" s="190">
        <f t="shared" si="915"/>
        <v>0</v>
      </c>
      <c r="AJ495" s="190">
        <f t="shared" si="915"/>
        <v>39.1</v>
      </c>
      <c r="AK495" s="190">
        <f t="shared" si="915"/>
        <v>0</v>
      </c>
      <c r="AL495" s="190">
        <f t="shared" si="915"/>
        <v>0</v>
      </c>
      <c r="AM495" s="190">
        <f t="shared" si="915"/>
        <v>0</v>
      </c>
      <c r="AN495" s="190">
        <f t="shared" si="915"/>
        <v>0</v>
      </c>
      <c r="AO495" s="190">
        <f t="shared" si="915"/>
        <v>39.1</v>
      </c>
      <c r="AP495" s="190">
        <f t="shared" si="915"/>
        <v>0</v>
      </c>
      <c r="AQ495" s="190">
        <f t="shared" si="915"/>
        <v>0</v>
      </c>
      <c r="AR495" s="190">
        <f t="shared" si="915"/>
        <v>0</v>
      </c>
      <c r="AS495" s="190">
        <f t="shared" si="915"/>
        <v>0</v>
      </c>
      <c r="AT495" s="190">
        <f t="shared" si="915"/>
        <v>39.1</v>
      </c>
      <c r="AU495" s="190">
        <f t="shared" si="915"/>
        <v>0</v>
      </c>
      <c r="AV495" s="190">
        <f t="shared" si="915"/>
        <v>0</v>
      </c>
      <c r="AW495" s="190">
        <f t="shared" si="915"/>
        <v>0</v>
      </c>
      <c r="AX495" s="190">
        <f t="shared" si="915"/>
        <v>0</v>
      </c>
      <c r="AY495" s="190">
        <f t="shared" si="915"/>
        <v>73</v>
      </c>
      <c r="AZ495" s="190">
        <f t="shared" si="915"/>
        <v>0</v>
      </c>
      <c r="BA495" s="190">
        <f t="shared" si="915"/>
        <v>0</v>
      </c>
      <c r="BB495" s="200"/>
    </row>
    <row r="496" spans="1:54" ht="22.5" customHeight="1">
      <c r="A496" s="305"/>
      <c r="B496" s="306"/>
      <c r="C496" s="307"/>
      <c r="D496" s="182" t="s">
        <v>277</v>
      </c>
      <c r="E496" s="156">
        <f>H496+K496+N496+Q496+T496+W496+Z496+AE496+AJ496+AO496+AT496+AY496</f>
        <v>212258.14057999998</v>
      </c>
      <c r="F496" s="156">
        <f t="shared" si="913"/>
        <v>91319.711020000002</v>
      </c>
      <c r="G496" s="164"/>
      <c r="H496" s="190">
        <f t="shared" ref="H496:BA496" si="919">H489+H341+H291+H171</f>
        <v>28795.76368</v>
      </c>
      <c r="I496" s="190">
        <f t="shared" si="919"/>
        <v>28795.76368</v>
      </c>
      <c r="J496" s="190">
        <f t="shared" si="919"/>
        <v>100</v>
      </c>
      <c r="K496" s="190">
        <f t="shared" si="919"/>
        <v>39956.48749</v>
      </c>
      <c r="L496" s="190">
        <f t="shared" si="919"/>
        <v>39956.48749</v>
      </c>
      <c r="M496" s="190">
        <f t="shared" si="916"/>
        <v>100</v>
      </c>
      <c r="N496" s="196">
        <f t="shared" si="919"/>
        <v>5220.6197999999995</v>
      </c>
      <c r="O496" s="196">
        <f t="shared" si="919"/>
        <v>5220.6197999999995</v>
      </c>
      <c r="P496" s="190">
        <f t="shared" si="917"/>
        <v>100</v>
      </c>
      <c r="Q496" s="196">
        <f t="shared" si="919"/>
        <v>17346.840049999999</v>
      </c>
      <c r="R496" s="196">
        <f t="shared" si="919"/>
        <v>17346.840049999999</v>
      </c>
      <c r="S496" s="190">
        <f t="shared" si="918"/>
        <v>100</v>
      </c>
      <c r="T496" s="230">
        <f t="shared" si="919"/>
        <v>23309.990290000002</v>
      </c>
      <c r="U496" s="230">
        <f t="shared" si="919"/>
        <v>0</v>
      </c>
      <c r="V496" s="230">
        <f t="shared" si="919"/>
        <v>0</v>
      </c>
      <c r="W496" s="230">
        <f t="shared" si="919"/>
        <v>7162.0680299999995</v>
      </c>
      <c r="X496" s="190">
        <f t="shared" si="919"/>
        <v>0</v>
      </c>
      <c r="Y496" s="190">
        <f t="shared" si="919"/>
        <v>0</v>
      </c>
      <c r="Z496" s="190">
        <f t="shared" si="919"/>
        <v>9303.7999999999993</v>
      </c>
      <c r="AA496" s="190">
        <f t="shared" si="919"/>
        <v>0</v>
      </c>
      <c r="AB496" s="190">
        <f t="shared" si="919"/>
        <v>0</v>
      </c>
      <c r="AC496" s="190">
        <f t="shared" si="919"/>
        <v>0</v>
      </c>
      <c r="AD496" s="190">
        <f t="shared" si="919"/>
        <v>0</v>
      </c>
      <c r="AE496" s="190">
        <f t="shared" si="919"/>
        <v>5275.5070999999998</v>
      </c>
      <c r="AF496" s="190">
        <f t="shared" si="919"/>
        <v>0</v>
      </c>
      <c r="AG496" s="190">
        <f t="shared" si="919"/>
        <v>0</v>
      </c>
      <c r="AH496" s="190">
        <f t="shared" si="919"/>
        <v>0</v>
      </c>
      <c r="AI496" s="190">
        <f t="shared" si="919"/>
        <v>0</v>
      </c>
      <c r="AJ496" s="190">
        <f t="shared" si="919"/>
        <v>22674.364860000001</v>
      </c>
      <c r="AK496" s="190">
        <f t="shared" si="919"/>
        <v>0</v>
      </c>
      <c r="AL496" s="190">
        <f t="shared" si="919"/>
        <v>0</v>
      </c>
      <c r="AM496" s="190">
        <f t="shared" si="919"/>
        <v>0</v>
      </c>
      <c r="AN496" s="190">
        <f t="shared" si="919"/>
        <v>0</v>
      </c>
      <c r="AO496" s="190">
        <f t="shared" si="919"/>
        <v>184.40000000000003</v>
      </c>
      <c r="AP496" s="190">
        <f t="shared" si="919"/>
        <v>0</v>
      </c>
      <c r="AQ496" s="190">
        <f t="shared" si="919"/>
        <v>0</v>
      </c>
      <c r="AR496" s="190">
        <f t="shared" si="919"/>
        <v>0</v>
      </c>
      <c r="AS496" s="190">
        <f t="shared" si="919"/>
        <v>0</v>
      </c>
      <c r="AT496" s="190">
        <f t="shared" si="919"/>
        <v>2336.1</v>
      </c>
      <c r="AU496" s="190">
        <f t="shared" si="919"/>
        <v>5.47</v>
      </c>
      <c r="AV496" s="190">
        <f t="shared" si="919"/>
        <v>0</v>
      </c>
      <c r="AW496" s="190">
        <f t="shared" si="919"/>
        <v>0</v>
      </c>
      <c r="AX496" s="190">
        <f t="shared" si="919"/>
        <v>0</v>
      </c>
      <c r="AY496" s="190">
        <f t="shared" si="919"/>
        <v>50692.199280000001</v>
      </c>
      <c r="AZ496" s="190">
        <f t="shared" si="919"/>
        <v>0</v>
      </c>
      <c r="BA496" s="190">
        <f t="shared" si="919"/>
        <v>0</v>
      </c>
      <c r="BB496" s="200"/>
    </row>
    <row r="497" spans="1:54" ht="82.5" customHeight="1">
      <c r="A497" s="305"/>
      <c r="B497" s="306"/>
      <c r="C497" s="307"/>
      <c r="D497" s="182" t="s">
        <v>283</v>
      </c>
      <c r="E497" s="156">
        <f t="shared" ref="E497:E499" si="920">H497+K497+N497+Q497+T497+W497+Z497+AE497+AJ497+AO497+AT497+AY497</f>
        <v>55121.516169999995</v>
      </c>
      <c r="F497" s="156">
        <f t="shared" si="913"/>
        <v>2642.1168899999998</v>
      </c>
      <c r="G497" s="164"/>
      <c r="H497" s="190">
        <f t="shared" ref="H497:BA497" si="921">H490+H342+H292+H172</f>
        <v>0</v>
      </c>
      <c r="I497" s="190">
        <f t="shared" si="921"/>
        <v>0</v>
      </c>
      <c r="J497" s="190">
        <f t="shared" si="921"/>
        <v>0</v>
      </c>
      <c r="K497" s="190">
        <f t="shared" si="921"/>
        <v>0</v>
      </c>
      <c r="L497" s="190">
        <f t="shared" si="921"/>
        <v>0</v>
      </c>
      <c r="M497" s="190">
        <f t="shared" si="921"/>
        <v>0</v>
      </c>
      <c r="N497" s="196">
        <f t="shared" si="921"/>
        <v>2642.1168899999998</v>
      </c>
      <c r="O497" s="196">
        <f t="shared" si="921"/>
        <v>2642.1168899999998</v>
      </c>
      <c r="P497" s="190">
        <f>O497*100/N497</f>
        <v>99.999999999999986</v>
      </c>
      <c r="Q497" s="190">
        <f t="shared" si="921"/>
        <v>0</v>
      </c>
      <c r="R497" s="190">
        <f t="shared" si="921"/>
        <v>0</v>
      </c>
      <c r="S497" s="190">
        <f t="shared" si="921"/>
        <v>0</v>
      </c>
      <c r="T497" s="190">
        <f t="shared" si="921"/>
        <v>0</v>
      </c>
      <c r="U497" s="190">
        <f t="shared" si="921"/>
        <v>0</v>
      </c>
      <c r="V497" s="190">
        <f t="shared" si="921"/>
        <v>0</v>
      </c>
      <c r="W497" s="190">
        <f t="shared" si="921"/>
        <v>0</v>
      </c>
      <c r="X497" s="190">
        <f t="shared" si="921"/>
        <v>0</v>
      </c>
      <c r="Y497" s="190">
        <f t="shared" si="921"/>
        <v>0</v>
      </c>
      <c r="Z497" s="190">
        <f t="shared" si="921"/>
        <v>0</v>
      </c>
      <c r="AA497" s="190">
        <f t="shared" si="921"/>
        <v>0</v>
      </c>
      <c r="AB497" s="190">
        <f t="shared" si="921"/>
        <v>0</v>
      </c>
      <c r="AC497" s="190">
        <f t="shared" si="921"/>
        <v>0</v>
      </c>
      <c r="AD497" s="190">
        <f t="shared" si="921"/>
        <v>0</v>
      </c>
      <c r="AE497" s="190">
        <f t="shared" si="921"/>
        <v>2000</v>
      </c>
      <c r="AF497" s="190">
        <f t="shared" si="921"/>
        <v>0</v>
      </c>
      <c r="AG497" s="190">
        <f t="shared" si="921"/>
        <v>0</v>
      </c>
      <c r="AH497" s="190">
        <f t="shared" si="921"/>
        <v>0</v>
      </c>
      <c r="AI497" s="190">
        <f t="shared" si="921"/>
        <v>0</v>
      </c>
      <c r="AJ497" s="190">
        <f t="shared" si="921"/>
        <v>0</v>
      </c>
      <c r="AK497" s="190">
        <f t="shared" si="921"/>
        <v>0</v>
      </c>
      <c r="AL497" s="190">
        <f t="shared" si="921"/>
        <v>0</v>
      </c>
      <c r="AM497" s="190">
        <f t="shared" si="921"/>
        <v>0</v>
      </c>
      <c r="AN497" s="190">
        <f t="shared" si="921"/>
        <v>0</v>
      </c>
      <c r="AO497" s="190">
        <f t="shared" si="921"/>
        <v>0</v>
      </c>
      <c r="AP497" s="190">
        <f t="shared" si="921"/>
        <v>0</v>
      </c>
      <c r="AQ497" s="190">
        <f t="shared" si="921"/>
        <v>0</v>
      </c>
      <c r="AR497" s="190">
        <f t="shared" si="921"/>
        <v>0</v>
      </c>
      <c r="AS497" s="190">
        <f t="shared" si="921"/>
        <v>0</v>
      </c>
      <c r="AT497" s="190">
        <f t="shared" si="921"/>
        <v>0</v>
      </c>
      <c r="AU497" s="190">
        <f t="shared" si="921"/>
        <v>0</v>
      </c>
      <c r="AV497" s="190">
        <f t="shared" si="921"/>
        <v>0</v>
      </c>
      <c r="AW497" s="190">
        <f t="shared" si="921"/>
        <v>0</v>
      </c>
      <c r="AX497" s="190">
        <f t="shared" si="921"/>
        <v>0</v>
      </c>
      <c r="AY497" s="190">
        <f t="shared" si="921"/>
        <v>50479.399279999998</v>
      </c>
      <c r="AZ497" s="190">
        <f t="shared" si="921"/>
        <v>0</v>
      </c>
      <c r="BA497" s="190">
        <f t="shared" si="921"/>
        <v>0</v>
      </c>
      <c r="BB497" s="200"/>
    </row>
    <row r="498" spans="1:54" ht="22.5" customHeight="1">
      <c r="A498" s="305"/>
      <c r="B498" s="306"/>
      <c r="C498" s="307"/>
      <c r="D498" s="182" t="s">
        <v>278</v>
      </c>
      <c r="E498" s="156">
        <f t="shared" si="920"/>
        <v>0</v>
      </c>
      <c r="F498" s="156">
        <f t="shared" ref="F498:F499" si="922">I498+L498+O498+R498+U498+X498+AA498+AF498+AK498+AP498+AU498+AZ498</f>
        <v>0</v>
      </c>
      <c r="G498" s="164"/>
      <c r="H498" s="190">
        <f t="shared" ref="H498:BA498" si="923">H491+H343+H293+H173</f>
        <v>0</v>
      </c>
      <c r="I498" s="190">
        <f t="shared" si="923"/>
        <v>0</v>
      </c>
      <c r="J498" s="190">
        <f t="shared" si="923"/>
        <v>0</v>
      </c>
      <c r="K498" s="190">
        <f t="shared" si="923"/>
        <v>0</v>
      </c>
      <c r="L498" s="190">
        <f t="shared" si="923"/>
        <v>0</v>
      </c>
      <c r="M498" s="190">
        <f t="shared" si="923"/>
        <v>0</v>
      </c>
      <c r="N498" s="190">
        <f t="shared" si="923"/>
        <v>0</v>
      </c>
      <c r="O498" s="190">
        <f t="shared" si="923"/>
        <v>0</v>
      </c>
      <c r="P498" s="190">
        <f t="shared" si="923"/>
        <v>0</v>
      </c>
      <c r="Q498" s="190">
        <f t="shared" si="923"/>
        <v>0</v>
      </c>
      <c r="R498" s="190">
        <f t="shared" si="923"/>
        <v>0</v>
      </c>
      <c r="S498" s="190">
        <f t="shared" si="923"/>
        <v>0</v>
      </c>
      <c r="T498" s="190">
        <f t="shared" si="923"/>
        <v>0</v>
      </c>
      <c r="U498" s="190">
        <f t="shared" si="923"/>
        <v>0</v>
      </c>
      <c r="V498" s="190">
        <f t="shared" si="923"/>
        <v>0</v>
      </c>
      <c r="W498" s="190">
        <f t="shared" si="923"/>
        <v>0</v>
      </c>
      <c r="X498" s="190">
        <f t="shared" si="923"/>
        <v>0</v>
      </c>
      <c r="Y498" s="190">
        <f t="shared" si="923"/>
        <v>0</v>
      </c>
      <c r="Z498" s="190">
        <f t="shared" si="923"/>
        <v>0</v>
      </c>
      <c r="AA498" s="190">
        <f t="shared" si="923"/>
        <v>0</v>
      </c>
      <c r="AB498" s="190">
        <f t="shared" si="923"/>
        <v>0</v>
      </c>
      <c r="AC498" s="190">
        <f t="shared" si="923"/>
        <v>0</v>
      </c>
      <c r="AD498" s="190">
        <f t="shared" si="923"/>
        <v>0</v>
      </c>
      <c r="AE498" s="190">
        <f t="shared" si="923"/>
        <v>0</v>
      </c>
      <c r="AF498" s="190">
        <f t="shared" si="923"/>
        <v>0</v>
      </c>
      <c r="AG498" s="190">
        <f t="shared" si="923"/>
        <v>0</v>
      </c>
      <c r="AH498" s="190">
        <f t="shared" si="923"/>
        <v>0</v>
      </c>
      <c r="AI498" s="190">
        <f t="shared" si="923"/>
        <v>0</v>
      </c>
      <c r="AJ498" s="190">
        <f t="shared" si="923"/>
        <v>0</v>
      </c>
      <c r="AK498" s="190">
        <f t="shared" si="923"/>
        <v>0</v>
      </c>
      <c r="AL498" s="190">
        <f t="shared" si="923"/>
        <v>0</v>
      </c>
      <c r="AM498" s="190">
        <f t="shared" si="923"/>
        <v>0</v>
      </c>
      <c r="AN498" s="190">
        <f t="shared" si="923"/>
        <v>0</v>
      </c>
      <c r="AO498" s="190">
        <f t="shared" si="923"/>
        <v>0</v>
      </c>
      <c r="AP498" s="190">
        <f t="shared" si="923"/>
        <v>0</v>
      </c>
      <c r="AQ498" s="190">
        <f t="shared" si="923"/>
        <v>0</v>
      </c>
      <c r="AR498" s="190">
        <f t="shared" si="923"/>
        <v>0</v>
      </c>
      <c r="AS498" s="190">
        <f t="shared" si="923"/>
        <v>0</v>
      </c>
      <c r="AT498" s="190">
        <f t="shared" si="923"/>
        <v>0</v>
      </c>
      <c r="AU498" s="190">
        <f t="shared" si="923"/>
        <v>0</v>
      </c>
      <c r="AV498" s="190">
        <f t="shared" si="923"/>
        <v>0</v>
      </c>
      <c r="AW498" s="190">
        <f t="shared" si="923"/>
        <v>0</v>
      </c>
      <c r="AX498" s="190">
        <f t="shared" si="923"/>
        <v>0</v>
      </c>
      <c r="AY498" s="190">
        <f t="shared" si="923"/>
        <v>0</v>
      </c>
      <c r="AZ498" s="190">
        <f t="shared" si="923"/>
        <v>0</v>
      </c>
      <c r="BA498" s="190">
        <f t="shared" si="923"/>
        <v>0</v>
      </c>
      <c r="BB498" s="200"/>
    </row>
    <row r="499" spans="1:54" ht="31.2">
      <c r="A499" s="305"/>
      <c r="B499" s="306"/>
      <c r="C499" s="307"/>
      <c r="D499" s="161" t="s">
        <v>43</v>
      </c>
      <c r="E499" s="156">
        <f t="shared" si="920"/>
        <v>0</v>
      </c>
      <c r="F499" s="156">
        <f t="shared" si="922"/>
        <v>0</v>
      </c>
      <c r="G499" s="164"/>
      <c r="H499" s="190">
        <f t="shared" ref="H499:BA499" si="924">H492+H344+H294+H174</f>
        <v>0</v>
      </c>
      <c r="I499" s="190">
        <f t="shared" si="924"/>
        <v>0</v>
      </c>
      <c r="J499" s="190">
        <f t="shared" si="924"/>
        <v>0</v>
      </c>
      <c r="K499" s="190">
        <f t="shared" si="924"/>
        <v>0</v>
      </c>
      <c r="L499" s="190">
        <f t="shared" si="924"/>
        <v>0</v>
      </c>
      <c r="M499" s="190">
        <f t="shared" si="924"/>
        <v>0</v>
      </c>
      <c r="N499" s="190">
        <f t="shared" si="924"/>
        <v>0</v>
      </c>
      <c r="O499" s="190">
        <f t="shared" si="924"/>
        <v>0</v>
      </c>
      <c r="P499" s="190">
        <f t="shared" si="924"/>
        <v>0</v>
      </c>
      <c r="Q499" s="190">
        <f t="shared" si="924"/>
        <v>0</v>
      </c>
      <c r="R499" s="190">
        <f t="shared" si="924"/>
        <v>0</v>
      </c>
      <c r="S499" s="190">
        <f t="shared" si="924"/>
        <v>0</v>
      </c>
      <c r="T499" s="190">
        <f t="shared" si="924"/>
        <v>0</v>
      </c>
      <c r="U499" s="190">
        <f t="shared" si="924"/>
        <v>0</v>
      </c>
      <c r="V499" s="190">
        <f t="shared" si="924"/>
        <v>0</v>
      </c>
      <c r="W499" s="190">
        <f t="shared" si="924"/>
        <v>0</v>
      </c>
      <c r="X499" s="190">
        <f t="shared" si="924"/>
        <v>0</v>
      </c>
      <c r="Y499" s="190">
        <f t="shared" si="924"/>
        <v>0</v>
      </c>
      <c r="Z499" s="190">
        <f t="shared" si="924"/>
        <v>0</v>
      </c>
      <c r="AA499" s="190">
        <f t="shared" si="924"/>
        <v>0</v>
      </c>
      <c r="AB499" s="190">
        <f t="shared" si="924"/>
        <v>0</v>
      </c>
      <c r="AC499" s="190">
        <f t="shared" si="924"/>
        <v>0</v>
      </c>
      <c r="AD499" s="190">
        <f t="shared" si="924"/>
        <v>0</v>
      </c>
      <c r="AE499" s="190">
        <f t="shared" si="924"/>
        <v>0</v>
      </c>
      <c r="AF499" s="190">
        <f t="shared" si="924"/>
        <v>0</v>
      </c>
      <c r="AG499" s="190">
        <f t="shared" si="924"/>
        <v>0</v>
      </c>
      <c r="AH499" s="190">
        <f t="shared" si="924"/>
        <v>0</v>
      </c>
      <c r="AI499" s="190">
        <f t="shared" si="924"/>
        <v>0</v>
      </c>
      <c r="AJ499" s="190">
        <f t="shared" si="924"/>
        <v>0</v>
      </c>
      <c r="AK499" s="190">
        <f t="shared" si="924"/>
        <v>0</v>
      </c>
      <c r="AL499" s="190">
        <f t="shared" si="924"/>
        <v>0</v>
      </c>
      <c r="AM499" s="190">
        <f t="shared" si="924"/>
        <v>0</v>
      </c>
      <c r="AN499" s="190">
        <f t="shared" si="924"/>
        <v>0</v>
      </c>
      <c r="AO499" s="190">
        <f t="shared" si="924"/>
        <v>0</v>
      </c>
      <c r="AP499" s="190">
        <f t="shared" si="924"/>
        <v>0</v>
      </c>
      <c r="AQ499" s="190">
        <f t="shared" si="924"/>
        <v>0</v>
      </c>
      <c r="AR499" s="190">
        <f t="shared" si="924"/>
        <v>0</v>
      </c>
      <c r="AS499" s="190">
        <f t="shared" si="924"/>
        <v>0</v>
      </c>
      <c r="AT499" s="190">
        <f t="shared" si="924"/>
        <v>0</v>
      </c>
      <c r="AU499" s="190">
        <f t="shared" si="924"/>
        <v>0</v>
      </c>
      <c r="AV499" s="190">
        <f t="shared" si="924"/>
        <v>0</v>
      </c>
      <c r="AW499" s="190">
        <f t="shared" si="924"/>
        <v>0</v>
      </c>
      <c r="AX499" s="190">
        <f t="shared" si="924"/>
        <v>0</v>
      </c>
      <c r="AY499" s="190">
        <f t="shared" si="924"/>
        <v>0</v>
      </c>
      <c r="AZ499" s="190">
        <f t="shared" si="924"/>
        <v>0</v>
      </c>
      <c r="BA499" s="190">
        <f t="shared" si="924"/>
        <v>0</v>
      </c>
      <c r="BB499" s="201"/>
    </row>
    <row r="500" spans="1:54" ht="14.4">
      <c r="A500" s="389" t="s">
        <v>355</v>
      </c>
      <c r="B500" s="408"/>
      <c r="C500" s="408"/>
      <c r="D500" s="408"/>
      <c r="E500" s="408"/>
      <c r="F500" s="408"/>
      <c r="G500" s="408"/>
      <c r="H500" s="408"/>
      <c r="I500" s="408"/>
      <c r="J500" s="408"/>
      <c r="K500" s="408"/>
      <c r="L500" s="408"/>
      <c r="M500" s="408"/>
      <c r="N500" s="408"/>
      <c r="O500" s="408"/>
      <c r="P500" s="408"/>
      <c r="Q500" s="408"/>
      <c r="R500" s="408"/>
      <c r="S500" s="408"/>
      <c r="T500" s="408"/>
      <c r="U500" s="408"/>
      <c r="V500" s="408"/>
      <c r="W500" s="408"/>
      <c r="X500" s="408"/>
      <c r="Y500" s="408"/>
      <c r="Z500" s="408"/>
      <c r="AA500" s="408"/>
      <c r="AB500" s="408"/>
      <c r="AC500" s="408"/>
      <c r="AD500" s="408"/>
      <c r="AE500" s="408"/>
      <c r="AF500" s="408"/>
      <c r="AG500" s="408"/>
      <c r="AH500" s="408"/>
      <c r="AI500" s="408"/>
      <c r="AJ500" s="408"/>
      <c r="AK500" s="408"/>
      <c r="AL500" s="408"/>
      <c r="AM500" s="408"/>
      <c r="AN500" s="408"/>
      <c r="AO500" s="408"/>
      <c r="AP500" s="408"/>
      <c r="AQ500" s="408"/>
      <c r="AR500" s="408"/>
      <c r="AS500" s="408"/>
      <c r="AT500" s="408"/>
      <c r="AU500" s="408"/>
      <c r="AV500" s="408"/>
      <c r="AW500" s="408"/>
      <c r="AX500" s="408"/>
      <c r="AY500" s="408"/>
      <c r="AZ500" s="408"/>
      <c r="BA500" s="408"/>
      <c r="BB500" s="408"/>
    </row>
    <row r="501" spans="1:54" ht="14.4">
      <c r="A501" s="389" t="s">
        <v>359</v>
      </c>
      <c r="B501" s="390"/>
      <c r="C501" s="390"/>
      <c r="D501" s="390"/>
      <c r="E501" s="390"/>
      <c r="F501" s="390"/>
      <c r="G501" s="390"/>
      <c r="H501" s="390"/>
      <c r="I501" s="390"/>
      <c r="J501" s="390"/>
      <c r="K501" s="390"/>
      <c r="L501" s="390"/>
      <c r="M501" s="390"/>
      <c r="N501" s="390"/>
      <c r="O501" s="390"/>
      <c r="P501" s="390"/>
      <c r="Q501" s="390"/>
      <c r="R501" s="390"/>
      <c r="S501" s="390"/>
      <c r="T501" s="390"/>
      <c r="U501" s="390"/>
      <c r="V501" s="390"/>
      <c r="W501" s="390"/>
      <c r="X501" s="390"/>
      <c r="Y501" s="390"/>
      <c r="Z501" s="390"/>
      <c r="AA501" s="390"/>
      <c r="AB501" s="390"/>
      <c r="AC501" s="390"/>
      <c r="AD501" s="390"/>
      <c r="AE501" s="390"/>
      <c r="AF501" s="390"/>
      <c r="AG501" s="390"/>
      <c r="AH501" s="390"/>
      <c r="AI501" s="390"/>
      <c r="AJ501" s="390"/>
      <c r="AK501" s="390"/>
      <c r="AL501" s="390"/>
      <c r="AM501" s="390"/>
      <c r="AN501" s="390"/>
      <c r="AO501" s="390"/>
      <c r="AP501" s="390"/>
      <c r="AQ501" s="390"/>
      <c r="AR501" s="390"/>
      <c r="AS501" s="390"/>
      <c r="AT501" s="390"/>
      <c r="AU501" s="390"/>
      <c r="AV501" s="390"/>
      <c r="AW501" s="390"/>
      <c r="AX501" s="390"/>
      <c r="AY501" s="390"/>
      <c r="AZ501" s="390"/>
      <c r="BA501" s="390"/>
      <c r="BB501" s="390"/>
    </row>
    <row r="502" spans="1:54" ht="22.5" customHeight="1">
      <c r="A502" s="289" t="s">
        <v>16</v>
      </c>
      <c r="B502" s="291" t="s">
        <v>357</v>
      </c>
      <c r="C502" s="291" t="s">
        <v>345</v>
      </c>
      <c r="D502" s="202" t="s">
        <v>41</v>
      </c>
      <c r="E502" s="196">
        <f t="shared" ref="E502:E504" si="925">H502+K502+N502+Q502+T502+W502+Z502+AE502+AJ502+AO502+AT502+AY502</f>
        <v>23695.999999999996</v>
      </c>
      <c r="F502" s="196">
        <f t="shared" ref="F502:F508" si="926">I502+L502+O502+R502+U502+X502+AA502+AF502+AK502+AP502+AU502+AZ502</f>
        <v>8803.1938300000002</v>
      </c>
      <c r="G502" s="196">
        <f>F502/E502*100</f>
        <v>37.150547898379486</v>
      </c>
      <c r="H502" s="190">
        <f>H503+H504+H505+H507+H508</f>
        <v>0</v>
      </c>
      <c r="I502" s="190">
        <f t="shared" ref="I502" si="927">I503+I504+I505+I507+I508</f>
        <v>0</v>
      </c>
      <c r="J502" s="190"/>
      <c r="K502" s="190">
        <f t="shared" ref="K502:L502" si="928">K503+K504+K505+K507+K508</f>
        <v>3025.7</v>
      </c>
      <c r="L502" s="190">
        <f t="shared" si="928"/>
        <v>3025.7</v>
      </c>
      <c r="M502" s="190">
        <f>L502/K502*100</f>
        <v>100</v>
      </c>
      <c r="N502" s="196">
        <f t="shared" ref="N502:O502" si="929">N503+N504+N505+N507+N508</f>
        <v>3044.3909799999997</v>
      </c>
      <c r="O502" s="196">
        <f t="shared" si="929"/>
        <v>3044.3909799999997</v>
      </c>
      <c r="P502" s="190">
        <f>O502/N502*100</f>
        <v>100</v>
      </c>
      <c r="Q502" s="196">
        <f t="shared" ref="Q502:R502" si="930">Q503+Q504+Q505+Q507+Q508</f>
        <v>2733.1028500000002</v>
      </c>
      <c r="R502" s="190">
        <f t="shared" si="930"/>
        <v>2733.1028500000002</v>
      </c>
      <c r="S502" s="190"/>
      <c r="T502" s="190">
        <f t="shared" ref="T502:U502" si="931">T503+T504+T505+T507+T508</f>
        <v>1184.8</v>
      </c>
      <c r="U502" s="190">
        <f t="shared" si="931"/>
        <v>0</v>
      </c>
      <c r="V502" s="190"/>
      <c r="W502" s="190">
        <f t="shared" ref="W502:X502" si="932">W503+W504+W505+W507+W508</f>
        <v>1184.8</v>
      </c>
      <c r="X502" s="190">
        <f t="shared" si="932"/>
        <v>0</v>
      </c>
      <c r="Y502" s="190"/>
      <c r="Z502" s="190">
        <f t="shared" ref="Z502:AC502" si="933">Z503+Z504+Z505+Z507+Z508</f>
        <v>1184.8</v>
      </c>
      <c r="AA502" s="190">
        <f t="shared" si="933"/>
        <v>0</v>
      </c>
      <c r="AB502" s="190">
        <f t="shared" si="933"/>
        <v>0</v>
      </c>
      <c r="AC502" s="190">
        <f t="shared" si="933"/>
        <v>0</v>
      </c>
      <c r="AD502" s="190"/>
      <c r="AE502" s="190">
        <f t="shared" ref="AE502:AH502" si="934">AE503+AE504+AE505+AE507+AE508</f>
        <v>1184.8</v>
      </c>
      <c r="AF502" s="190">
        <f t="shared" si="934"/>
        <v>0</v>
      </c>
      <c r="AG502" s="190">
        <f t="shared" si="934"/>
        <v>0</v>
      </c>
      <c r="AH502" s="190">
        <f t="shared" si="934"/>
        <v>0</v>
      </c>
      <c r="AI502" s="190"/>
      <c r="AJ502" s="190">
        <f t="shared" ref="AJ502:AM502" si="935">AJ503+AJ504+AJ505+AJ507+AJ508</f>
        <v>1895.7</v>
      </c>
      <c r="AK502" s="190">
        <f t="shared" si="935"/>
        <v>0</v>
      </c>
      <c r="AL502" s="190">
        <f t="shared" si="935"/>
        <v>0</v>
      </c>
      <c r="AM502" s="190">
        <f t="shared" si="935"/>
        <v>0</v>
      </c>
      <c r="AN502" s="190"/>
      <c r="AO502" s="190">
        <f t="shared" ref="AO502:AR502" si="936">AO503+AO504+AO505+AO507+AO508</f>
        <v>2369.6</v>
      </c>
      <c r="AP502" s="190">
        <f t="shared" si="936"/>
        <v>0</v>
      </c>
      <c r="AQ502" s="190">
        <f t="shared" si="936"/>
        <v>0</v>
      </c>
      <c r="AR502" s="190">
        <f t="shared" si="936"/>
        <v>0</v>
      </c>
      <c r="AS502" s="190"/>
      <c r="AT502" s="190">
        <f t="shared" ref="AT502:AW502" si="937">AT503+AT504+AT505+AT507+AT508</f>
        <v>2369.6</v>
      </c>
      <c r="AU502" s="190">
        <f t="shared" si="937"/>
        <v>0</v>
      </c>
      <c r="AV502" s="190">
        <f t="shared" si="937"/>
        <v>0</v>
      </c>
      <c r="AW502" s="190">
        <f t="shared" si="937"/>
        <v>0</v>
      </c>
      <c r="AX502" s="190"/>
      <c r="AY502" s="190">
        <f t="shared" ref="AY502:AZ502" si="938">AY503+AY504+AY505+AY507+AY508</f>
        <v>3518.7061699999999</v>
      </c>
      <c r="AZ502" s="190">
        <f t="shared" si="938"/>
        <v>0</v>
      </c>
      <c r="BA502" s="190"/>
      <c r="BB502" s="183"/>
    </row>
    <row r="503" spans="1:54" ht="32.25" customHeight="1">
      <c r="A503" s="290"/>
      <c r="B503" s="292"/>
      <c r="C503" s="292"/>
      <c r="D503" s="192" t="s">
        <v>37</v>
      </c>
      <c r="E503" s="190">
        <f t="shared" si="925"/>
        <v>0</v>
      </c>
      <c r="F503" s="190">
        <f t="shared" si="926"/>
        <v>0</v>
      </c>
      <c r="G503" s="190"/>
      <c r="H503" s="190"/>
      <c r="I503" s="190"/>
      <c r="J503" s="190"/>
      <c r="K503" s="190"/>
      <c r="L503" s="190"/>
      <c r="M503" s="190"/>
      <c r="N503" s="196"/>
      <c r="O503" s="196"/>
      <c r="P503" s="190"/>
      <c r="Q503" s="196"/>
      <c r="R503" s="190"/>
      <c r="S503" s="190"/>
      <c r="T503" s="190"/>
      <c r="U503" s="190"/>
      <c r="V503" s="190"/>
      <c r="W503" s="190"/>
      <c r="X503" s="190"/>
      <c r="Y503" s="190"/>
      <c r="Z503" s="190"/>
      <c r="AA503" s="190"/>
      <c r="AB503" s="190"/>
      <c r="AC503" s="190"/>
      <c r="AD503" s="190"/>
      <c r="AE503" s="190"/>
      <c r="AF503" s="190"/>
      <c r="AG503" s="190"/>
      <c r="AH503" s="190"/>
      <c r="AI503" s="190"/>
      <c r="AJ503" s="190"/>
      <c r="AK503" s="190"/>
      <c r="AL503" s="190"/>
      <c r="AM503" s="190"/>
      <c r="AN503" s="190"/>
      <c r="AO503" s="190"/>
      <c r="AP503" s="190"/>
      <c r="AQ503" s="190"/>
      <c r="AR503" s="190"/>
      <c r="AS503" s="190"/>
      <c r="AT503" s="190"/>
      <c r="AU503" s="190"/>
      <c r="AV503" s="190"/>
      <c r="AW503" s="190"/>
      <c r="AX503" s="190"/>
      <c r="AY503" s="190"/>
      <c r="AZ503" s="190"/>
      <c r="BA503" s="190"/>
      <c r="BB503" s="183"/>
    </row>
    <row r="504" spans="1:54" ht="50.25" customHeight="1">
      <c r="A504" s="290"/>
      <c r="B504" s="292"/>
      <c r="C504" s="292"/>
      <c r="D504" s="193" t="s">
        <v>2</v>
      </c>
      <c r="E504" s="196">
        <f t="shared" si="925"/>
        <v>23695.999999999996</v>
      </c>
      <c r="F504" s="196">
        <f t="shared" si="926"/>
        <v>8803.1938300000002</v>
      </c>
      <c r="G504" s="190"/>
      <c r="H504" s="190"/>
      <c r="I504" s="190"/>
      <c r="J504" s="190"/>
      <c r="K504" s="211">
        <v>3025.7</v>
      </c>
      <c r="L504" s="211">
        <v>3025.7</v>
      </c>
      <c r="M504" s="190"/>
      <c r="N504" s="208">
        <f>2369.6+2369.6-1694.81098+0.00196</f>
        <v>3044.3909799999997</v>
      </c>
      <c r="O504" s="208">
        <f>2369.6+2369.6-1694.81098+0.00196</f>
        <v>3044.3909799999997</v>
      </c>
      <c r="P504" s="190"/>
      <c r="Q504" s="196">
        <v>2733.1028500000002</v>
      </c>
      <c r="R504" s="196">
        <v>2733.1028500000002</v>
      </c>
      <c r="S504" s="190"/>
      <c r="T504" s="190">
        <v>1184.8</v>
      </c>
      <c r="U504" s="190"/>
      <c r="V504" s="190"/>
      <c r="W504" s="190">
        <v>1184.8</v>
      </c>
      <c r="X504" s="190"/>
      <c r="Y504" s="190"/>
      <c r="Z504" s="190">
        <v>1184.8</v>
      </c>
      <c r="AA504" s="190"/>
      <c r="AB504" s="190"/>
      <c r="AC504" s="190"/>
      <c r="AD504" s="190"/>
      <c r="AE504" s="190">
        <v>1184.8</v>
      </c>
      <c r="AF504" s="190"/>
      <c r="AG504" s="190"/>
      <c r="AH504" s="190"/>
      <c r="AI504" s="190"/>
      <c r="AJ504" s="190">
        <v>1895.7</v>
      </c>
      <c r="AK504" s="190"/>
      <c r="AL504" s="190"/>
      <c r="AM504" s="190"/>
      <c r="AN504" s="190"/>
      <c r="AO504" s="190">
        <v>2369.6</v>
      </c>
      <c r="AP504" s="190"/>
      <c r="AQ504" s="190"/>
      <c r="AR504" s="190"/>
      <c r="AS504" s="190"/>
      <c r="AT504" s="190">
        <v>2369.6</v>
      </c>
      <c r="AU504" s="190"/>
      <c r="AV504" s="190"/>
      <c r="AW504" s="190"/>
      <c r="AX504" s="190"/>
      <c r="AY504" s="196">
        <f>4739.2-1220.49383</f>
        <v>3518.7061699999999</v>
      </c>
      <c r="AZ504" s="190"/>
      <c r="BA504" s="190"/>
      <c r="BB504" s="183"/>
    </row>
    <row r="505" spans="1:54" ht="22.5" customHeight="1">
      <c r="A505" s="290"/>
      <c r="B505" s="292"/>
      <c r="C505" s="292"/>
      <c r="D505" s="194" t="s">
        <v>277</v>
      </c>
      <c r="E505" s="190">
        <f>H505+K505+N505+Q505+T505+W505+Z505+AE505+AJ505+AO505+AT505+AY505</f>
        <v>0</v>
      </c>
      <c r="F505" s="190">
        <f t="shared" si="926"/>
        <v>0</v>
      </c>
      <c r="G505" s="190"/>
      <c r="H505" s="190"/>
      <c r="I505" s="190"/>
      <c r="J505" s="190"/>
      <c r="K505" s="190"/>
      <c r="L505" s="190"/>
      <c r="M505" s="190"/>
      <c r="N505" s="190"/>
      <c r="O505" s="190"/>
      <c r="P505" s="190"/>
      <c r="Q505" s="190"/>
      <c r="R505" s="190"/>
      <c r="S505" s="190"/>
      <c r="T505" s="190"/>
      <c r="U505" s="190"/>
      <c r="V505" s="190"/>
      <c r="W505" s="190"/>
      <c r="X505" s="190"/>
      <c r="Y505" s="190"/>
      <c r="Z505" s="190"/>
      <c r="AA505" s="190"/>
      <c r="AB505" s="190"/>
      <c r="AC505" s="190"/>
      <c r="AD505" s="190"/>
      <c r="AE505" s="190"/>
      <c r="AF505" s="190"/>
      <c r="AG505" s="190"/>
      <c r="AH505" s="190"/>
      <c r="AI505" s="190"/>
      <c r="AJ505" s="190"/>
      <c r="AK505" s="190"/>
      <c r="AL505" s="190"/>
      <c r="AM505" s="190"/>
      <c r="AN505" s="190"/>
      <c r="AO505" s="190"/>
      <c r="AP505" s="190"/>
      <c r="AQ505" s="190"/>
      <c r="AR505" s="190"/>
      <c r="AS505" s="190"/>
      <c r="AT505" s="190"/>
      <c r="AU505" s="190"/>
      <c r="AV505" s="190"/>
      <c r="AW505" s="190"/>
      <c r="AX505" s="190"/>
      <c r="AY505" s="190"/>
      <c r="AZ505" s="190"/>
      <c r="BA505" s="190"/>
      <c r="BB505" s="183"/>
    </row>
    <row r="506" spans="1:54" ht="82.5" customHeight="1">
      <c r="A506" s="290"/>
      <c r="B506" s="292"/>
      <c r="C506" s="292"/>
      <c r="D506" s="194" t="s">
        <v>283</v>
      </c>
      <c r="E506" s="190">
        <f t="shared" ref="E506:E511" si="939">H506+K506+N506+Q506+T506+W506+Z506+AE506+AJ506+AO506+AT506+AY506</f>
        <v>0</v>
      </c>
      <c r="F506" s="190">
        <f t="shared" si="926"/>
        <v>0</v>
      </c>
      <c r="G506" s="190"/>
      <c r="H506" s="190"/>
      <c r="I506" s="190"/>
      <c r="J506" s="190"/>
      <c r="K506" s="190"/>
      <c r="L506" s="190"/>
      <c r="M506" s="190"/>
      <c r="N506" s="190"/>
      <c r="O506" s="190"/>
      <c r="P506" s="190"/>
      <c r="Q506" s="190"/>
      <c r="R506" s="190"/>
      <c r="S506" s="190"/>
      <c r="T506" s="190"/>
      <c r="U506" s="190"/>
      <c r="V506" s="190"/>
      <c r="W506" s="190"/>
      <c r="X506" s="190"/>
      <c r="Y506" s="190"/>
      <c r="Z506" s="190"/>
      <c r="AA506" s="190"/>
      <c r="AB506" s="190"/>
      <c r="AC506" s="190"/>
      <c r="AD506" s="190"/>
      <c r="AE506" s="190"/>
      <c r="AF506" s="190"/>
      <c r="AG506" s="190"/>
      <c r="AH506" s="190"/>
      <c r="AI506" s="190"/>
      <c r="AJ506" s="190"/>
      <c r="AK506" s="190"/>
      <c r="AL506" s="190"/>
      <c r="AM506" s="190"/>
      <c r="AN506" s="190"/>
      <c r="AO506" s="190"/>
      <c r="AP506" s="190"/>
      <c r="AQ506" s="190"/>
      <c r="AR506" s="190"/>
      <c r="AS506" s="190"/>
      <c r="AT506" s="190"/>
      <c r="AU506" s="190"/>
      <c r="AV506" s="190"/>
      <c r="AW506" s="190"/>
      <c r="AX506" s="190"/>
      <c r="AY506" s="190"/>
      <c r="AZ506" s="190"/>
      <c r="BA506" s="190"/>
      <c r="BB506" s="183"/>
    </row>
    <row r="507" spans="1:54" ht="22.5" customHeight="1">
      <c r="A507" s="290"/>
      <c r="B507" s="292"/>
      <c r="C507" s="292"/>
      <c r="D507" s="194" t="s">
        <v>278</v>
      </c>
      <c r="E507" s="190">
        <f t="shared" si="939"/>
        <v>0</v>
      </c>
      <c r="F507" s="190">
        <f t="shared" si="926"/>
        <v>0</v>
      </c>
      <c r="G507" s="190"/>
      <c r="H507" s="190"/>
      <c r="I507" s="190"/>
      <c r="J507" s="190"/>
      <c r="K507" s="190"/>
      <c r="L507" s="190"/>
      <c r="M507" s="190"/>
      <c r="N507" s="190"/>
      <c r="O507" s="190"/>
      <c r="P507" s="190"/>
      <c r="Q507" s="190"/>
      <c r="R507" s="190"/>
      <c r="S507" s="190"/>
      <c r="T507" s="190"/>
      <c r="U507" s="190"/>
      <c r="V507" s="190"/>
      <c r="W507" s="190"/>
      <c r="X507" s="190"/>
      <c r="Y507" s="190"/>
      <c r="Z507" s="190"/>
      <c r="AA507" s="190"/>
      <c r="AB507" s="190"/>
      <c r="AC507" s="190"/>
      <c r="AD507" s="190"/>
      <c r="AE507" s="190"/>
      <c r="AF507" s="190"/>
      <c r="AG507" s="190"/>
      <c r="AH507" s="190"/>
      <c r="AI507" s="190"/>
      <c r="AJ507" s="190"/>
      <c r="AK507" s="190"/>
      <c r="AL507" s="190"/>
      <c r="AM507" s="190"/>
      <c r="AN507" s="190"/>
      <c r="AO507" s="190"/>
      <c r="AP507" s="190"/>
      <c r="AQ507" s="190"/>
      <c r="AR507" s="190"/>
      <c r="AS507" s="190"/>
      <c r="AT507" s="190"/>
      <c r="AU507" s="190"/>
      <c r="AV507" s="190"/>
      <c r="AW507" s="190"/>
      <c r="AX507" s="190"/>
      <c r="AY507" s="190"/>
      <c r="AZ507" s="190"/>
      <c r="BA507" s="190"/>
      <c r="BB507" s="183"/>
    </row>
    <row r="508" spans="1:54" ht="31.2">
      <c r="A508" s="290"/>
      <c r="B508" s="292"/>
      <c r="C508" s="292"/>
      <c r="D508" s="195" t="s">
        <v>43</v>
      </c>
      <c r="E508" s="190">
        <f t="shared" si="939"/>
        <v>0</v>
      </c>
      <c r="F508" s="190">
        <f t="shared" si="926"/>
        <v>0</v>
      </c>
      <c r="G508" s="190"/>
      <c r="H508" s="190"/>
      <c r="I508" s="190"/>
      <c r="J508" s="190"/>
      <c r="K508" s="190"/>
      <c r="L508" s="190"/>
      <c r="M508" s="190"/>
      <c r="N508" s="190"/>
      <c r="O508" s="190"/>
      <c r="P508" s="190"/>
      <c r="Q508" s="190"/>
      <c r="R508" s="190"/>
      <c r="S508" s="190"/>
      <c r="T508" s="190"/>
      <c r="U508" s="190"/>
      <c r="V508" s="190"/>
      <c r="W508" s="190"/>
      <c r="X508" s="190"/>
      <c r="Y508" s="190"/>
      <c r="Z508" s="190"/>
      <c r="AA508" s="190"/>
      <c r="AB508" s="190"/>
      <c r="AC508" s="190"/>
      <c r="AD508" s="190"/>
      <c r="AE508" s="190"/>
      <c r="AF508" s="190"/>
      <c r="AG508" s="190"/>
      <c r="AH508" s="190"/>
      <c r="AI508" s="190"/>
      <c r="AJ508" s="190"/>
      <c r="AK508" s="190"/>
      <c r="AL508" s="190"/>
      <c r="AM508" s="190"/>
      <c r="AN508" s="190"/>
      <c r="AO508" s="190"/>
      <c r="AP508" s="190"/>
      <c r="AQ508" s="190"/>
      <c r="AR508" s="190"/>
      <c r="AS508" s="190"/>
      <c r="AT508" s="190"/>
      <c r="AU508" s="190"/>
      <c r="AV508" s="190"/>
      <c r="AW508" s="190"/>
      <c r="AX508" s="190"/>
      <c r="AY508" s="190"/>
      <c r="AZ508" s="190"/>
      <c r="BA508" s="190"/>
      <c r="BB508" s="184"/>
    </row>
    <row r="509" spans="1:54" ht="22.5" customHeight="1">
      <c r="A509" s="289" t="s">
        <v>370</v>
      </c>
      <c r="B509" s="291" t="s">
        <v>358</v>
      </c>
      <c r="C509" s="291" t="s">
        <v>345</v>
      </c>
      <c r="D509" s="202" t="s">
        <v>41</v>
      </c>
      <c r="E509" s="197">
        <f t="shared" si="939"/>
        <v>15958.999999999998</v>
      </c>
      <c r="F509" s="211">
        <f t="shared" ref="F509:F515" si="940">I509+L509+O509+R509+U509+X509+AA509+AF509+AK509+AP509+AU509+AZ509</f>
        <v>6624.8045099999999</v>
      </c>
      <c r="G509" s="196">
        <f>F509/E509*100</f>
        <v>41.511401152954456</v>
      </c>
      <c r="H509" s="190">
        <f>H510+H511+H512+H514+H515</f>
        <v>0</v>
      </c>
      <c r="I509" s="190">
        <f t="shared" ref="I509" si="941">I510+I511+I512+I514+I515</f>
        <v>0</v>
      </c>
      <c r="J509" s="190"/>
      <c r="K509" s="190">
        <f t="shared" ref="K509:L509" si="942">K510+K511+K512+K514+K515</f>
        <v>0</v>
      </c>
      <c r="L509" s="190">
        <f t="shared" si="942"/>
        <v>0</v>
      </c>
      <c r="M509" s="190"/>
      <c r="N509" s="196">
        <f t="shared" ref="N509:O509" si="943">N510+N511+N512+N514+N515</f>
        <v>4614.4297299999998</v>
      </c>
      <c r="O509" s="196">
        <f t="shared" si="943"/>
        <v>4614.4297299999998</v>
      </c>
      <c r="P509" s="190">
        <f>O509/N509*100</f>
        <v>100</v>
      </c>
      <c r="Q509" s="196">
        <f t="shared" ref="Q509:R509" si="944">Q510+Q511+Q512+Q514+Q515</f>
        <v>2010.3747800000001</v>
      </c>
      <c r="R509" s="196">
        <f t="shared" si="944"/>
        <v>2010.3747800000001</v>
      </c>
      <c r="S509" s="190"/>
      <c r="T509" s="190">
        <f t="shared" ref="T509:U509" si="945">T510+T511+T512+T514+T515</f>
        <v>1117.1999999999998</v>
      </c>
      <c r="U509" s="190">
        <f t="shared" si="945"/>
        <v>0</v>
      </c>
      <c r="V509" s="190"/>
      <c r="W509" s="190">
        <f t="shared" ref="W509:X509" si="946">W510+W511+W512+W514+W515</f>
        <v>798</v>
      </c>
      <c r="X509" s="190">
        <f t="shared" si="946"/>
        <v>0</v>
      </c>
      <c r="Y509" s="190"/>
      <c r="Z509" s="190">
        <f t="shared" ref="Z509:AC509" si="947">Z510+Z511+Z512+Z514+Z515</f>
        <v>798</v>
      </c>
      <c r="AA509" s="190">
        <f t="shared" si="947"/>
        <v>0</v>
      </c>
      <c r="AB509" s="190">
        <f t="shared" si="947"/>
        <v>0</v>
      </c>
      <c r="AC509" s="190">
        <f t="shared" si="947"/>
        <v>0</v>
      </c>
      <c r="AD509" s="190"/>
      <c r="AE509" s="190">
        <f t="shared" ref="AE509:AH509" si="948">AE510+AE511+AE512+AE514+AE515</f>
        <v>798</v>
      </c>
      <c r="AF509" s="190">
        <f t="shared" si="948"/>
        <v>0</v>
      </c>
      <c r="AG509" s="190">
        <f t="shared" si="948"/>
        <v>0</v>
      </c>
      <c r="AH509" s="190">
        <f t="shared" si="948"/>
        <v>0</v>
      </c>
      <c r="AI509" s="190"/>
      <c r="AJ509" s="190">
        <f t="shared" ref="AJ509:AM509" si="949">AJ510+AJ511+AJ512+AJ514+AJ515</f>
        <v>1276.7</v>
      </c>
      <c r="AK509" s="190">
        <f t="shared" si="949"/>
        <v>0</v>
      </c>
      <c r="AL509" s="190">
        <f t="shared" si="949"/>
        <v>0</v>
      </c>
      <c r="AM509" s="190">
        <f t="shared" si="949"/>
        <v>0</v>
      </c>
      <c r="AN509" s="190"/>
      <c r="AO509" s="190">
        <f t="shared" ref="AO509:AR509" si="950">AO510+AO511+AO512+AO514+AO515</f>
        <v>1595.9</v>
      </c>
      <c r="AP509" s="190">
        <f t="shared" si="950"/>
        <v>0</v>
      </c>
      <c r="AQ509" s="190">
        <f t="shared" si="950"/>
        <v>0</v>
      </c>
      <c r="AR509" s="190">
        <f t="shared" si="950"/>
        <v>0</v>
      </c>
      <c r="AS509" s="190"/>
      <c r="AT509" s="190">
        <f t="shared" ref="AT509:AW509" si="951">AT510+AT511+AT512+AT514+AT515</f>
        <v>1595.6999999999998</v>
      </c>
      <c r="AU509" s="190">
        <f t="shared" si="951"/>
        <v>0</v>
      </c>
      <c r="AV509" s="190">
        <f t="shared" si="951"/>
        <v>0</v>
      </c>
      <c r="AW509" s="190">
        <f t="shared" si="951"/>
        <v>0</v>
      </c>
      <c r="AX509" s="190"/>
      <c r="AY509" s="196">
        <f t="shared" ref="AY509:AZ509" si="952">AY510+AY511+AY512+AY514+AY515</f>
        <v>1354.6954900000001</v>
      </c>
      <c r="AZ509" s="190">
        <f t="shared" si="952"/>
        <v>0</v>
      </c>
      <c r="BA509" s="190"/>
      <c r="BB509" s="183"/>
    </row>
    <row r="510" spans="1:54" ht="32.25" customHeight="1">
      <c r="A510" s="290"/>
      <c r="B510" s="292"/>
      <c r="C510" s="292"/>
      <c r="D510" s="192" t="s">
        <v>37</v>
      </c>
      <c r="E510" s="190">
        <f t="shared" si="939"/>
        <v>0</v>
      </c>
      <c r="F510" s="211">
        <f t="shared" si="940"/>
        <v>0</v>
      </c>
      <c r="G510" s="190"/>
      <c r="H510" s="190"/>
      <c r="I510" s="190"/>
      <c r="J510" s="190"/>
      <c r="K510" s="190"/>
      <c r="L510" s="190"/>
      <c r="M510" s="190"/>
      <c r="N510" s="196"/>
      <c r="O510" s="190"/>
      <c r="P510" s="190"/>
      <c r="Q510" s="190"/>
      <c r="R510" s="190"/>
      <c r="S510" s="190"/>
      <c r="T510" s="190"/>
      <c r="U510" s="190"/>
      <c r="V510" s="190"/>
      <c r="W510" s="190"/>
      <c r="X510" s="190"/>
      <c r="Y510" s="190"/>
      <c r="Z510" s="190"/>
      <c r="AA510" s="190"/>
      <c r="AB510" s="190"/>
      <c r="AC510" s="190"/>
      <c r="AD510" s="190"/>
      <c r="AE510" s="190"/>
      <c r="AF510" s="190"/>
      <c r="AG510" s="190"/>
      <c r="AH510" s="190"/>
      <c r="AI510" s="190"/>
      <c r="AJ510" s="190"/>
      <c r="AK510" s="190"/>
      <c r="AL510" s="190"/>
      <c r="AM510" s="190"/>
      <c r="AN510" s="190"/>
      <c r="AO510" s="190"/>
      <c r="AP510" s="190"/>
      <c r="AQ510" s="190"/>
      <c r="AR510" s="190"/>
      <c r="AS510" s="190"/>
      <c r="AT510" s="190"/>
      <c r="AU510" s="190"/>
      <c r="AV510" s="190"/>
      <c r="AW510" s="190"/>
      <c r="AX510" s="190"/>
      <c r="AY510" s="196"/>
      <c r="AZ510" s="190"/>
      <c r="BA510" s="190"/>
      <c r="BB510" s="183"/>
    </row>
    <row r="511" spans="1:54" ht="50.25" customHeight="1">
      <c r="A511" s="290"/>
      <c r="B511" s="292"/>
      <c r="C511" s="292"/>
      <c r="D511" s="193" t="s">
        <v>2</v>
      </c>
      <c r="E511" s="196">
        <f t="shared" si="939"/>
        <v>9575</v>
      </c>
      <c r="F511" s="196">
        <f t="shared" si="940"/>
        <v>3974.8827099999999</v>
      </c>
      <c r="G511" s="190"/>
      <c r="H511" s="190"/>
      <c r="I511" s="190"/>
      <c r="J511" s="190"/>
      <c r="K511" s="190"/>
      <c r="L511" s="190"/>
      <c r="M511" s="190"/>
      <c r="N511" s="196">
        <f>957.5+957.5+853.65784</f>
        <v>2768.6578399999999</v>
      </c>
      <c r="O511" s="196">
        <f>957.5+957.5+853.65784</f>
        <v>2768.6578399999999</v>
      </c>
      <c r="P511" s="190"/>
      <c r="Q511" s="196">
        <v>1206.22487</v>
      </c>
      <c r="R511" s="196">
        <v>1206.22487</v>
      </c>
      <c r="S511" s="190"/>
      <c r="T511" s="190">
        <v>670.3</v>
      </c>
      <c r="U511" s="190"/>
      <c r="V511" s="190"/>
      <c r="W511" s="190">
        <v>478.8</v>
      </c>
      <c r="X511" s="190"/>
      <c r="Y511" s="190"/>
      <c r="Z511" s="190">
        <v>478.8</v>
      </c>
      <c r="AA511" s="190"/>
      <c r="AB511" s="190"/>
      <c r="AC511" s="190"/>
      <c r="AD511" s="190"/>
      <c r="AE511" s="190">
        <v>478.8</v>
      </c>
      <c r="AF511" s="190"/>
      <c r="AG511" s="190"/>
      <c r="AH511" s="190"/>
      <c r="AI511" s="190"/>
      <c r="AJ511" s="190">
        <v>766</v>
      </c>
      <c r="AK511" s="190"/>
      <c r="AL511" s="190"/>
      <c r="AM511" s="190"/>
      <c r="AN511" s="190"/>
      <c r="AO511" s="190">
        <v>957.5</v>
      </c>
      <c r="AP511" s="190"/>
      <c r="AQ511" s="190"/>
      <c r="AR511" s="190"/>
      <c r="AS511" s="190"/>
      <c r="AT511" s="190">
        <v>957.3</v>
      </c>
      <c r="AU511" s="190"/>
      <c r="AV511" s="190"/>
      <c r="AW511" s="190"/>
      <c r="AX511" s="190"/>
      <c r="AY511" s="196">
        <f>1915-853.65784-248.72487</f>
        <v>812.61729000000014</v>
      </c>
      <c r="AZ511" s="190"/>
      <c r="BA511" s="190"/>
      <c r="BB511" s="183"/>
    </row>
    <row r="512" spans="1:54" ht="22.5" customHeight="1">
      <c r="A512" s="290"/>
      <c r="B512" s="292"/>
      <c r="C512" s="292"/>
      <c r="D512" s="194" t="s">
        <v>277</v>
      </c>
      <c r="E512" s="196">
        <f>H512+K512+N512+Q512+T512+W512+Z512+AE512+AJ512+AO512+AT512+AY512</f>
        <v>6383.9999999999991</v>
      </c>
      <c r="F512" s="196">
        <f t="shared" si="940"/>
        <v>2649.9218000000001</v>
      </c>
      <c r="G512" s="190"/>
      <c r="H512" s="190"/>
      <c r="I512" s="190"/>
      <c r="J512" s="190"/>
      <c r="K512" s="190"/>
      <c r="L512" s="190"/>
      <c r="M512" s="190"/>
      <c r="N512" s="196">
        <f>638.4+638.4+568.97189</f>
        <v>1845.77189</v>
      </c>
      <c r="O512" s="196">
        <f>638.4+638.4+568.97189</f>
        <v>1845.77189</v>
      </c>
      <c r="P512" s="190"/>
      <c r="Q512" s="196">
        <v>804.14990999999998</v>
      </c>
      <c r="R512" s="196">
        <v>804.14990999999998</v>
      </c>
      <c r="S512" s="190"/>
      <c r="T512" s="190">
        <v>446.9</v>
      </c>
      <c r="U512" s="190"/>
      <c r="V512" s="190"/>
      <c r="W512" s="190">
        <v>319.2</v>
      </c>
      <c r="X512" s="190"/>
      <c r="Y512" s="190"/>
      <c r="Z512" s="190">
        <v>319.2</v>
      </c>
      <c r="AA512" s="190"/>
      <c r="AB512" s="190"/>
      <c r="AC512" s="190"/>
      <c r="AD512" s="190"/>
      <c r="AE512" s="190">
        <v>319.2</v>
      </c>
      <c r="AF512" s="190"/>
      <c r="AG512" s="190"/>
      <c r="AH512" s="190"/>
      <c r="AI512" s="190"/>
      <c r="AJ512" s="190">
        <v>510.7</v>
      </c>
      <c r="AK512" s="190"/>
      <c r="AL512" s="190"/>
      <c r="AM512" s="190"/>
      <c r="AN512" s="190"/>
      <c r="AO512" s="190">
        <v>638.4</v>
      </c>
      <c r="AP512" s="190"/>
      <c r="AQ512" s="190"/>
      <c r="AR512" s="190"/>
      <c r="AS512" s="190"/>
      <c r="AT512" s="190">
        <v>638.4</v>
      </c>
      <c r="AU512" s="190"/>
      <c r="AV512" s="190"/>
      <c r="AW512" s="190"/>
      <c r="AX512" s="190"/>
      <c r="AY512" s="196">
        <f>1276.8-568.97189-165.74991</f>
        <v>542.07819999999992</v>
      </c>
      <c r="AZ512" s="190"/>
      <c r="BA512" s="190"/>
      <c r="BB512" s="183"/>
    </row>
    <row r="513" spans="1:54" ht="82.5" customHeight="1">
      <c r="A513" s="290"/>
      <c r="B513" s="292"/>
      <c r="C513" s="292"/>
      <c r="D513" s="194" t="s">
        <v>283</v>
      </c>
      <c r="E513" s="190">
        <f t="shared" ref="E513:E515" si="953">H513+K513+N513+Q513+T513+W513+Z513+AE513+AJ513+AO513+AT513+AY513</f>
        <v>0</v>
      </c>
      <c r="F513" s="211">
        <f t="shared" si="940"/>
        <v>0</v>
      </c>
      <c r="G513" s="190"/>
      <c r="H513" s="190"/>
      <c r="I513" s="190"/>
      <c r="J513" s="190"/>
      <c r="K513" s="190"/>
      <c r="L513" s="190"/>
      <c r="M513" s="190"/>
      <c r="N513" s="190"/>
      <c r="O513" s="190"/>
      <c r="P513" s="190"/>
      <c r="Q513" s="190"/>
      <c r="R513" s="190"/>
      <c r="S513" s="190"/>
      <c r="T513" s="190"/>
      <c r="U513" s="190"/>
      <c r="V513" s="190"/>
      <c r="W513" s="190"/>
      <c r="X513" s="190"/>
      <c r="Y513" s="190"/>
      <c r="Z513" s="190"/>
      <c r="AA513" s="190"/>
      <c r="AB513" s="190"/>
      <c r="AC513" s="190"/>
      <c r="AD513" s="190"/>
      <c r="AE513" s="190"/>
      <c r="AF513" s="190"/>
      <c r="AG513" s="190"/>
      <c r="AH513" s="190"/>
      <c r="AI513" s="190"/>
      <c r="AJ513" s="190"/>
      <c r="AK513" s="190"/>
      <c r="AL513" s="190"/>
      <c r="AM513" s="190"/>
      <c r="AN513" s="190"/>
      <c r="AO513" s="190"/>
      <c r="AP513" s="190"/>
      <c r="AQ513" s="190"/>
      <c r="AR513" s="190"/>
      <c r="AS513" s="190"/>
      <c r="AT513" s="190"/>
      <c r="AU513" s="190"/>
      <c r="AV513" s="190"/>
      <c r="AW513" s="190"/>
      <c r="AX513" s="190"/>
      <c r="AY513" s="190"/>
      <c r="AZ513" s="190"/>
      <c r="BA513" s="190"/>
      <c r="BB513" s="183"/>
    </row>
    <row r="514" spans="1:54" ht="22.5" customHeight="1">
      <c r="A514" s="290"/>
      <c r="B514" s="292"/>
      <c r="C514" s="292"/>
      <c r="D514" s="194" t="s">
        <v>278</v>
      </c>
      <c r="E514" s="190">
        <f t="shared" si="953"/>
        <v>0</v>
      </c>
      <c r="F514" s="190">
        <f t="shared" si="940"/>
        <v>0</v>
      </c>
      <c r="G514" s="190"/>
      <c r="H514" s="190"/>
      <c r="I514" s="190"/>
      <c r="J514" s="190"/>
      <c r="K514" s="190"/>
      <c r="L514" s="190"/>
      <c r="M514" s="190"/>
      <c r="N514" s="190"/>
      <c r="O514" s="190"/>
      <c r="P514" s="190"/>
      <c r="Q514" s="190"/>
      <c r="R514" s="190"/>
      <c r="S514" s="190"/>
      <c r="T514" s="190"/>
      <c r="U514" s="190"/>
      <c r="V514" s="190"/>
      <c r="W514" s="190"/>
      <c r="X514" s="190"/>
      <c r="Y514" s="190"/>
      <c r="Z514" s="190"/>
      <c r="AA514" s="190"/>
      <c r="AB514" s="190"/>
      <c r="AC514" s="190"/>
      <c r="AD514" s="190"/>
      <c r="AE514" s="190"/>
      <c r="AF514" s="190"/>
      <c r="AG514" s="190"/>
      <c r="AH514" s="190"/>
      <c r="AI514" s="190"/>
      <c r="AJ514" s="190"/>
      <c r="AK514" s="190"/>
      <c r="AL514" s="190"/>
      <c r="AM514" s="190"/>
      <c r="AN514" s="190"/>
      <c r="AO514" s="190"/>
      <c r="AP514" s="190"/>
      <c r="AQ514" s="190"/>
      <c r="AR514" s="190"/>
      <c r="AS514" s="190"/>
      <c r="AT514" s="190"/>
      <c r="AU514" s="190"/>
      <c r="AV514" s="190"/>
      <c r="AW514" s="190"/>
      <c r="AX514" s="190"/>
      <c r="AY514" s="190"/>
      <c r="AZ514" s="190"/>
      <c r="BA514" s="190"/>
      <c r="BB514" s="183"/>
    </row>
    <row r="515" spans="1:54" ht="31.2">
      <c r="A515" s="290"/>
      <c r="B515" s="292"/>
      <c r="C515" s="292"/>
      <c r="D515" s="195" t="s">
        <v>43</v>
      </c>
      <c r="E515" s="190">
        <f t="shared" si="953"/>
        <v>0</v>
      </c>
      <c r="F515" s="190">
        <f t="shared" si="940"/>
        <v>0</v>
      </c>
      <c r="G515" s="190"/>
      <c r="H515" s="190"/>
      <c r="I515" s="190"/>
      <c r="J515" s="190"/>
      <c r="K515" s="190"/>
      <c r="L515" s="190"/>
      <c r="M515" s="190"/>
      <c r="N515" s="190"/>
      <c r="O515" s="190"/>
      <c r="P515" s="190"/>
      <c r="Q515" s="190"/>
      <c r="R515" s="190"/>
      <c r="S515" s="190"/>
      <c r="T515" s="190"/>
      <c r="U515" s="190"/>
      <c r="V515" s="190"/>
      <c r="W515" s="190"/>
      <c r="X515" s="190"/>
      <c r="Y515" s="190"/>
      <c r="Z515" s="190"/>
      <c r="AA515" s="190"/>
      <c r="AB515" s="190"/>
      <c r="AC515" s="190"/>
      <c r="AD515" s="190"/>
      <c r="AE515" s="190"/>
      <c r="AF515" s="190"/>
      <c r="AG515" s="190"/>
      <c r="AH515" s="190"/>
      <c r="AI515" s="190"/>
      <c r="AJ515" s="190"/>
      <c r="AK515" s="190"/>
      <c r="AL515" s="190"/>
      <c r="AM515" s="190"/>
      <c r="AN515" s="190"/>
      <c r="AO515" s="190"/>
      <c r="AP515" s="190"/>
      <c r="AQ515" s="190"/>
      <c r="AR515" s="190"/>
      <c r="AS515" s="190"/>
      <c r="AT515" s="190"/>
      <c r="AU515" s="190"/>
      <c r="AV515" s="190"/>
      <c r="AW515" s="190"/>
      <c r="AX515" s="190"/>
      <c r="AY515" s="190"/>
      <c r="AZ515" s="190"/>
      <c r="BA515" s="190"/>
      <c r="BB515" s="184"/>
    </row>
    <row r="516" spans="1:54" ht="22.5" customHeight="1">
      <c r="A516" s="302" t="s">
        <v>343</v>
      </c>
      <c r="B516" s="303"/>
      <c r="C516" s="304"/>
      <c r="D516" s="202" t="s">
        <v>41</v>
      </c>
      <c r="E516" s="196">
        <f t="shared" ref="E516:E518" si="954">H516+K516+N516+Q516+T516+W516+Z516+AE516+AJ516+AO516+AT516+AY516</f>
        <v>39655</v>
      </c>
      <c r="F516" s="196">
        <f t="shared" ref="F516:F522" si="955">I516+L516+O516+R516+U516+X516+AA516+AF516+AK516+AP516+AU516+AZ516</f>
        <v>15427.998340000002</v>
      </c>
      <c r="G516" s="196">
        <f>F516*100/E516</f>
        <v>38.905556272853367</v>
      </c>
      <c r="H516" s="190">
        <f>H517+H518+H519+H521+H522</f>
        <v>0</v>
      </c>
      <c r="I516" s="190">
        <f t="shared" ref="I516" si="956">I517+I518+I519+I521+I522</f>
        <v>0</v>
      </c>
      <c r="J516" s="190"/>
      <c r="K516" s="190">
        <f t="shared" ref="K516:L516" si="957">K517+K518+K519+K521+K522</f>
        <v>3025.7</v>
      </c>
      <c r="L516" s="190">
        <f t="shared" si="957"/>
        <v>3025.7</v>
      </c>
      <c r="M516" s="190">
        <f>L516*100/K516</f>
        <v>100</v>
      </c>
      <c r="N516" s="196">
        <f t="shared" ref="N516:O516" si="958">N517+N518+N519+N521+N522</f>
        <v>7658.82071</v>
      </c>
      <c r="O516" s="196">
        <f t="shared" si="958"/>
        <v>7658.82071</v>
      </c>
      <c r="P516" s="190">
        <f>O516*100/N516</f>
        <v>100</v>
      </c>
      <c r="Q516" s="190">
        <f t="shared" ref="Q516:R516" si="959">Q517+Q518+Q519+Q521+Q522</f>
        <v>4743.4776300000003</v>
      </c>
      <c r="R516" s="190">
        <f t="shared" si="959"/>
        <v>4743.4776300000003</v>
      </c>
      <c r="S516" s="190">
        <f>R516*100/Q516</f>
        <v>100</v>
      </c>
      <c r="T516" s="190">
        <f t="shared" ref="T516:U516" si="960">T517+T518+T519+T521+T522</f>
        <v>2302</v>
      </c>
      <c r="U516" s="190">
        <f t="shared" si="960"/>
        <v>0</v>
      </c>
      <c r="V516" s="190"/>
      <c r="W516" s="190">
        <f t="shared" ref="W516:X516" si="961">W517+W518+W519+W521+W522</f>
        <v>1982.8</v>
      </c>
      <c r="X516" s="190">
        <f t="shared" si="961"/>
        <v>0</v>
      </c>
      <c r="Y516" s="190"/>
      <c r="Z516" s="190">
        <f t="shared" ref="Z516:AC516" si="962">Z517+Z518+Z519+Z521+Z522</f>
        <v>1982.8</v>
      </c>
      <c r="AA516" s="190">
        <f t="shared" si="962"/>
        <v>0</v>
      </c>
      <c r="AB516" s="190">
        <f t="shared" si="962"/>
        <v>0</v>
      </c>
      <c r="AC516" s="190">
        <f t="shared" si="962"/>
        <v>0</v>
      </c>
      <c r="AD516" s="190"/>
      <c r="AE516" s="190">
        <f t="shared" ref="AE516:AH516" si="963">AE517+AE518+AE519+AE521+AE522</f>
        <v>1982.8</v>
      </c>
      <c r="AF516" s="190">
        <f t="shared" si="963"/>
        <v>0</v>
      </c>
      <c r="AG516" s="190">
        <f t="shared" si="963"/>
        <v>0</v>
      </c>
      <c r="AH516" s="190">
        <f t="shared" si="963"/>
        <v>0</v>
      </c>
      <c r="AI516" s="190"/>
      <c r="AJ516" s="190">
        <f t="shared" ref="AJ516:AM516" si="964">AJ517+AJ518+AJ519+AJ521+AJ522</f>
        <v>3172.3999999999996</v>
      </c>
      <c r="AK516" s="190">
        <f t="shared" si="964"/>
        <v>0</v>
      </c>
      <c r="AL516" s="190">
        <f t="shared" si="964"/>
        <v>0</v>
      </c>
      <c r="AM516" s="190">
        <f t="shared" si="964"/>
        <v>0</v>
      </c>
      <c r="AN516" s="190"/>
      <c r="AO516" s="190">
        <f t="shared" ref="AO516:AR516" si="965">AO517+AO518+AO519+AO521+AO522</f>
        <v>3965.5</v>
      </c>
      <c r="AP516" s="190">
        <f t="shared" si="965"/>
        <v>0</v>
      </c>
      <c r="AQ516" s="190">
        <f t="shared" si="965"/>
        <v>0</v>
      </c>
      <c r="AR516" s="190">
        <f t="shared" si="965"/>
        <v>0</v>
      </c>
      <c r="AS516" s="190"/>
      <c r="AT516" s="190">
        <f t="shared" ref="AT516:AW516" si="966">AT517+AT518+AT519+AT521+AT522</f>
        <v>3965.2999999999997</v>
      </c>
      <c r="AU516" s="190">
        <f t="shared" si="966"/>
        <v>0</v>
      </c>
      <c r="AV516" s="190">
        <f t="shared" si="966"/>
        <v>0</v>
      </c>
      <c r="AW516" s="190">
        <f t="shared" si="966"/>
        <v>0</v>
      </c>
      <c r="AX516" s="190"/>
      <c r="AY516" s="190">
        <f t="shared" ref="AY516:AZ516" si="967">AY517+AY518+AY519+AY521+AY522</f>
        <v>4873.4016599999995</v>
      </c>
      <c r="AZ516" s="190">
        <f t="shared" si="967"/>
        <v>0</v>
      </c>
      <c r="BA516" s="190"/>
      <c r="BB516" s="183"/>
    </row>
    <row r="517" spans="1:54" ht="32.25" customHeight="1">
      <c r="A517" s="305"/>
      <c r="B517" s="306"/>
      <c r="C517" s="307"/>
      <c r="D517" s="192" t="s">
        <v>37</v>
      </c>
      <c r="E517" s="190">
        <f t="shared" si="954"/>
        <v>0</v>
      </c>
      <c r="F517" s="196">
        <f t="shared" si="955"/>
        <v>0</v>
      </c>
      <c r="G517" s="190"/>
      <c r="H517" s="190">
        <f>H503+H510</f>
        <v>0</v>
      </c>
      <c r="I517" s="190">
        <f t="shared" ref="I517:AZ517" si="968">I503+I510</f>
        <v>0</v>
      </c>
      <c r="J517" s="190">
        <f t="shared" si="968"/>
        <v>0</v>
      </c>
      <c r="K517" s="190">
        <f t="shared" si="968"/>
        <v>0</v>
      </c>
      <c r="L517" s="190">
        <f t="shared" si="968"/>
        <v>0</v>
      </c>
      <c r="M517" s="190">
        <f t="shared" si="968"/>
        <v>0</v>
      </c>
      <c r="N517" s="196">
        <f t="shared" si="968"/>
        <v>0</v>
      </c>
      <c r="O517" s="196">
        <f t="shared" si="968"/>
        <v>0</v>
      </c>
      <c r="P517" s="190">
        <f t="shared" si="968"/>
        <v>0</v>
      </c>
      <c r="Q517" s="190">
        <f t="shared" si="968"/>
        <v>0</v>
      </c>
      <c r="R517" s="190">
        <f t="shared" si="968"/>
        <v>0</v>
      </c>
      <c r="S517" s="190">
        <f t="shared" si="968"/>
        <v>0</v>
      </c>
      <c r="T517" s="190">
        <f t="shared" si="968"/>
        <v>0</v>
      </c>
      <c r="U517" s="190">
        <f t="shared" si="968"/>
        <v>0</v>
      </c>
      <c r="V517" s="190"/>
      <c r="W517" s="190">
        <f t="shared" si="968"/>
        <v>0</v>
      </c>
      <c r="X517" s="190">
        <f t="shared" si="968"/>
        <v>0</v>
      </c>
      <c r="Y517" s="190"/>
      <c r="Z517" s="190">
        <f t="shared" si="968"/>
        <v>0</v>
      </c>
      <c r="AA517" s="190">
        <f t="shared" si="968"/>
        <v>0</v>
      </c>
      <c r="AB517" s="190">
        <f t="shared" si="968"/>
        <v>0</v>
      </c>
      <c r="AC517" s="190">
        <f t="shared" si="968"/>
        <v>0</v>
      </c>
      <c r="AD517" s="190">
        <f t="shared" si="968"/>
        <v>0</v>
      </c>
      <c r="AE517" s="190">
        <f t="shared" si="968"/>
        <v>0</v>
      </c>
      <c r="AF517" s="190">
        <f t="shared" si="968"/>
        <v>0</v>
      </c>
      <c r="AG517" s="190">
        <f t="shared" si="968"/>
        <v>0</v>
      </c>
      <c r="AH517" s="190">
        <f t="shared" si="968"/>
        <v>0</v>
      </c>
      <c r="AI517" s="190"/>
      <c r="AJ517" s="190">
        <f t="shared" si="968"/>
        <v>0</v>
      </c>
      <c r="AK517" s="190">
        <f t="shared" si="968"/>
        <v>0</v>
      </c>
      <c r="AL517" s="190">
        <f t="shared" si="968"/>
        <v>0</v>
      </c>
      <c r="AM517" s="190">
        <f t="shared" si="968"/>
        <v>0</v>
      </c>
      <c r="AN517" s="190"/>
      <c r="AO517" s="190">
        <f t="shared" si="968"/>
        <v>0</v>
      </c>
      <c r="AP517" s="190">
        <f t="shared" si="968"/>
        <v>0</v>
      </c>
      <c r="AQ517" s="190">
        <f t="shared" si="968"/>
        <v>0</v>
      </c>
      <c r="AR517" s="190">
        <f t="shared" si="968"/>
        <v>0</v>
      </c>
      <c r="AS517" s="190"/>
      <c r="AT517" s="190">
        <f t="shared" si="968"/>
        <v>0</v>
      </c>
      <c r="AU517" s="190">
        <f t="shared" si="968"/>
        <v>0</v>
      </c>
      <c r="AV517" s="190">
        <f t="shared" si="968"/>
        <v>0</v>
      </c>
      <c r="AW517" s="190">
        <f t="shared" si="968"/>
        <v>0</v>
      </c>
      <c r="AX517" s="190"/>
      <c r="AY517" s="190">
        <f t="shared" si="968"/>
        <v>0</v>
      </c>
      <c r="AZ517" s="190">
        <f t="shared" si="968"/>
        <v>0</v>
      </c>
      <c r="BA517" s="190"/>
      <c r="BB517" s="183"/>
    </row>
    <row r="518" spans="1:54" ht="50.25" customHeight="1">
      <c r="A518" s="305"/>
      <c r="B518" s="306"/>
      <c r="C518" s="307"/>
      <c r="D518" s="193" t="s">
        <v>2</v>
      </c>
      <c r="E518" s="196">
        <f t="shared" si="954"/>
        <v>33271</v>
      </c>
      <c r="F518" s="196">
        <f t="shared" si="955"/>
        <v>12778.076540000002</v>
      </c>
      <c r="G518" s="196">
        <f t="shared" ref="G518:G519" si="969">F518*100/E518</f>
        <v>38.406048931501914</v>
      </c>
      <c r="H518" s="190">
        <f t="shared" ref="H518:AZ518" si="970">H504+H511</f>
        <v>0</v>
      </c>
      <c r="I518" s="190">
        <f t="shared" si="970"/>
        <v>0</v>
      </c>
      <c r="J518" s="190">
        <f t="shared" si="970"/>
        <v>0</v>
      </c>
      <c r="K518" s="190">
        <f t="shared" si="970"/>
        <v>3025.7</v>
      </c>
      <c r="L518" s="190">
        <f t="shared" si="970"/>
        <v>3025.7</v>
      </c>
      <c r="M518" s="190">
        <f>L518*100/K518</f>
        <v>100</v>
      </c>
      <c r="N518" s="196">
        <f t="shared" si="970"/>
        <v>5813.04882</v>
      </c>
      <c r="O518" s="196">
        <f t="shared" si="970"/>
        <v>5813.04882</v>
      </c>
      <c r="P518" s="190">
        <f t="shared" ref="P518:P519" si="971">O518*100/N518</f>
        <v>100</v>
      </c>
      <c r="Q518" s="190">
        <f t="shared" si="970"/>
        <v>3939.3277200000002</v>
      </c>
      <c r="R518" s="190">
        <f t="shared" si="970"/>
        <v>3939.3277200000002</v>
      </c>
      <c r="S518" s="190">
        <f t="shared" ref="S518:S519" si="972">R518*100/Q518</f>
        <v>100</v>
      </c>
      <c r="T518" s="190">
        <f t="shared" si="970"/>
        <v>1855.1</v>
      </c>
      <c r="U518" s="190">
        <f t="shared" si="970"/>
        <v>0</v>
      </c>
      <c r="V518" s="190"/>
      <c r="W518" s="190">
        <f t="shared" si="970"/>
        <v>1663.6</v>
      </c>
      <c r="X518" s="190">
        <f t="shared" si="970"/>
        <v>0</v>
      </c>
      <c r="Y518" s="190"/>
      <c r="Z518" s="190">
        <f t="shared" si="970"/>
        <v>1663.6</v>
      </c>
      <c r="AA518" s="190">
        <f t="shared" si="970"/>
        <v>0</v>
      </c>
      <c r="AB518" s="190">
        <f t="shared" si="970"/>
        <v>0</v>
      </c>
      <c r="AC518" s="190">
        <f t="shared" si="970"/>
        <v>0</v>
      </c>
      <c r="AD518" s="190">
        <f t="shared" si="970"/>
        <v>0</v>
      </c>
      <c r="AE518" s="190">
        <f t="shared" si="970"/>
        <v>1663.6</v>
      </c>
      <c r="AF518" s="190">
        <f t="shared" si="970"/>
        <v>0</v>
      </c>
      <c r="AG518" s="190">
        <f t="shared" si="970"/>
        <v>0</v>
      </c>
      <c r="AH518" s="190">
        <f t="shared" si="970"/>
        <v>0</v>
      </c>
      <c r="AI518" s="190"/>
      <c r="AJ518" s="190">
        <f t="shared" si="970"/>
        <v>2661.7</v>
      </c>
      <c r="AK518" s="190">
        <f t="shared" si="970"/>
        <v>0</v>
      </c>
      <c r="AL518" s="190">
        <f t="shared" si="970"/>
        <v>0</v>
      </c>
      <c r="AM518" s="190">
        <f t="shared" si="970"/>
        <v>0</v>
      </c>
      <c r="AN518" s="190"/>
      <c r="AO518" s="190">
        <f t="shared" si="970"/>
        <v>3327.1</v>
      </c>
      <c r="AP518" s="190">
        <f t="shared" si="970"/>
        <v>0</v>
      </c>
      <c r="AQ518" s="190">
        <f t="shared" si="970"/>
        <v>0</v>
      </c>
      <c r="AR518" s="190">
        <f t="shared" si="970"/>
        <v>0</v>
      </c>
      <c r="AS518" s="190"/>
      <c r="AT518" s="190">
        <f t="shared" si="970"/>
        <v>3326.8999999999996</v>
      </c>
      <c r="AU518" s="190">
        <f t="shared" si="970"/>
        <v>0</v>
      </c>
      <c r="AV518" s="190">
        <f t="shared" si="970"/>
        <v>0</v>
      </c>
      <c r="AW518" s="190">
        <f t="shared" si="970"/>
        <v>0</v>
      </c>
      <c r="AX518" s="190"/>
      <c r="AY518" s="190">
        <f t="shared" si="970"/>
        <v>4331.3234599999996</v>
      </c>
      <c r="AZ518" s="190">
        <f t="shared" si="970"/>
        <v>0</v>
      </c>
      <c r="BA518" s="190"/>
      <c r="BB518" s="183"/>
    </row>
    <row r="519" spans="1:54" ht="22.5" customHeight="1">
      <c r="A519" s="305"/>
      <c r="B519" s="306"/>
      <c r="C519" s="307"/>
      <c r="D519" s="194" t="s">
        <v>277</v>
      </c>
      <c r="E519" s="196">
        <f>H519+K519+N519+Q519+T519+W519+Z519+AE519+AJ519+AO519+AT519+AY519</f>
        <v>6383.9999999999991</v>
      </c>
      <c r="F519" s="196">
        <f t="shared" si="955"/>
        <v>2649.9218000000001</v>
      </c>
      <c r="G519" s="196">
        <f t="shared" si="969"/>
        <v>41.508800125313286</v>
      </c>
      <c r="H519" s="190">
        <f t="shared" ref="H519:AZ519" si="973">H505+H512</f>
        <v>0</v>
      </c>
      <c r="I519" s="190">
        <f t="shared" si="973"/>
        <v>0</v>
      </c>
      <c r="J519" s="190">
        <f t="shared" si="973"/>
        <v>0</v>
      </c>
      <c r="K519" s="190">
        <f t="shared" si="973"/>
        <v>0</v>
      </c>
      <c r="L519" s="190">
        <f t="shared" si="973"/>
        <v>0</v>
      </c>
      <c r="M519" s="190">
        <f t="shared" si="973"/>
        <v>0</v>
      </c>
      <c r="N519" s="196">
        <f t="shared" si="973"/>
        <v>1845.77189</v>
      </c>
      <c r="O519" s="196">
        <f t="shared" si="973"/>
        <v>1845.77189</v>
      </c>
      <c r="P519" s="190">
        <f t="shared" si="971"/>
        <v>100.00000000000001</v>
      </c>
      <c r="Q519" s="190">
        <f t="shared" si="973"/>
        <v>804.14990999999998</v>
      </c>
      <c r="R519" s="190">
        <f t="shared" si="973"/>
        <v>804.14990999999998</v>
      </c>
      <c r="S519" s="190">
        <f t="shared" si="972"/>
        <v>100</v>
      </c>
      <c r="T519" s="190">
        <f t="shared" si="973"/>
        <v>446.9</v>
      </c>
      <c r="U519" s="190">
        <f t="shared" si="973"/>
        <v>0</v>
      </c>
      <c r="V519" s="190"/>
      <c r="W519" s="190">
        <f t="shared" si="973"/>
        <v>319.2</v>
      </c>
      <c r="X519" s="190">
        <f t="shared" si="973"/>
        <v>0</v>
      </c>
      <c r="Y519" s="190"/>
      <c r="Z519" s="190">
        <f t="shared" si="973"/>
        <v>319.2</v>
      </c>
      <c r="AA519" s="190">
        <f t="shared" si="973"/>
        <v>0</v>
      </c>
      <c r="AB519" s="190">
        <f t="shared" si="973"/>
        <v>0</v>
      </c>
      <c r="AC519" s="190">
        <f t="shared" si="973"/>
        <v>0</v>
      </c>
      <c r="AD519" s="190">
        <f t="shared" si="973"/>
        <v>0</v>
      </c>
      <c r="AE519" s="190">
        <f t="shared" si="973"/>
        <v>319.2</v>
      </c>
      <c r="AF519" s="190">
        <f t="shared" si="973"/>
        <v>0</v>
      </c>
      <c r="AG519" s="190">
        <f t="shared" si="973"/>
        <v>0</v>
      </c>
      <c r="AH519" s="190">
        <f t="shared" si="973"/>
        <v>0</v>
      </c>
      <c r="AI519" s="190"/>
      <c r="AJ519" s="190">
        <f t="shared" si="973"/>
        <v>510.7</v>
      </c>
      <c r="AK519" s="190">
        <f t="shared" si="973"/>
        <v>0</v>
      </c>
      <c r="AL519" s="190">
        <f t="shared" si="973"/>
        <v>0</v>
      </c>
      <c r="AM519" s="190">
        <f t="shared" si="973"/>
        <v>0</v>
      </c>
      <c r="AN519" s="190"/>
      <c r="AO519" s="190">
        <f t="shared" si="973"/>
        <v>638.4</v>
      </c>
      <c r="AP519" s="190">
        <f t="shared" si="973"/>
        <v>0</v>
      </c>
      <c r="AQ519" s="190">
        <f t="shared" si="973"/>
        <v>0</v>
      </c>
      <c r="AR519" s="190">
        <f t="shared" si="973"/>
        <v>0</v>
      </c>
      <c r="AS519" s="190"/>
      <c r="AT519" s="190">
        <f t="shared" si="973"/>
        <v>638.4</v>
      </c>
      <c r="AU519" s="190">
        <f t="shared" si="973"/>
        <v>0</v>
      </c>
      <c r="AV519" s="190">
        <f t="shared" si="973"/>
        <v>0</v>
      </c>
      <c r="AW519" s="190">
        <f t="shared" si="973"/>
        <v>0</v>
      </c>
      <c r="AX519" s="190"/>
      <c r="AY519" s="190">
        <f t="shared" si="973"/>
        <v>542.07819999999992</v>
      </c>
      <c r="AZ519" s="190">
        <f t="shared" si="973"/>
        <v>0</v>
      </c>
      <c r="BA519" s="190"/>
      <c r="BB519" s="183"/>
    </row>
    <row r="520" spans="1:54" ht="82.5" customHeight="1">
      <c r="A520" s="305"/>
      <c r="B520" s="306"/>
      <c r="C520" s="307"/>
      <c r="D520" s="194" t="s">
        <v>283</v>
      </c>
      <c r="E520" s="190">
        <f t="shared" ref="E520:E525" si="974">H520+K520+N520+Q520+T520+W520+Z520+AE520+AJ520+AO520+AT520+AY520</f>
        <v>0</v>
      </c>
      <c r="F520" s="190">
        <f t="shared" si="955"/>
        <v>0</v>
      </c>
      <c r="G520" s="190"/>
      <c r="H520" s="190"/>
      <c r="I520" s="190"/>
      <c r="J520" s="190"/>
      <c r="K520" s="190"/>
      <c r="L520" s="190"/>
      <c r="M520" s="190"/>
      <c r="N520" s="190"/>
      <c r="O520" s="190"/>
      <c r="P520" s="190"/>
      <c r="Q520" s="190"/>
      <c r="R520" s="190"/>
      <c r="S520" s="190"/>
      <c r="T520" s="190"/>
      <c r="U520" s="190"/>
      <c r="V520" s="190"/>
      <c r="W520" s="190"/>
      <c r="X520" s="190"/>
      <c r="Y520" s="190"/>
      <c r="Z520" s="190"/>
      <c r="AA520" s="190"/>
      <c r="AB520" s="190"/>
      <c r="AC520" s="190"/>
      <c r="AD520" s="190"/>
      <c r="AE520" s="190"/>
      <c r="AF520" s="190"/>
      <c r="AG520" s="190"/>
      <c r="AH520" s="190"/>
      <c r="AI520" s="190"/>
      <c r="AJ520" s="190"/>
      <c r="AK520" s="190"/>
      <c r="AL520" s="190"/>
      <c r="AM520" s="190"/>
      <c r="AN520" s="190"/>
      <c r="AO520" s="190"/>
      <c r="AP520" s="190"/>
      <c r="AQ520" s="190"/>
      <c r="AR520" s="190"/>
      <c r="AS520" s="190"/>
      <c r="AT520" s="190"/>
      <c r="AU520" s="190"/>
      <c r="AV520" s="190"/>
      <c r="AW520" s="190"/>
      <c r="AX520" s="190"/>
      <c r="AY520" s="190"/>
      <c r="AZ520" s="190"/>
      <c r="BA520" s="190"/>
      <c r="BB520" s="183"/>
    </row>
    <row r="521" spans="1:54" ht="22.5" customHeight="1">
      <c r="A521" s="305"/>
      <c r="B521" s="306"/>
      <c r="C521" s="307"/>
      <c r="D521" s="194" t="s">
        <v>278</v>
      </c>
      <c r="E521" s="190">
        <f t="shared" si="974"/>
        <v>0</v>
      </c>
      <c r="F521" s="190">
        <f t="shared" si="955"/>
        <v>0</v>
      </c>
      <c r="G521" s="190"/>
      <c r="H521" s="190">
        <f t="shared" ref="H521:BA521" si="975">H507+H514</f>
        <v>0</v>
      </c>
      <c r="I521" s="190">
        <f t="shared" si="975"/>
        <v>0</v>
      </c>
      <c r="J521" s="190">
        <f t="shared" si="975"/>
        <v>0</v>
      </c>
      <c r="K521" s="190">
        <f t="shared" si="975"/>
        <v>0</v>
      </c>
      <c r="L521" s="190">
        <f t="shared" si="975"/>
        <v>0</v>
      </c>
      <c r="M521" s="190">
        <f t="shared" si="975"/>
        <v>0</v>
      </c>
      <c r="N521" s="190">
        <f t="shared" si="975"/>
        <v>0</v>
      </c>
      <c r="O521" s="190">
        <f t="shared" si="975"/>
        <v>0</v>
      </c>
      <c r="P521" s="190">
        <f t="shared" si="975"/>
        <v>0</v>
      </c>
      <c r="Q521" s="190">
        <f t="shared" si="975"/>
        <v>0</v>
      </c>
      <c r="R521" s="190">
        <f t="shared" si="975"/>
        <v>0</v>
      </c>
      <c r="S521" s="190">
        <f t="shared" si="975"/>
        <v>0</v>
      </c>
      <c r="T521" s="190">
        <f t="shared" si="975"/>
        <v>0</v>
      </c>
      <c r="U521" s="190">
        <f t="shared" si="975"/>
        <v>0</v>
      </c>
      <c r="V521" s="190">
        <f t="shared" si="975"/>
        <v>0</v>
      </c>
      <c r="W521" s="190">
        <f t="shared" si="975"/>
        <v>0</v>
      </c>
      <c r="X521" s="190">
        <f t="shared" si="975"/>
        <v>0</v>
      </c>
      <c r="Y521" s="190">
        <f t="shared" si="975"/>
        <v>0</v>
      </c>
      <c r="Z521" s="190">
        <f t="shared" si="975"/>
        <v>0</v>
      </c>
      <c r="AA521" s="190">
        <f t="shared" si="975"/>
        <v>0</v>
      </c>
      <c r="AB521" s="190">
        <f t="shared" si="975"/>
        <v>0</v>
      </c>
      <c r="AC521" s="190">
        <f t="shared" si="975"/>
        <v>0</v>
      </c>
      <c r="AD521" s="190">
        <f t="shared" si="975"/>
        <v>0</v>
      </c>
      <c r="AE521" s="190">
        <f t="shared" si="975"/>
        <v>0</v>
      </c>
      <c r="AF521" s="190">
        <f t="shared" si="975"/>
        <v>0</v>
      </c>
      <c r="AG521" s="190">
        <f t="shared" si="975"/>
        <v>0</v>
      </c>
      <c r="AH521" s="190">
        <f t="shared" si="975"/>
        <v>0</v>
      </c>
      <c r="AI521" s="190">
        <f t="shared" si="975"/>
        <v>0</v>
      </c>
      <c r="AJ521" s="190">
        <f t="shared" si="975"/>
        <v>0</v>
      </c>
      <c r="AK521" s="190">
        <f t="shared" si="975"/>
        <v>0</v>
      </c>
      <c r="AL521" s="190">
        <f t="shared" si="975"/>
        <v>0</v>
      </c>
      <c r="AM521" s="190">
        <f t="shared" si="975"/>
        <v>0</v>
      </c>
      <c r="AN521" s="190">
        <f t="shared" si="975"/>
        <v>0</v>
      </c>
      <c r="AO521" s="190">
        <f t="shared" si="975"/>
        <v>0</v>
      </c>
      <c r="AP521" s="190">
        <f t="shared" si="975"/>
        <v>0</v>
      </c>
      <c r="AQ521" s="190">
        <f t="shared" si="975"/>
        <v>0</v>
      </c>
      <c r="AR521" s="190">
        <f t="shared" si="975"/>
        <v>0</v>
      </c>
      <c r="AS521" s="190">
        <f t="shared" si="975"/>
        <v>0</v>
      </c>
      <c r="AT521" s="190">
        <f t="shared" si="975"/>
        <v>0</v>
      </c>
      <c r="AU521" s="190">
        <f t="shared" si="975"/>
        <v>0</v>
      </c>
      <c r="AV521" s="190">
        <f t="shared" si="975"/>
        <v>0</v>
      </c>
      <c r="AW521" s="190">
        <f t="shared" si="975"/>
        <v>0</v>
      </c>
      <c r="AX521" s="190">
        <f t="shared" si="975"/>
        <v>0</v>
      </c>
      <c r="AY521" s="190">
        <f t="shared" si="975"/>
        <v>0</v>
      </c>
      <c r="AZ521" s="190">
        <f t="shared" si="975"/>
        <v>0</v>
      </c>
      <c r="BA521" s="190">
        <f t="shared" si="975"/>
        <v>0</v>
      </c>
      <c r="BB521" s="183"/>
    </row>
    <row r="522" spans="1:54" ht="31.2">
      <c r="A522" s="305"/>
      <c r="B522" s="306"/>
      <c r="C522" s="307"/>
      <c r="D522" s="195" t="s">
        <v>43</v>
      </c>
      <c r="E522" s="190">
        <f t="shared" si="974"/>
        <v>0</v>
      </c>
      <c r="F522" s="190">
        <f t="shared" si="955"/>
        <v>0</v>
      </c>
      <c r="G522" s="190"/>
      <c r="H522" s="190">
        <f t="shared" ref="H522:BA522" si="976">H508+H515</f>
        <v>0</v>
      </c>
      <c r="I522" s="190">
        <f t="shared" si="976"/>
        <v>0</v>
      </c>
      <c r="J522" s="190">
        <f t="shared" si="976"/>
        <v>0</v>
      </c>
      <c r="K522" s="190">
        <f t="shared" si="976"/>
        <v>0</v>
      </c>
      <c r="L522" s="190">
        <f t="shared" si="976"/>
        <v>0</v>
      </c>
      <c r="M522" s="190">
        <f t="shared" si="976"/>
        <v>0</v>
      </c>
      <c r="N522" s="190">
        <f t="shared" si="976"/>
        <v>0</v>
      </c>
      <c r="O522" s="190">
        <f t="shared" si="976"/>
        <v>0</v>
      </c>
      <c r="P522" s="190">
        <f t="shared" si="976"/>
        <v>0</v>
      </c>
      <c r="Q522" s="190">
        <f t="shared" si="976"/>
        <v>0</v>
      </c>
      <c r="R522" s="190">
        <f t="shared" si="976"/>
        <v>0</v>
      </c>
      <c r="S522" s="190">
        <f t="shared" si="976"/>
        <v>0</v>
      </c>
      <c r="T522" s="190">
        <f t="shared" si="976"/>
        <v>0</v>
      </c>
      <c r="U522" s="190">
        <f t="shared" si="976"/>
        <v>0</v>
      </c>
      <c r="V522" s="190">
        <f t="shared" si="976"/>
        <v>0</v>
      </c>
      <c r="W522" s="190">
        <f t="shared" si="976"/>
        <v>0</v>
      </c>
      <c r="X522" s="190">
        <f t="shared" si="976"/>
        <v>0</v>
      </c>
      <c r="Y522" s="190">
        <f t="shared" si="976"/>
        <v>0</v>
      </c>
      <c r="Z522" s="190">
        <f t="shared" si="976"/>
        <v>0</v>
      </c>
      <c r="AA522" s="190">
        <f t="shared" si="976"/>
        <v>0</v>
      </c>
      <c r="AB522" s="190">
        <f t="shared" si="976"/>
        <v>0</v>
      </c>
      <c r="AC522" s="190">
        <f t="shared" si="976"/>
        <v>0</v>
      </c>
      <c r="AD522" s="190">
        <f t="shared" si="976"/>
        <v>0</v>
      </c>
      <c r="AE522" s="190">
        <f t="shared" si="976"/>
        <v>0</v>
      </c>
      <c r="AF522" s="190">
        <f t="shared" si="976"/>
        <v>0</v>
      </c>
      <c r="AG522" s="190">
        <f t="shared" si="976"/>
        <v>0</v>
      </c>
      <c r="AH522" s="190">
        <f t="shared" si="976"/>
        <v>0</v>
      </c>
      <c r="AI522" s="190">
        <f t="shared" si="976"/>
        <v>0</v>
      </c>
      <c r="AJ522" s="190">
        <f t="shared" si="976"/>
        <v>0</v>
      </c>
      <c r="AK522" s="190">
        <f t="shared" si="976"/>
        <v>0</v>
      </c>
      <c r="AL522" s="190">
        <f t="shared" si="976"/>
        <v>0</v>
      </c>
      <c r="AM522" s="190">
        <f t="shared" si="976"/>
        <v>0</v>
      </c>
      <c r="AN522" s="190">
        <f t="shared" si="976"/>
        <v>0</v>
      </c>
      <c r="AO522" s="190">
        <f t="shared" si="976"/>
        <v>0</v>
      </c>
      <c r="AP522" s="190">
        <f t="shared" si="976"/>
        <v>0</v>
      </c>
      <c r="AQ522" s="190">
        <f t="shared" si="976"/>
        <v>0</v>
      </c>
      <c r="AR522" s="190">
        <f t="shared" si="976"/>
        <v>0</v>
      </c>
      <c r="AS522" s="190">
        <f t="shared" si="976"/>
        <v>0</v>
      </c>
      <c r="AT522" s="190">
        <f t="shared" si="976"/>
        <v>0</v>
      </c>
      <c r="AU522" s="190">
        <f t="shared" si="976"/>
        <v>0</v>
      </c>
      <c r="AV522" s="190">
        <f t="shared" si="976"/>
        <v>0</v>
      </c>
      <c r="AW522" s="190">
        <f t="shared" si="976"/>
        <v>0</v>
      </c>
      <c r="AX522" s="190">
        <f t="shared" si="976"/>
        <v>0</v>
      </c>
      <c r="AY522" s="190">
        <f t="shared" si="976"/>
        <v>0</v>
      </c>
      <c r="AZ522" s="190">
        <f t="shared" si="976"/>
        <v>0</v>
      </c>
      <c r="BA522" s="190">
        <f t="shared" si="976"/>
        <v>0</v>
      </c>
      <c r="BB522" s="184"/>
    </row>
    <row r="523" spans="1:54" ht="21" customHeight="1">
      <c r="A523" s="393" t="s">
        <v>356</v>
      </c>
      <c r="B523" s="303"/>
      <c r="C523" s="304"/>
      <c r="D523" s="167" t="s">
        <v>41</v>
      </c>
      <c r="E523" s="190">
        <f t="shared" si="974"/>
        <v>39655</v>
      </c>
      <c r="F523" s="196">
        <f t="shared" ref="F523:F529" si="977">I523+L523+O523+R523+U523+X523+AA523+AF523+AK523+AP523+AU523+AZ523</f>
        <v>15427.998340000002</v>
      </c>
      <c r="G523" s="160">
        <f>F523/E523</f>
        <v>0.38905556272853364</v>
      </c>
      <c r="H523" s="159">
        <f>H516</f>
        <v>0</v>
      </c>
      <c r="I523" s="159">
        <f t="shared" ref="I523:BA523" si="978">I516</f>
        <v>0</v>
      </c>
      <c r="J523" s="159">
        <f t="shared" si="978"/>
        <v>0</v>
      </c>
      <c r="K523" s="159">
        <f t="shared" si="978"/>
        <v>3025.7</v>
      </c>
      <c r="L523" s="159">
        <f t="shared" si="978"/>
        <v>3025.7</v>
      </c>
      <c r="M523" s="159">
        <f t="shared" si="978"/>
        <v>100</v>
      </c>
      <c r="N523" s="159">
        <f t="shared" si="978"/>
        <v>7658.82071</v>
      </c>
      <c r="O523" s="159">
        <f t="shared" si="978"/>
        <v>7658.82071</v>
      </c>
      <c r="P523" s="159">
        <f>O523*100/N523</f>
        <v>100</v>
      </c>
      <c r="Q523" s="159">
        <f t="shared" si="978"/>
        <v>4743.4776300000003</v>
      </c>
      <c r="R523" s="159">
        <f t="shared" si="978"/>
        <v>4743.4776300000003</v>
      </c>
      <c r="S523" s="231">
        <f>R523*100/Q523</f>
        <v>100</v>
      </c>
      <c r="T523" s="159">
        <f t="shared" si="978"/>
        <v>2302</v>
      </c>
      <c r="U523" s="159">
        <f t="shared" si="978"/>
        <v>0</v>
      </c>
      <c r="V523" s="159"/>
      <c r="W523" s="159">
        <f t="shared" si="978"/>
        <v>1982.8</v>
      </c>
      <c r="X523" s="159">
        <f t="shared" si="978"/>
        <v>0</v>
      </c>
      <c r="Y523" s="159">
        <f t="shared" si="978"/>
        <v>0</v>
      </c>
      <c r="Z523" s="159">
        <f t="shared" si="978"/>
        <v>1982.8</v>
      </c>
      <c r="AA523" s="159">
        <f t="shared" si="978"/>
        <v>0</v>
      </c>
      <c r="AB523" s="159">
        <f t="shared" si="978"/>
        <v>0</v>
      </c>
      <c r="AC523" s="159">
        <f t="shared" si="978"/>
        <v>0</v>
      </c>
      <c r="AD523" s="159">
        <f t="shared" si="978"/>
        <v>0</v>
      </c>
      <c r="AE523" s="159">
        <f t="shared" si="978"/>
        <v>1982.8</v>
      </c>
      <c r="AF523" s="159">
        <f t="shared" si="978"/>
        <v>0</v>
      </c>
      <c r="AG523" s="159">
        <f t="shared" si="978"/>
        <v>0</v>
      </c>
      <c r="AH523" s="159">
        <f t="shared" si="978"/>
        <v>0</v>
      </c>
      <c r="AI523" s="159">
        <f t="shared" si="978"/>
        <v>0</v>
      </c>
      <c r="AJ523" s="159">
        <f t="shared" si="978"/>
        <v>3172.3999999999996</v>
      </c>
      <c r="AK523" s="159">
        <f t="shared" si="978"/>
        <v>0</v>
      </c>
      <c r="AL523" s="159">
        <f t="shared" si="978"/>
        <v>0</v>
      </c>
      <c r="AM523" s="159">
        <f t="shared" si="978"/>
        <v>0</v>
      </c>
      <c r="AN523" s="159">
        <f t="shared" si="978"/>
        <v>0</v>
      </c>
      <c r="AO523" s="159">
        <f t="shared" si="978"/>
        <v>3965.5</v>
      </c>
      <c r="AP523" s="159">
        <f t="shared" si="978"/>
        <v>0</v>
      </c>
      <c r="AQ523" s="159">
        <f t="shared" si="978"/>
        <v>0</v>
      </c>
      <c r="AR523" s="159">
        <f t="shared" si="978"/>
        <v>0</v>
      </c>
      <c r="AS523" s="159">
        <f t="shared" si="978"/>
        <v>0</v>
      </c>
      <c r="AT523" s="159">
        <f t="shared" si="978"/>
        <v>3965.2999999999997</v>
      </c>
      <c r="AU523" s="159">
        <f t="shared" si="978"/>
        <v>0</v>
      </c>
      <c r="AV523" s="159">
        <f t="shared" si="978"/>
        <v>0</v>
      </c>
      <c r="AW523" s="159">
        <f t="shared" si="978"/>
        <v>0</v>
      </c>
      <c r="AX523" s="159">
        <f t="shared" si="978"/>
        <v>0</v>
      </c>
      <c r="AY523" s="159">
        <f t="shared" si="978"/>
        <v>4873.4016599999995</v>
      </c>
      <c r="AZ523" s="159">
        <f t="shared" si="978"/>
        <v>0</v>
      </c>
      <c r="BA523" s="159">
        <f t="shared" si="978"/>
        <v>0</v>
      </c>
      <c r="BB523" s="308"/>
    </row>
    <row r="524" spans="1:54" ht="31.2">
      <c r="A524" s="394"/>
      <c r="B524" s="306"/>
      <c r="C524" s="307"/>
      <c r="D524" s="165" t="s">
        <v>37</v>
      </c>
      <c r="E524" s="190">
        <f t="shared" si="974"/>
        <v>0</v>
      </c>
      <c r="F524" s="196">
        <f t="shared" si="977"/>
        <v>0</v>
      </c>
      <c r="G524" s="163"/>
      <c r="H524" s="159">
        <f t="shared" ref="H524:BA524" si="979">H517</f>
        <v>0</v>
      </c>
      <c r="I524" s="159">
        <f t="shared" si="979"/>
        <v>0</v>
      </c>
      <c r="J524" s="159">
        <f t="shared" si="979"/>
        <v>0</v>
      </c>
      <c r="K524" s="159">
        <f t="shared" si="979"/>
        <v>0</v>
      </c>
      <c r="L524" s="159">
        <f t="shared" si="979"/>
        <v>0</v>
      </c>
      <c r="M524" s="159">
        <f t="shared" si="979"/>
        <v>0</v>
      </c>
      <c r="N524" s="159">
        <f t="shared" si="979"/>
        <v>0</v>
      </c>
      <c r="O524" s="159">
        <f t="shared" si="979"/>
        <v>0</v>
      </c>
      <c r="P524" s="159">
        <f t="shared" si="979"/>
        <v>0</v>
      </c>
      <c r="Q524" s="159">
        <f t="shared" si="979"/>
        <v>0</v>
      </c>
      <c r="R524" s="159">
        <f t="shared" si="979"/>
        <v>0</v>
      </c>
      <c r="S524" s="159">
        <f t="shared" si="979"/>
        <v>0</v>
      </c>
      <c r="T524" s="159">
        <f t="shared" si="979"/>
        <v>0</v>
      </c>
      <c r="U524" s="159">
        <f t="shared" si="979"/>
        <v>0</v>
      </c>
      <c r="V524" s="159"/>
      <c r="W524" s="159">
        <f t="shared" si="979"/>
        <v>0</v>
      </c>
      <c r="X524" s="159">
        <f t="shared" si="979"/>
        <v>0</v>
      </c>
      <c r="Y524" s="159">
        <f t="shared" si="979"/>
        <v>0</v>
      </c>
      <c r="Z524" s="159">
        <f t="shared" si="979"/>
        <v>0</v>
      </c>
      <c r="AA524" s="159">
        <f t="shared" si="979"/>
        <v>0</v>
      </c>
      <c r="AB524" s="159">
        <f t="shared" si="979"/>
        <v>0</v>
      </c>
      <c r="AC524" s="159">
        <f t="shared" si="979"/>
        <v>0</v>
      </c>
      <c r="AD524" s="159">
        <f t="shared" si="979"/>
        <v>0</v>
      </c>
      <c r="AE524" s="159">
        <f t="shared" si="979"/>
        <v>0</v>
      </c>
      <c r="AF524" s="159">
        <f t="shared" si="979"/>
        <v>0</v>
      </c>
      <c r="AG524" s="159">
        <f t="shared" si="979"/>
        <v>0</v>
      </c>
      <c r="AH524" s="159">
        <f t="shared" si="979"/>
        <v>0</v>
      </c>
      <c r="AI524" s="159">
        <f t="shared" si="979"/>
        <v>0</v>
      </c>
      <c r="AJ524" s="159">
        <f t="shared" si="979"/>
        <v>0</v>
      </c>
      <c r="AK524" s="159">
        <f t="shared" si="979"/>
        <v>0</v>
      </c>
      <c r="AL524" s="159">
        <f t="shared" si="979"/>
        <v>0</v>
      </c>
      <c r="AM524" s="159">
        <f t="shared" si="979"/>
        <v>0</v>
      </c>
      <c r="AN524" s="159">
        <f t="shared" si="979"/>
        <v>0</v>
      </c>
      <c r="AO524" s="159">
        <f t="shared" si="979"/>
        <v>0</v>
      </c>
      <c r="AP524" s="159">
        <f t="shared" si="979"/>
        <v>0</v>
      </c>
      <c r="AQ524" s="159">
        <f t="shared" si="979"/>
        <v>0</v>
      </c>
      <c r="AR524" s="159">
        <f t="shared" si="979"/>
        <v>0</v>
      </c>
      <c r="AS524" s="159">
        <f t="shared" si="979"/>
        <v>0</v>
      </c>
      <c r="AT524" s="159">
        <f t="shared" si="979"/>
        <v>0</v>
      </c>
      <c r="AU524" s="159">
        <f t="shared" si="979"/>
        <v>0</v>
      </c>
      <c r="AV524" s="159">
        <f t="shared" si="979"/>
        <v>0</v>
      </c>
      <c r="AW524" s="159">
        <f t="shared" si="979"/>
        <v>0</v>
      </c>
      <c r="AX524" s="159">
        <f t="shared" si="979"/>
        <v>0</v>
      </c>
      <c r="AY524" s="159">
        <f t="shared" si="979"/>
        <v>0</v>
      </c>
      <c r="AZ524" s="159">
        <f t="shared" si="979"/>
        <v>0</v>
      </c>
      <c r="BA524" s="159">
        <f t="shared" si="979"/>
        <v>0</v>
      </c>
      <c r="BB524" s="309"/>
    </row>
    <row r="525" spans="1:54" ht="54" customHeight="1">
      <c r="A525" s="394"/>
      <c r="B525" s="306"/>
      <c r="C525" s="307"/>
      <c r="D525" s="166" t="s">
        <v>2</v>
      </c>
      <c r="E525" s="190">
        <f t="shared" si="974"/>
        <v>33271</v>
      </c>
      <c r="F525" s="196">
        <f t="shared" si="977"/>
        <v>12778.076540000002</v>
      </c>
      <c r="G525" s="160">
        <f t="shared" ref="G525:G526" si="980">F525/E525</f>
        <v>0.38406048931501913</v>
      </c>
      <c r="H525" s="159">
        <f t="shared" ref="H525:BA525" si="981">H518</f>
        <v>0</v>
      </c>
      <c r="I525" s="159">
        <f t="shared" si="981"/>
        <v>0</v>
      </c>
      <c r="J525" s="159">
        <f t="shared" si="981"/>
        <v>0</v>
      </c>
      <c r="K525" s="159">
        <f t="shared" si="981"/>
        <v>3025.7</v>
      </c>
      <c r="L525" s="159">
        <f t="shared" si="981"/>
        <v>3025.7</v>
      </c>
      <c r="M525" s="159">
        <f t="shared" si="981"/>
        <v>100</v>
      </c>
      <c r="N525" s="159">
        <f t="shared" si="981"/>
        <v>5813.04882</v>
      </c>
      <c r="O525" s="159">
        <f t="shared" si="981"/>
        <v>5813.04882</v>
      </c>
      <c r="P525" s="159">
        <f t="shared" ref="P525:P526" si="982">O525*100/N525</f>
        <v>100</v>
      </c>
      <c r="Q525" s="159">
        <f t="shared" si="981"/>
        <v>3939.3277200000002</v>
      </c>
      <c r="R525" s="159">
        <f t="shared" si="981"/>
        <v>3939.3277200000002</v>
      </c>
      <c r="S525" s="231">
        <f t="shared" ref="S525:S526" si="983">R525*100/Q525</f>
        <v>100</v>
      </c>
      <c r="T525" s="159">
        <f t="shared" si="981"/>
        <v>1855.1</v>
      </c>
      <c r="U525" s="159">
        <f t="shared" si="981"/>
        <v>0</v>
      </c>
      <c r="V525" s="159"/>
      <c r="W525" s="159">
        <f t="shared" si="981"/>
        <v>1663.6</v>
      </c>
      <c r="X525" s="159">
        <f t="shared" si="981"/>
        <v>0</v>
      </c>
      <c r="Y525" s="159">
        <f t="shared" si="981"/>
        <v>0</v>
      </c>
      <c r="Z525" s="159">
        <f t="shared" si="981"/>
        <v>1663.6</v>
      </c>
      <c r="AA525" s="159">
        <f t="shared" si="981"/>
        <v>0</v>
      </c>
      <c r="AB525" s="159">
        <f t="shared" si="981"/>
        <v>0</v>
      </c>
      <c r="AC525" s="159">
        <f t="shared" si="981"/>
        <v>0</v>
      </c>
      <c r="AD525" s="159">
        <f t="shared" si="981"/>
        <v>0</v>
      </c>
      <c r="AE525" s="159">
        <f t="shared" si="981"/>
        <v>1663.6</v>
      </c>
      <c r="AF525" s="159">
        <f t="shared" si="981"/>
        <v>0</v>
      </c>
      <c r="AG525" s="159">
        <f t="shared" si="981"/>
        <v>0</v>
      </c>
      <c r="AH525" s="159">
        <f t="shared" si="981"/>
        <v>0</v>
      </c>
      <c r="AI525" s="159">
        <f t="shared" si="981"/>
        <v>0</v>
      </c>
      <c r="AJ525" s="159">
        <f t="shared" si="981"/>
        <v>2661.7</v>
      </c>
      <c r="AK525" s="159">
        <f t="shared" si="981"/>
        <v>0</v>
      </c>
      <c r="AL525" s="159">
        <f t="shared" si="981"/>
        <v>0</v>
      </c>
      <c r="AM525" s="159">
        <f t="shared" si="981"/>
        <v>0</v>
      </c>
      <c r="AN525" s="159">
        <f t="shared" si="981"/>
        <v>0</v>
      </c>
      <c r="AO525" s="159">
        <f t="shared" si="981"/>
        <v>3327.1</v>
      </c>
      <c r="AP525" s="159">
        <f t="shared" si="981"/>
        <v>0</v>
      </c>
      <c r="AQ525" s="159">
        <f t="shared" si="981"/>
        <v>0</v>
      </c>
      <c r="AR525" s="159">
        <f t="shared" si="981"/>
        <v>0</v>
      </c>
      <c r="AS525" s="159">
        <f t="shared" si="981"/>
        <v>0</v>
      </c>
      <c r="AT525" s="159">
        <f t="shared" si="981"/>
        <v>3326.8999999999996</v>
      </c>
      <c r="AU525" s="159">
        <f t="shared" si="981"/>
        <v>0</v>
      </c>
      <c r="AV525" s="159">
        <f t="shared" si="981"/>
        <v>0</v>
      </c>
      <c r="AW525" s="159">
        <f t="shared" si="981"/>
        <v>0</v>
      </c>
      <c r="AX525" s="159">
        <f t="shared" si="981"/>
        <v>0</v>
      </c>
      <c r="AY525" s="159">
        <f t="shared" si="981"/>
        <v>4331.3234599999996</v>
      </c>
      <c r="AZ525" s="159">
        <f t="shared" si="981"/>
        <v>0</v>
      </c>
      <c r="BA525" s="159">
        <f t="shared" si="981"/>
        <v>0</v>
      </c>
      <c r="BB525" s="309"/>
    </row>
    <row r="526" spans="1:54" ht="21" customHeight="1">
      <c r="A526" s="394"/>
      <c r="B526" s="306"/>
      <c r="C526" s="307"/>
      <c r="D526" s="182" t="s">
        <v>277</v>
      </c>
      <c r="E526" s="190">
        <f>H526+K526+N526+Q526+T526+W526+Z526+AE526+AJ526+AO526+AT526+AY526</f>
        <v>6383.9999999999991</v>
      </c>
      <c r="F526" s="196">
        <f t="shared" si="977"/>
        <v>2649.9218000000001</v>
      </c>
      <c r="G526" s="160">
        <f t="shared" si="980"/>
        <v>0.41508800125313289</v>
      </c>
      <c r="H526" s="159">
        <f t="shared" ref="H526:BA526" si="984">H519</f>
        <v>0</v>
      </c>
      <c r="I526" s="159">
        <f t="shared" si="984"/>
        <v>0</v>
      </c>
      <c r="J526" s="159">
        <f t="shared" si="984"/>
        <v>0</v>
      </c>
      <c r="K526" s="159">
        <f t="shared" si="984"/>
        <v>0</v>
      </c>
      <c r="L526" s="159">
        <f t="shared" si="984"/>
        <v>0</v>
      </c>
      <c r="M526" s="159">
        <f t="shared" si="984"/>
        <v>0</v>
      </c>
      <c r="N526" s="159">
        <f t="shared" si="984"/>
        <v>1845.77189</v>
      </c>
      <c r="O526" s="159">
        <f t="shared" si="984"/>
        <v>1845.77189</v>
      </c>
      <c r="P526" s="159">
        <f t="shared" si="982"/>
        <v>100.00000000000001</v>
      </c>
      <c r="Q526" s="159">
        <f t="shared" si="984"/>
        <v>804.14990999999998</v>
      </c>
      <c r="R526" s="159">
        <f t="shared" si="984"/>
        <v>804.14990999999998</v>
      </c>
      <c r="S526" s="231">
        <f t="shared" si="983"/>
        <v>100</v>
      </c>
      <c r="T526" s="159">
        <f t="shared" si="984"/>
        <v>446.9</v>
      </c>
      <c r="U526" s="159">
        <f t="shared" si="984"/>
        <v>0</v>
      </c>
      <c r="V526" s="159"/>
      <c r="W526" s="159">
        <f t="shared" si="984"/>
        <v>319.2</v>
      </c>
      <c r="X526" s="159">
        <f t="shared" si="984"/>
        <v>0</v>
      </c>
      <c r="Y526" s="159">
        <f t="shared" si="984"/>
        <v>0</v>
      </c>
      <c r="Z526" s="159">
        <f t="shared" si="984"/>
        <v>319.2</v>
      </c>
      <c r="AA526" s="159">
        <f t="shared" si="984"/>
        <v>0</v>
      </c>
      <c r="AB526" s="159">
        <f t="shared" si="984"/>
        <v>0</v>
      </c>
      <c r="AC526" s="159">
        <f t="shared" si="984"/>
        <v>0</v>
      </c>
      <c r="AD526" s="159">
        <f t="shared" si="984"/>
        <v>0</v>
      </c>
      <c r="AE526" s="159">
        <f t="shared" si="984"/>
        <v>319.2</v>
      </c>
      <c r="AF526" s="159">
        <f t="shared" si="984"/>
        <v>0</v>
      </c>
      <c r="AG526" s="159">
        <f t="shared" si="984"/>
        <v>0</v>
      </c>
      <c r="AH526" s="159">
        <f t="shared" si="984"/>
        <v>0</v>
      </c>
      <c r="AI526" s="159">
        <f t="shared" si="984"/>
        <v>0</v>
      </c>
      <c r="AJ526" s="159">
        <f t="shared" si="984"/>
        <v>510.7</v>
      </c>
      <c r="AK526" s="159">
        <f t="shared" si="984"/>
        <v>0</v>
      </c>
      <c r="AL526" s="159">
        <f t="shared" si="984"/>
        <v>0</v>
      </c>
      <c r="AM526" s="159">
        <f t="shared" si="984"/>
        <v>0</v>
      </c>
      <c r="AN526" s="159">
        <f t="shared" si="984"/>
        <v>0</v>
      </c>
      <c r="AO526" s="159">
        <f t="shared" si="984"/>
        <v>638.4</v>
      </c>
      <c r="AP526" s="159">
        <f t="shared" si="984"/>
        <v>0</v>
      </c>
      <c r="AQ526" s="159">
        <f t="shared" si="984"/>
        <v>0</v>
      </c>
      <c r="AR526" s="159">
        <f t="shared" si="984"/>
        <v>0</v>
      </c>
      <c r="AS526" s="159">
        <f t="shared" si="984"/>
        <v>0</v>
      </c>
      <c r="AT526" s="159">
        <f t="shared" si="984"/>
        <v>638.4</v>
      </c>
      <c r="AU526" s="159">
        <f t="shared" si="984"/>
        <v>0</v>
      </c>
      <c r="AV526" s="159">
        <f t="shared" si="984"/>
        <v>0</v>
      </c>
      <c r="AW526" s="159">
        <f t="shared" si="984"/>
        <v>0</v>
      </c>
      <c r="AX526" s="159">
        <f t="shared" si="984"/>
        <v>0</v>
      </c>
      <c r="AY526" s="159">
        <f t="shared" si="984"/>
        <v>542.07819999999992</v>
      </c>
      <c r="AZ526" s="159">
        <f t="shared" si="984"/>
        <v>0</v>
      </c>
      <c r="BA526" s="159">
        <f t="shared" si="984"/>
        <v>0</v>
      </c>
      <c r="BB526" s="309"/>
    </row>
    <row r="527" spans="1:54" ht="82.5" customHeight="1">
      <c r="A527" s="394"/>
      <c r="B527" s="306"/>
      <c r="C527" s="307"/>
      <c r="D527" s="182" t="s">
        <v>283</v>
      </c>
      <c r="E527" s="190">
        <f t="shared" ref="E527:E529" si="985">H527+K527+N527+Q527+T527+W527+Z527+AE527+AJ527+AO527+AT527+AY527</f>
        <v>0</v>
      </c>
      <c r="F527" s="196">
        <f t="shared" si="977"/>
        <v>0</v>
      </c>
      <c r="G527" s="157"/>
      <c r="H527" s="159">
        <f t="shared" ref="H527:BA527" si="986">H520</f>
        <v>0</v>
      </c>
      <c r="I527" s="159">
        <f t="shared" si="986"/>
        <v>0</v>
      </c>
      <c r="J527" s="159">
        <f t="shared" si="986"/>
        <v>0</v>
      </c>
      <c r="K527" s="159">
        <f t="shared" si="986"/>
        <v>0</v>
      </c>
      <c r="L527" s="159">
        <f t="shared" si="986"/>
        <v>0</v>
      </c>
      <c r="M527" s="159">
        <f t="shared" si="986"/>
        <v>0</v>
      </c>
      <c r="N527" s="159">
        <f t="shared" si="986"/>
        <v>0</v>
      </c>
      <c r="O527" s="159">
        <f t="shared" si="986"/>
        <v>0</v>
      </c>
      <c r="P527" s="159">
        <f t="shared" si="986"/>
        <v>0</v>
      </c>
      <c r="Q527" s="159">
        <f t="shared" si="986"/>
        <v>0</v>
      </c>
      <c r="R527" s="159">
        <f t="shared" si="986"/>
        <v>0</v>
      </c>
      <c r="S527" s="159">
        <f t="shared" si="986"/>
        <v>0</v>
      </c>
      <c r="T527" s="159">
        <f t="shared" si="986"/>
        <v>0</v>
      </c>
      <c r="U527" s="159">
        <f t="shared" si="986"/>
        <v>0</v>
      </c>
      <c r="V527" s="159"/>
      <c r="W527" s="159">
        <f t="shared" si="986"/>
        <v>0</v>
      </c>
      <c r="X527" s="159">
        <f t="shared" si="986"/>
        <v>0</v>
      </c>
      <c r="Y527" s="159">
        <f t="shared" si="986"/>
        <v>0</v>
      </c>
      <c r="Z527" s="159">
        <f t="shared" si="986"/>
        <v>0</v>
      </c>
      <c r="AA527" s="159">
        <f t="shared" si="986"/>
        <v>0</v>
      </c>
      <c r="AB527" s="159">
        <f t="shared" si="986"/>
        <v>0</v>
      </c>
      <c r="AC527" s="159">
        <f t="shared" si="986"/>
        <v>0</v>
      </c>
      <c r="AD527" s="159">
        <f t="shared" si="986"/>
        <v>0</v>
      </c>
      <c r="AE527" s="159">
        <f t="shared" si="986"/>
        <v>0</v>
      </c>
      <c r="AF527" s="159">
        <f t="shared" si="986"/>
        <v>0</v>
      </c>
      <c r="AG527" s="159">
        <f t="shared" si="986"/>
        <v>0</v>
      </c>
      <c r="AH527" s="159">
        <f t="shared" si="986"/>
        <v>0</v>
      </c>
      <c r="AI527" s="159">
        <f t="shared" si="986"/>
        <v>0</v>
      </c>
      <c r="AJ527" s="159">
        <f t="shared" si="986"/>
        <v>0</v>
      </c>
      <c r="AK527" s="159">
        <f t="shared" si="986"/>
        <v>0</v>
      </c>
      <c r="AL527" s="159">
        <f t="shared" si="986"/>
        <v>0</v>
      </c>
      <c r="AM527" s="159">
        <f t="shared" si="986"/>
        <v>0</v>
      </c>
      <c r="AN527" s="159">
        <f t="shared" si="986"/>
        <v>0</v>
      </c>
      <c r="AO527" s="159">
        <f t="shared" si="986"/>
        <v>0</v>
      </c>
      <c r="AP527" s="159">
        <f t="shared" si="986"/>
        <v>0</v>
      </c>
      <c r="AQ527" s="159">
        <f t="shared" si="986"/>
        <v>0</v>
      </c>
      <c r="AR527" s="159">
        <f t="shared" si="986"/>
        <v>0</v>
      </c>
      <c r="AS527" s="159">
        <f t="shared" si="986"/>
        <v>0</v>
      </c>
      <c r="AT527" s="159">
        <f t="shared" si="986"/>
        <v>0</v>
      </c>
      <c r="AU527" s="159">
        <f t="shared" si="986"/>
        <v>0</v>
      </c>
      <c r="AV527" s="159">
        <f t="shared" si="986"/>
        <v>0</v>
      </c>
      <c r="AW527" s="159">
        <f t="shared" si="986"/>
        <v>0</v>
      </c>
      <c r="AX527" s="159">
        <f t="shared" si="986"/>
        <v>0</v>
      </c>
      <c r="AY527" s="159">
        <f t="shared" si="986"/>
        <v>0</v>
      </c>
      <c r="AZ527" s="159">
        <f t="shared" si="986"/>
        <v>0</v>
      </c>
      <c r="BA527" s="159">
        <f t="shared" si="986"/>
        <v>0</v>
      </c>
      <c r="BB527" s="309"/>
    </row>
    <row r="528" spans="1:54" ht="21" customHeight="1">
      <c r="A528" s="394"/>
      <c r="B528" s="306"/>
      <c r="C528" s="307"/>
      <c r="D528" s="182" t="s">
        <v>278</v>
      </c>
      <c r="E528" s="190">
        <f t="shared" si="985"/>
        <v>0</v>
      </c>
      <c r="F528" s="190">
        <f t="shared" si="977"/>
        <v>0</v>
      </c>
      <c r="G528" s="157"/>
      <c r="H528" s="159">
        <f t="shared" ref="H528:BA528" si="987">H521</f>
        <v>0</v>
      </c>
      <c r="I528" s="159">
        <f t="shared" si="987"/>
        <v>0</v>
      </c>
      <c r="J528" s="159">
        <f t="shared" si="987"/>
        <v>0</v>
      </c>
      <c r="K528" s="159">
        <f t="shared" si="987"/>
        <v>0</v>
      </c>
      <c r="L528" s="159">
        <f t="shared" si="987"/>
        <v>0</v>
      </c>
      <c r="M528" s="159">
        <f t="shared" si="987"/>
        <v>0</v>
      </c>
      <c r="N528" s="159">
        <f t="shared" si="987"/>
        <v>0</v>
      </c>
      <c r="O528" s="159">
        <f t="shared" si="987"/>
        <v>0</v>
      </c>
      <c r="P528" s="159">
        <f t="shared" si="987"/>
        <v>0</v>
      </c>
      <c r="Q528" s="159">
        <f t="shared" si="987"/>
        <v>0</v>
      </c>
      <c r="R528" s="159">
        <f t="shared" si="987"/>
        <v>0</v>
      </c>
      <c r="S528" s="159">
        <f t="shared" si="987"/>
        <v>0</v>
      </c>
      <c r="T528" s="159">
        <f t="shared" si="987"/>
        <v>0</v>
      </c>
      <c r="U528" s="159">
        <f t="shared" si="987"/>
        <v>0</v>
      </c>
      <c r="V528" s="159"/>
      <c r="W528" s="159">
        <f t="shared" si="987"/>
        <v>0</v>
      </c>
      <c r="X528" s="159">
        <f t="shared" si="987"/>
        <v>0</v>
      </c>
      <c r="Y528" s="159">
        <f t="shared" si="987"/>
        <v>0</v>
      </c>
      <c r="Z528" s="159">
        <f t="shared" si="987"/>
        <v>0</v>
      </c>
      <c r="AA528" s="159">
        <f t="shared" si="987"/>
        <v>0</v>
      </c>
      <c r="AB528" s="159">
        <f t="shared" si="987"/>
        <v>0</v>
      </c>
      <c r="AC528" s="159">
        <f t="shared" si="987"/>
        <v>0</v>
      </c>
      <c r="AD528" s="159">
        <f t="shared" si="987"/>
        <v>0</v>
      </c>
      <c r="AE528" s="159">
        <f t="shared" si="987"/>
        <v>0</v>
      </c>
      <c r="AF528" s="159">
        <f t="shared" si="987"/>
        <v>0</v>
      </c>
      <c r="AG528" s="159">
        <f t="shared" si="987"/>
        <v>0</v>
      </c>
      <c r="AH528" s="159">
        <f t="shared" si="987"/>
        <v>0</v>
      </c>
      <c r="AI528" s="159">
        <f t="shared" si="987"/>
        <v>0</v>
      </c>
      <c r="AJ528" s="159">
        <f t="shared" si="987"/>
        <v>0</v>
      </c>
      <c r="AK528" s="159">
        <f t="shared" si="987"/>
        <v>0</v>
      </c>
      <c r="AL528" s="159">
        <f t="shared" si="987"/>
        <v>0</v>
      </c>
      <c r="AM528" s="159">
        <f t="shared" si="987"/>
        <v>0</v>
      </c>
      <c r="AN528" s="159">
        <f t="shared" si="987"/>
        <v>0</v>
      </c>
      <c r="AO528" s="159">
        <f t="shared" si="987"/>
        <v>0</v>
      </c>
      <c r="AP528" s="159">
        <f t="shared" si="987"/>
        <v>0</v>
      </c>
      <c r="AQ528" s="159">
        <f t="shared" si="987"/>
        <v>0</v>
      </c>
      <c r="AR528" s="159">
        <f t="shared" si="987"/>
        <v>0</v>
      </c>
      <c r="AS528" s="159">
        <f t="shared" si="987"/>
        <v>0</v>
      </c>
      <c r="AT528" s="159">
        <f t="shared" si="987"/>
        <v>0</v>
      </c>
      <c r="AU528" s="159">
        <f t="shared" si="987"/>
        <v>0</v>
      </c>
      <c r="AV528" s="159">
        <f t="shared" si="987"/>
        <v>0</v>
      </c>
      <c r="AW528" s="159">
        <f t="shared" si="987"/>
        <v>0</v>
      </c>
      <c r="AX528" s="159">
        <f t="shared" si="987"/>
        <v>0</v>
      </c>
      <c r="AY528" s="159">
        <f t="shared" si="987"/>
        <v>0</v>
      </c>
      <c r="AZ528" s="159">
        <f t="shared" si="987"/>
        <v>0</v>
      </c>
      <c r="BA528" s="159">
        <f t="shared" si="987"/>
        <v>0</v>
      </c>
      <c r="BB528" s="309"/>
    </row>
    <row r="529" spans="1:54" ht="31.2">
      <c r="A529" s="395"/>
      <c r="B529" s="396"/>
      <c r="C529" s="397"/>
      <c r="D529" s="185" t="s">
        <v>43</v>
      </c>
      <c r="E529" s="190">
        <f t="shared" si="985"/>
        <v>0</v>
      </c>
      <c r="F529" s="190">
        <f t="shared" si="977"/>
        <v>0</v>
      </c>
      <c r="G529" s="157"/>
      <c r="H529" s="159">
        <f t="shared" ref="H529:BA529" si="988">H522</f>
        <v>0</v>
      </c>
      <c r="I529" s="159">
        <f t="shared" si="988"/>
        <v>0</v>
      </c>
      <c r="J529" s="159">
        <f t="shared" si="988"/>
        <v>0</v>
      </c>
      <c r="K529" s="159">
        <f t="shared" si="988"/>
        <v>0</v>
      </c>
      <c r="L529" s="159">
        <f t="shared" si="988"/>
        <v>0</v>
      </c>
      <c r="M529" s="159">
        <f t="shared" si="988"/>
        <v>0</v>
      </c>
      <c r="N529" s="159">
        <f t="shared" si="988"/>
        <v>0</v>
      </c>
      <c r="O529" s="159">
        <f t="shared" si="988"/>
        <v>0</v>
      </c>
      <c r="P529" s="159">
        <f t="shared" si="988"/>
        <v>0</v>
      </c>
      <c r="Q529" s="159">
        <f t="shared" si="988"/>
        <v>0</v>
      </c>
      <c r="R529" s="159">
        <f t="shared" si="988"/>
        <v>0</v>
      </c>
      <c r="S529" s="159">
        <f t="shared" si="988"/>
        <v>0</v>
      </c>
      <c r="T529" s="159">
        <f t="shared" si="988"/>
        <v>0</v>
      </c>
      <c r="U529" s="159">
        <f t="shared" si="988"/>
        <v>0</v>
      </c>
      <c r="V529" s="159"/>
      <c r="W529" s="159">
        <f t="shared" si="988"/>
        <v>0</v>
      </c>
      <c r="X529" s="159">
        <f t="shared" si="988"/>
        <v>0</v>
      </c>
      <c r="Y529" s="159">
        <f t="shared" si="988"/>
        <v>0</v>
      </c>
      <c r="Z529" s="159">
        <f t="shared" si="988"/>
        <v>0</v>
      </c>
      <c r="AA529" s="159">
        <f t="shared" si="988"/>
        <v>0</v>
      </c>
      <c r="AB529" s="159">
        <f t="shared" si="988"/>
        <v>0</v>
      </c>
      <c r="AC529" s="159">
        <f t="shared" si="988"/>
        <v>0</v>
      </c>
      <c r="AD529" s="159">
        <f t="shared" si="988"/>
        <v>0</v>
      </c>
      <c r="AE529" s="159">
        <f t="shared" si="988"/>
        <v>0</v>
      </c>
      <c r="AF529" s="159">
        <f t="shared" si="988"/>
        <v>0</v>
      </c>
      <c r="AG529" s="159">
        <f t="shared" si="988"/>
        <v>0</v>
      </c>
      <c r="AH529" s="159">
        <f t="shared" si="988"/>
        <v>0</v>
      </c>
      <c r="AI529" s="159">
        <f t="shared" si="988"/>
        <v>0</v>
      </c>
      <c r="AJ529" s="159">
        <f t="shared" si="988"/>
        <v>0</v>
      </c>
      <c r="AK529" s="159">
        <f t="shared" si="988"/>
        <v>0</v>
      </c>
      <c r="AL529" s="159">
        <f t="shared" si="988"/>
        <v>0</v>
      </c>
      <c r="AM529" s="159">
        <f t="shared" si="988"/>
        <v>0</v>
      </c>
      <c r="AN529" s="159">
        <f t="shared" si="988"/>
        <v>0</v>
      </c>
      <c r="AO529" s="159">
        <f t="shared" si="988"/>
        <v>0</v>
      </c>
      <c r="AP529" s="159">
        <f t="shared" si="988"/>
        <v>0</v>
      </c>
      <c r="AQ529" s="159">
        <f t="shared" si="988"/>
        <v>0</v>
      </c>
      <c r="AR529" s="159">
        <f t="shared" si="988"/>
        <v>0</v>
      </c>
      <c r="AS529" s="159">
        <f t="shared" si="988"/>
        <v>0</v>
      </c>
      <c r="AT529" s="159">
        <f t="shared" si="988"/>
        <v>0</v>
      </c>
      <c r="AU529" s="159">
        <f t="shared" si="988"/>
        <v>0</v>
      </c>
      <c r="AV529" s="159">
        <f t="shared" si="988"/>
        <v>0</v>
      </c>
      <c r="AW529" s="159">
        <f t="shared" si="988"/>
        <v>0</v>
      </c>
      <c r="AX529" s="159">
        <f t="shared" si="988"/>
        <v>0</v>
      </c>
      <c r="AY529" s="159">
        <f t="shared" si="988"/>
        <v>0</v>
      </c>
      <c r="AZ529" s="159">
        <f t="shared" si="988"/>
        <v>0</v>
      </c>
      <c r="BA529" s="159">
        <f t="shared" si="988"/>
        <v>0</v>
      </c>
      <c r="BB529" s="310"/>
    </row>
    <row r="530" spans="1:54" ht="14.4">
      <c r="A530" s="398" t="s">
        <v>360</v>
      </c>
      <c r="B530" s="399"/>
      <c r="C530" s="399"/>
      <c r="D530" s="399"/>
      <c r="E530" s="399"/>
      <c r="F530" s="399"/>
      <c r="G530" s="399"/>
      <c r="H530" s="399"/>
      <c r="I530" s="399"/>
      <c r="J530" s="399"/>
      <c r="K530" s="399"/>
      <c r="L530" s="399"/>
      <c r="M530" s="399"/>
      <c r="N530" s="399"/>
      <c r="O530" s="399"/>
      <c r="P530" s="399"/>
      <c r="Q530" s="399"/>
      <c r="R530" s="399"/>
      <c r="S530" s="399"/>
      <c r="T530" s="399"/>
      <c r="U530" s="399"/>
      <c r="V530" s="399"/>
      <c r="W530" s="399"/>
      <c r="X530" s="399"/>
      <c r="Y530" s="399"/>
      <c r="Z530" s="399"/>
      <c r="AA530" s="399"/>
      <c r="AB530" s="399"/>
      <c r="AC530" s="399"/>
      <c r="AD530" s="399"/>
      <c r="AE530" s="399"/>
      <c r="AF530" s="399"/>
      <c r="AG530" s="399"/>
      <c r="AH530" s="399"/>
      <c r="AI530" s="399"/>
      <c r="AJ530" s="399"/>
      <c r="AK530" s="399"/>
      <c r="AL530" s="399"/>
      <c r="AM530" s="399"/>
      <c r="AN530" s="399"/>
      <c r="AO530" s="399"/>
      <c r="AP530" s="399"/>
      <c r="AQ530" s="399"/>
      <c r="AR530" s="399"/>
      <c r="AS530" s="399"/>
      <c r="AT530" s="399"/>
      <c r="AU530" s="399"/>
      <c r="AV530" s="399"/>
      <c r="AW530" s="399"/>
      <c r="AX530" s="399"/>
      <c r="AY530" s="399"/>
      <c r="AZ530" s="399"/>
      <c r="BA530" s="399"/>
      <c r="BB530" s="400"/>
    </row>
    <row r="531" spans="1:54" ht="14.4">
      <c r="A531" s="401" t="s">
        <v>361</v>
      </c>
      <c r="B531" s="402"/>
      <c r="C531" s="402"/>
      <c r="D531" s="402"/>
      <c r="E531" s="402"/>
      <c r="F531" s="402"/>
      <c r="G531" s="402"/>
      <c r="H531" s="402"/>
      <c r="I531" s="402"/>
      <c r="J531" s="402"/>
      <c r="K531" s="402"/>
      <c r="L531" s="402"/>
      <c r="M531" s="402"/>
      <c r="N531" s="402"/>
      <c r="O531" s="402"/>
      <c r="P531" s="402"/>
      <c r="Q531" s="402"/>
      <c r="R531" s="402"/>
      <c r="S531" s="402"/>
      <c r="T531" s="402"/>
      <c r="U531" s="402"/>
      <c r="V531" s="402"/>
      <c r="W531" s="402"/>
      <c r="X531" s="402"/>
      <c r="Y531" s="402"/>
      <c r="Z531" s="402"/>
      <c r="AA531" s="402"/>
      <c r="AB531" s="402"/>
      <c r="AC531" s="402"/>
      <c r="AD531" s="402"/>
      <c r="AE531" s="402"/>
      <c r="AF531" s="402"/>
      <c r="AG531" s="402"/>
      <c r="AH531" s="402"/>
      <c r="AI531" s="402"/>
      <c r="AJ531" s="402"/>
      <c r="AK531" s="402"/>
      <c r="AL531" s="402"/>
      <c r="AM531" s="402"/>
      <c r="AN531" s="402"/>
      <c r="AO531" s="402"/>
      <c r="AP531" s="402"/>
      <c r="AQ531" s="402"/>
      <c r="AR531" s="402"/>
      <c r="AS531" s="402"/>
      <c r="AT531" s="402"/>
      <c r="AU531" s="402"/>
      <c r="AV531" s="402"/>
      <c r="AW531" s="402"/>
      <c r="AX531" s="402"/>
      <c r="AY531" s="402"/>
      <c r="AZ531" s="402"/>
      <c r="BA531" s="402"/>
      <c r="BB531" s="403"/>
    </row>
    <row r="532" spans="1:54" ht="22.5" customHeight="1">
      <c r="A532" s="289" t="s">
        <v>94</v>
      </c>
      <c r="B532" s="291" t="s">
        <v>362</v>
      </c>
      <c r="C532" s="291" t="s">
        <v>331</v>
      </c>
      <c r="D532" s="167" t="s">
        <v>41</v>
      </c>
      <c r="E532" s="156">
        <f t="shared" ref="E532:E534" si="989">H532+K532+N532+Q532+T532+W532+Z532+AE532+AJ532+AO532+AT532+AY532</f>
        <v>3424.9</v>
      </c>
      <c r="F532" s="156">
        <f t="shared" ref="F532:F538" si="990">I532+L532+O532+R532+U532+X532+AA532+AF532+AK532+AP532+AU532+AZ532</f>
        <v>0</v>
      </c>
      <c r="G532" s="164"/>
      <c r="H532" s="156">
        <f>H533+H534+H535+H537+H538</f>
        <v>0</v>
      </c>
      <c r="I532" s="156">
        <f t="shared" ref="I532" si="991">I533+I534+I535+I537+I538</f>
        <v>0</v>
      </c>
      <c r="J532" s="156"/>
      <c r="K532" s="156">
        <f t="shared" ref="K532:L532" si="992">K533+K534+K535+K537+K538</f>
        <v>0</v>
      </c>
      <c r="L532" s="156">
        <f t="shared" si="992"/>
        <v>0</v>
      </c>
      <c r="M532" s="156"/>
      <c r="N532" s="156">
        <f t="shared" ref="N532:O532" si="993">N533+N534+N535+N537+N538</f>
        <v>0</v>
      </c>
      <c r="O532" s="156">
        <f t="shared" si="993"/>
        <v>0</v>
      </c>
      <c r="P532" s="156"/>
      <c r="Q532" s="156">
        <f t="shared" ref="Q532:R532" si="994">Q533+Q534+Q535+Q537+Q538</f>
        <v>0</v>
      </c>
      <c r="R532" s="156">
        <f t="shared" si="994"/>
        <v>0</v>
      </c>
      <c r="S532" s="156"/>
      <c r="T532" s="156">
        <f t="shared" ref="T532:U532" si="995">T533+T534+T535+T537+T538</f>
        <v>0</v>
      </c>
      <c r="U532" s="156">
        <f t="shared" si="995"/>
        <v>0</v>
      </c>
      <c r="V532" s="156"/>
      <c r="W532" s="156">
        <f t="shared" ref="W532:X532" si="996">W533+W534+W535+W537+W538</f>
        <v>3424.9</v>
      </c>
      <c r="X532" s="156">
        <f t="shared" si="996"/>
        <v>0</v>
      </c>
      <c r="Y532" s="156"/>
      <c r="Z532" s="156">
        <f t="shared" ref="Z532:AC532" si="997">Z533+Z534+Z535+Z537+Z538</f>
        <v>0</v>
      </c>
      <c r="AA532" s="156">
        <f t="shared" si="997"/>
        <v>0</v>
      </c>
      <c r="AB532" s="156">
        <f t="shared" si="997"/>
        <v>0</v>
      </c>
      <c r="AC532" s="156">
        <f t="shared" si="997"/>
        <v>0</v>
      </c>
      <c r="AD532" s="156"/>
      <c r="AE532" s="156">
        <f t="shared" ref="AE532:AH532" si="998">AE533+AE534+AE535+AE537+AE538</f>
        <v>0</v>
      </c>
      <c r="AF532" s="156">
        <f t="shared" si="998"/>
        <v>0</v>
      </c>
      <c r="AG532" s="156">
        <f t="shared" si="998"/>
        <v>0</v>
      </c>
      <c r="AH532" s="156">
        <f t="shared" si="998"/>
        <v>0</v>
      </c>
      <c r="AI532" s="156"/>
      <c r="AJ532" s="156">
        <f t="shared" ref="AJ532:AM532" si="999">AJ533+AJ534+AJ535+AJ537+AJ538</f>
        <v>0</v>
      </c>
      <c r="AK532" s="156">
        <f t="shared" si="999"/>
        <v>0</v>
      </c>
      <c r="AL532" s="156">
        <f t="shared" si="999"/>
        <v>0</v>
      </c>
      <c r="AM532" s="156">
        <f t="shared" si="999"/>
        <v>0</v>
      </c>
      <c r="AN532" s="156"/>
      <c r="AO532" s="156">
        <f t="shared" ref="AO532:AR532" si="1000">AO533+AO534+AO535+AO537+AO538</f>
        <v>0</v>
      </c>
      <c r="AP532" s="156">
        <f t="shared" si="1000"/>
        <v>0</v>
      </c>
      <c r="AQ532" s="156">
        <f t="shared" si="1000"/>
        <v>0</v>
      </c>
      <c r="AR532" s="156">
        <f t="shared" si="1000"/>
        <v>0</v>
      </c>
      <c r="AS532" s="156"/>
      <c r="AT532" s="156">
        <f t="shared" ref="AT532:AW532" si="1001">AT533+AT534+AT535+AT537+AT538</f>
        <v>0</v>
      </c>
      <c r="AU532" s="156">
        <f t="shared" si="1001"/>
        <v>0</v>
      </c>
      <c r="AV532" s="156">
        <f t="shared" si="1001"/>
        <v>0</v>
      </c>
      <c r="AW532" s="156">
        <f t="shared" si="1001"/>
        <v>0</v>
      </c>
      <c r="AX532" s="156"/>
      <c r="AY532" s="156">
        <f t="shared" ref="AY532:AZ532" si="1002">AY533+AY534+AY535+AY537+AY538</f>
        <v>0</v>
      </c>
      <c r="AZ532" s="156">
        <f t="shared" si="1002"/>
        <v>0</v>
      </c>
      <c r="BA532" s="164"/>
      <c r="BB532" s="183"/>
    </row>
    <row r="533" spans="1:54" ht="32.25" customHeight="1">
      <c r="A533" s="290"/>
      <c r="B533" s="292"/>
      <c r="C533" s="292"/>
      <c r="D533" s="165" t="s">
        <v>37</v>
      </c>
      <c r="E533" s="156">
        <f t="shared" si="989"/>
        <v>0</v>
      </c>
      <c r="F533" s="156">
        <f t="shared" si="990"/>
        <v>0</v>
      </c>
      <c r="G533" s="164"/>
      <c r="H533" s="156"/>
      <c r="I533" s="156"/>
      <c r="J533" s="164"/>
      <c r="K533" s="156"/>
      <c r="L533" s="156"/>
      <c r="M533" s="164"/>
      <c r="N533" s="156"/>
      <c r="O533" s="156"/>
      <c r="P533" s="164"/>
      <c r="Q533" s="156"/>
      <c r="R533" s="156"/>
      <c r="S533" s="164"/>
      <c r="T533" s="156"/>
      <c r="U533" s="156"/>
      <c r="V533" s="164"/>
      <c r="W533" s="156"/>
      <c r="X533" s="156"/>
      <c r="Y533" s="164"/>
      <c r="Z533" s="156"/>
      <c r="AA533" s="156"/>
      <c r="AB533" s="164"/>
      <c r="AC533" s="164"/>
      <c r="AD533" s="164"/>
      <c r="AE533" s="156"/>
      <c r="AF533" s="156"/>
      <c r="AG533" s="164"/>
      <c r="AH533" s="164"/>
      <c r="AI533" s="164"/>
      <c r="AJ533" s="156"/>
      <c r="AK533" s="156"/>
      <c r="AL533" s="164"/>
      <c r="AM533" s="164"/>
      <c r="AN533" s="164"/>
      <c r="AO533" s="156"/>
      <c r="AP533" s="156"/>
      <c r="AQ533" s="164"/>
      <c r="AR533" s="164"/>
      <c r="AS533" s="164"/>
      <c r="AT533" s="156"/>
      <c r="AU533" s="156"/>
      <c r="AV533" s="164"/>
      <c r="AW533" s="164"/>
      <c r="AX533" s="164"/>
      <c r="AY533" s="164"/>
      <c r="AZ533" s="164"/>
      <c r="BA533" s="164"/>
      <c r="BB533" s="183"/>
    </row>
    <row r="534" spans="1:54" ht="50.25" customHeight="1">
      <c r="A534" s="290"/>
      <c r="B534" s="292"/>
      <c r="C534" s="292"/>
      <c r="D534" s="166" t="s">
        <v>2</v>
      </c>
      <c r="E534" s="156">
        <f t="shared" si="989"/>
        <v>2054.9</v>
      </c>
      <c r="F534" s="156">
        <f t="shared" si="990"/>
        <v>0</v>
      </c>
      <c r="G534" s="164"/>
      <c r="H534" s="156"/>
      <c r="I534" s="156"/>
      <c r="J534" s="164"/>
      <c r="K534" s="156"/>
      <c r="L534" s="156"/>
      <c r="M534" s="164"/>
      <c r="N534" s="156"/>
      <c r="O534" s="156"/>
      <c r="P534" s="164"/>
      <c r="Q534" s="156"/>
      <c r="R534" s="156"/>
      <c r="S534" s="164"/>
      <c r="T534" s="156"/>
      <c r="U534" s="156"/>
      <c r="V534" s="164"/>
      <c r="W534" s="156">
        <v>2054.9</v>
      </c>
      <c r="X534" s="156"/>
      <c r="Y534" s="164"/>
      <c r="Z534" s="156"/>
      <c r="AA534" s="156"/>
      <c r="AB534" s="164"/>
      <c r="AC534" s="164"/>
      <c r="AD534" s="164"/>
      <c r="AE534" s="156"/>
      <c r="AF534" s="156"/>
      <c r="AG534" s="164"/>
      <c r="AH534" s="164"/>
      <c r="AI534" s="164"/>
      <c r="AJ534" s="156"/>
      <c r="AK534" s="156"/>
      <c r="AL534" s="164"/>
      <c r="AM534" s="164"/>
      <c r="AN534" s="164"/>
      <c r="AO534" s="156"/>
      <c r="AP534" s="156"/>
      <c r="AQ534" s="164"/>
      <c r="AR534" s="164"/>
      <c r="AS534" s="164"/>
      <c r="AT534" s="156"/>
      <c r="AU534" s="156"/>
      <c r="AV534" s="164"/>
      <c r="AW534" s="164"/>
      <c r="AX534" s="164"/>
      <c r="AY534" s="164"/>
      <c r="AZ534" s="164"/>
      <c r="BA534" s="164"/>
      <c r="BB534" s="183"/>
    </row>
    <row r="535" spans="1:54" ht="22.5" customHeight="1">
      <c r="A535" s="290"/>
      <c r="B535" s="292"/>
      <c r="C535" s="292"/>
      <c r="D535" s="182" t="s">
        <v>277</v>
      </c>
      <c r="E535" s="156">
        <f>H535+K535+N535+Q535+T535+W535+Z535+AE535+AJ535+AO535+AT535+AY535</f>
        <v>1370</v>
      </c>
      <c r="F535" s="156">
        <f t="shared" si="990"/>
        <v>0</v>
      </c>
      <c r="G535" s="164"/>
      <c r="H535" s="156"/>
      <c r="I535" s="156"/>
      <c r="J535" s="164"/>
      <c r="K535" s="156"/>
      <c r="L535" s="156"/>
      <c r="M535" s="164"/>
      <c r="N535" s="156"/>
      <c r="O535" s="156"/>
      <c r="P535" s="164"/>
      <c r="Q535" s="156"/>
      <c r="R535" s="156"/>
      <c r="S535" s="164"/>
      <c r="T535" s="156"/>
      <c r="U535" s="156"/>
      <c r="V535" s="164"/>
      <c r="W535" s="156">
        <v>1370</v>
      </c>
      <c r="X535" s="156"/>
      <c r="Y535" s="164"/>
      <c r="Z535" s="156"/>
      <c r="AA535" s="156"/>
      <c r="AB535" s="164"/>
      <c r="AC535" s="164"/>
      <c r="AD535" s="164"/>
      <c r="AE535" s="156"/>
      <c r="AF535" s="156"/>
      <c r="AG535" s="164"/>
      <c r="AH535" s="164"/>
      <c r="AI535" s="164"/>
      <c r="AJ535" s="156"/>
      <c r="AK535" s="156"/>
      <c r="AL535" s="164"/>
      <c r="AM535" s="164"/>
      <c r="AN535" s="164"/>
      <c r="AO535" s="156"/>
      <c r="AP535" s="156"/>
      <c r="AQ535" s="164"/>
      <c r="AR535" s="164"/>
      <c r="AS535" s="164"/>
      <c r="AT535" s="156"/>
      <c r="AU535" s="156"/>
      <c r="AV535" s="164"/>
      <c r="AW535" s="164"/>
      <c r="AX535" s="164"/>
      <c r="AY535" s="164"/>
      <c r="AZ535" s="164"/>
      <c r="BA535" s="164"/>
      <c r="BB535" s="183"/>
    </row>
    <row r="536" spans="1:54" ht="82.5" customHeight="1">
      <c r="A536" s="290"/>
      <c r="B536" s="292"/>
      <c r="C536" s="292"/>
      <c r="D536" s="182" t="s">
        <v>283</v>
      </c>
      <c r="E536" s="156">
        <f t="shared" ref="E536:E576" si="1003">H536+K536+N536+Q536+T536+W536+Z536+AE536+AJ536+AO536+AT536+AY536</f>
        <v>0</v>
      </c>
      <c r="F536" s="156">
        <f t="shared" si="990"/>
        <v>0</v>
      </c>
      <c r="G536" s="164"/>
      <c r="H536" s="156"/>
      <c r="I536" s="156"/>
      <c r="J536" s="164"/>
      <c r="K536" s="156"/>
      <c r="L536" s="156"/>
      <c r="M536" s="164"/>
      <c r="N536" s="156"/>
      <c r="O536" s="156"/>
      <c r="P536" s="164"/>
      <c r="Q536" s="156"/>
      <c r="R536" s="156"/>
      <c r="S536" s="164"/>
      <c r="T536" s="156"/>
      <c r="U536" s="156"/>
      <c r="V536" s="164"/>
      <c r="W536" s="156"/>
      <c r="X536" s="156"/>
      <c r="Y536" s="164"/>
      <c r="Z536" s="156"/>
      <c r="AA536" s="156"/>
      <c r="AB536" s="164"/>
      <c r="AC536" s="164"/>
      <c r="AD536" s="164"/>
      <c r="AE536" s="156"/>
      <c r="AF536" s="156"/>
      <c r="AG536" s="164"/>
      <c r="AH536" s="164"/>
      <c r="AI536" s="164"/>
      <c r="AJ536" s="156"/>
      <c r="AK536" s="156"/>
      <c r="AL536" s="164"/>
      <c r="AM536" s="164"/>
      <c r="AN536" s="164"/>
      <c r="AO536" s="156"/>
      <c r="AP536" s="156"/>
      <c r="AQ536" s="164"/>
      <c r="AR536" s="164"/>
      <c r="AS536" s="164"/>
      <c r="AT536" s="156"/>
      <c r="AU536" s="156"/>
      <c r="AV536" s="164"/>
      <c r="AW536" s="164"/>
      <c r="AX536" s="164"/>
      <c r="AY536" s="164"/>
      <c r="AZ536" s="164"/>
      <c r="BA536" s="164"/>
      <c r="BB536" s="183"/>
    </row>
    <row r="537" spans="1:54" ht="22.5" customHeight="1">
      <c r="A537" s="290"/>
      <c r="B537" s="292"/>
      <c r="C537" s="292"/>
      <c r="D537" s="182" t="s">
        <v>278</v>
      </c>
      <c r="E537" s="156">
        <f t="shared" si="1003"/>
        <v>0</v>
      </c>
      <c r="F537" s="156">
        <f t="shared" si="990"/>
        <v>0</v>
      </c>
      <c r="G537" s="164"/>
      <c r="H537" s="156"/>
      <c r="I537" s="156"/>
      <c r="J537" s="164"/>
      <c r="K537" s="156"/>
      <c r="L537" s="156"/>
      <c r="M537" s="164"/>
      <c r="N537" s="156"/>
      <c r="O537" s="156"/>
      <c r="P537" s="164"/>
      <c r="Q537" s="156"/>
      <c r="R537" s="156"/>
      <c r="S537" s="164"/>
      <c r="T537" s="156"/>
      <c r="U537" s="156"/>
      <c r="V537" s="164"/>
      <c r="W537" s="156"/>
      <c r="X537" s="156"/>
      <c r="Y537" s="164"/>
      <c r="Z537" s="156"/>
      <c r="AA537" s="156"/>
      <c r="AB537" s="164"/>
      <c r="AC537" s="164"/>
      <c r="AD537" s="164"/>
      <c r="AE537" s="156"/>
      <c r="AF537" s="156"/>
      <c r="AG537" s="164"/>
      <c r="AH537" s="164"/>
      <c r="AI537" s="164"/>
      <c r="AJ537" s="156"/>
      <c r="AK537" s="156"/>
      <c r="AL537" s="164"/>
      <c r="AM537" s="164"/>
      <c r="AN537" s="164"/>
      <c r="AO537" s="156"/>
      <c r="AP537" s="156"/>
      <c r="AQ537" s="164"/>
      <c r="AR537" s="164"/>
      <c r="AS537" s="164"/>
      <c r="AT537" s="156"/>
      <c r="AU537" s="156"/>
      <c r="AV537" s="164"/>
      <c r="AW537" s="164"/>
      <c r="AX537" s="164"/>
      <c r="AY537" s="164"/>
      <c r="AZ537" s="164"/>
      <c r="BA537" s="164"/>
      <c r="BB537" s="183"/>
    </row>
    <row r="538" spans="1:54" ht="31.2">
      <c r="A538" s="290"/>
      <c r="B538" s="292"/>
      <c r="C538" s="292"/>
      <c r="D538" s="161" t="s">
        <v>43</v>
      </c>
      <c r="E538" s="156">
        <f t="shared" si="1003"/>
        <v>0</v>
      </c>
      <c r="F538" s="156">
        <f t="shared" si="990"/>
        <v>0</v>
      </c>
      <c r="G538" s="164"/>
      <c r="H538" s="156"/>
      <c r="I538" s="156"/>
      <c r="J538" s="164"/>
      <c r="K538" s="156"/>
      <c r="L538" s="156"/>
      <c r="M538" s="164"/>
      <c r="N538" s="156"/>
      <c r="O538" s="156"/>
      <c r="P538" s="164"/>
      <c r="Q538" s="156"/>
      <c r="R538" s="156"/>
      <c r="S538" s="164"/>
      <c r="T538" s="156"/>
      <c r="U538" s="156"/>
      <c r="V538" s="164"/>
      <c r="W538" s="156"/>
      <c r="X538" s="156"/>
      <c r="Y538" s="164"/>
      <c r="Z538" s="156"/>
      <c r="AA538" s="156"/>
      <c r="AB538" s="164"/>
      <c r="AC538" s="164"/>
      <c r="AD538" s="164"/>
      <c r="AE538" s="156"/>
      <c r="AF538" s="156"/>
      <c r="AG538" s="164"/>
      <c r="AH538" s="164"/>
      <c r="AI538" s="164"/>
      <c r="AJ538" s="156"/>
      <c r="AK538" s="156"/>
      <c r="AL538" s="164"/>
      <c r="AM538" s="164"/>
      <c r="AN538" s="164"/>
      <c r="AO538" s="156"/>
      <c r="AP538" s="156"/>
      <c r="AQ538" s="164"/>
      <c r="AR538" s="164"/>
      <c r="AS538" s="164"/>
      <c r="AT538" s="156"/>
      <c r="AU538" s="156"/>
      <c r="AV538" s="164"/>
      <c r="AW538" s="164"/>
      <c r="AX538" s="164"/>
      <c r="AY538" s="164"/>
      <c r="AZ538" s="164"/>
      <c r="BA538" s="164"/>
      <c r="BB538" s="184"/>
    </row>
    <row r="539" spans="1:54" ht="22.5" customHeight="1">
      <c r="A539" s="289" t="s">
        <v>375</v>
      </c>
      <c r="B539" s="291" t="s">
        <v>376</v>
      </c>
      <c r="C539" s="291" t="s">
        <v>331</v>
      </c>
      <c r="D539" s="167" t="s">
        <v>41</v>
      </c>
      <c r="E539" s="209">
        <f t="shared" si="1003"/>
        <v>760.31601999999998</v>
      </c>
      <c r="F539" s="156">
        <f t="shared" ref="F539:F545" si="1004">I539+L539+O539+R539+U539+X539+AA539+AF539+AK539+AP539+AU539+AZ539</f>
        <v>0</v>
      </c>
      <c r="G539" s="164"/>
      <c r="H539" s="156">
        <f>H540+H541+H542+H544+H545</f>
        <v>0</v>
      </c>
      <c r="I539" s="156">
        <f t="shared" ref="I539" si="1005">I540+I541+I542+I544+I545</f>
        <v>0</v>
      </c>
      <c r="J539" s="156"/>
      <c r="K539" s="156">
        <f t="shared" ref="K539:L539" si="1006">K540+K541+K542+K544+K545</f>
        <v>0</v>
      </c>
      <c r="L539" s="156">
        <f t="shared" si="1006"/>
        <v>0</v>
      </c>
      <c r="M539" s="156"/>
      <c r="N539" s="156">
        <f t="shared" ref="N539:O539" si="1007">N540+N541+N542+N544+N545</f>
        <v>0</v>
      </c>
      <c r="O539" s="156">
        <f t="shared" si="1007"/>
        <v>0</v>
      </c>
      <c r="P539" s="156"/>
      <c r="Q539" s="156">
        <f t="shared" ref="Q539:R539" si="1008">Q540+Q541+Q542+Q544+Q545</f>
        <v>0</v>
      </c>
      <c r="R539" s="156">
        <f t="shared" si="1008"/>
        <v>0</v>
      </c>
      <c r="S539" s="156"/>
      <c r="T539" s="156">
        <f t="shared" ref="T539:U539" si="1009">T540+T541+T542+T544+T545</f>
        <v>0</v>
      </c>
      <c r="U539" s="156">
        <f t="shared" si="1009"/>
        <v>0</v>
      </c>
      <c r="V539" s="156"/>
      <c r="W539" s="156">
        <f t="shared" ref="W539:X539" si="1010">W540+W541+W542+W544+W545</f>
        <v>0</v>
      </c>
      <c r="X539" s="156">
        <f t="shared" si="1010"/>
        <v>0</v>
      </c>
      <c r="Y539" s="156"/>
      <c r="Z539" s="156">
        <f t="shared" ref="Z539:AC539" si="1011">Z540+Z541+Z542+Z544+Z545</f>
        <v>0</v>
      </c>
      <c r="AA539" s="156">
        <f t="shared" si="1011"/>
        <v>0</v>
      </c>
      <c r="AB539" s="156">
        <f t="shared" si="1011"/>
        <v>0</v>
      </c>
      <c r="AC539" s="156">
        <f t="shared" si="1011"/>
        <v>0</v>
      </c>
      <c r="AD539" s="156"/>
      <c r="AE539" s="156">
        <f t="shared" ref="AE539:AH539" si="1012">AE540+AE541+AE542+AE544+AE545</f>
        <v>760.31601999999998</v>
      </c>
      <c r="AF539" s="156">
        <f t="shared" si="1012"/>
        <v>0</v>
      </c>
      <c r="AG539" s="156">
        <f t="shared" si="1012"/>
        <v>0</v>
      </c>
      <c r="AH539" s="156">
        <f t="shared" si="1012"/>
        <v>0</v>
      </c>
      <c r="AI539" s="156"/>
      <c r="AJ539" s="156">
        <f t="shared" ref="AJ539:AM539" si="1013">AJ540+AJ541+AJ542+AJ544+AJ545</f>
        <v>0</v>
      </c>
      <c r="AK539" s="156">
        <f t="shared" si="1013"/>
        <v>0</v>
      </c>
      <c r="AL539" s="156">
        <f t="shared" si="1013"/>
        <v>0</v>
      </c>
      <c r="AM539" s="156">
        <f t="shared" si="1013"/>
        <v>0</v>
      </c>
      <c r="AN539" s="156"/>
      <c r="AO539" s="156">
        <f t="shared" ref="AO539:AR539" si="1014">AO540+AO541+AO542+AO544+AO545</f>
        <v>0</v>
      </c>
      <c r="AP539" s="156">
        <f t="shared" si="1014"/>
        <v>0</v>
      </c>
      <c r="AQ539" s="156">
        <f t="shared" si="1014"/>
        <v>0</v>
      </c>
      <c r="AR539" s="156">
        <f t="shared" si="1014"/>
        <v>0</v>
      </c>
      <c r="AS539" s="156"/>
      <c r="AT539" s="156">
        <f t="shared" ref="AT539:AW539" si="1015">AT540+AT541+AT542+AT544+AT545</f>
        <v>0</v>
      </c>
      <c r="AU539" s="156">
        <f t="shared" si="1015"/>
        <v>0</v>
      </c>
      <c r="AV539" s="156">
        <f t="shared" si="1015"/>
        <v>0</v>
      </c>
      <c r="AW539" s="156">
        <f t="shared" si="1015"/>
        <v>0</v>
      </c>
      <c r="AX539" s="156"/>
      <c r="AY539" s="156">
        <f t="shared" ref="AY539:AZ539" si="1016">AY540+AY541+AY542+AY544+AY545</f>
        <v>0</v>
      </c>
      <c r="AZ539" s="156">
        <f t="shared" si="1016"/>
        <v>0</v>
      </c>
      <c r="BA539" s="164"/>
      <c r="BB539" s="205"/>
    </row>
    <row r="540" spans="1:54" ht="32.25" customHeight="1">
      <c r="A540" s="290"/>
      <c r="B540" s="292"/>
      <c r="C540" s="292"/>
      <c r="D540" s="165" t="s">
        <v>37</v>
      </c>
      <c r="E540" s="156">
        <f t="shared" si="1003"/>
        <v>0</v>
      </c>
      <c r="F540" s="156">
        <f t="shared" si="1004"/>
        <v>0</v>
      </c>
      <c r="G540" s="164"/>
      <c r="H540" s="156"/>
      <c r="I540" s="156"/>
      <c r="J540" s="164"/>
      <c r="K540" s="156"/>
      <c r="L540" s="156"/>
      <c r="M540" s="164"/>
      <c r="N540" s="156"/>
      <c r="O540" s="156"/>
      <c r="P540" s="164"/>
      <c r="Q540" s="156"/>
      <c r="R540" s="156"/>
      <c r="S540" s="164"/>
      <c r="T540" s="156"/>
      <c r="U540" s="156"/>
      <c r="V540" s="164"/>
      <c r="W540" s="156"/>
      <c r="X540" s="156"/>
      <c r="Y540" s="164"/>
      <c r="Z540" s="156"/>
      <c r="AA540" s="156"/>
      <c r="AB540" s="164"/>
      <c r="AC540" s="164"/>
      <c r="AD540" s="164"/>
      <c r="AE540" s="156"/>
      <c r="AF540" s="156"/>
      <c r="AG540" s="164"/>
      <c r="AH540" s="164"/>
      <c r="AI540" s="164"/>
      <c r="AJ540" s="156"/>
      <c r="AK540" s="156"/>
      <c r="AL540" s="164"/>
      <c r="AM540" s="164"/>
      <c r="AN540" s="164"/>
      <c r="AO540" s="156"/>
      <c r="AP540" s="156"/>
      <c r="AQ540" s="164"/>
      <c r="AR540" s="164"/>
      <c r="AS540" s="164"/>
      <c r="AT540" s="156"/>
      <c r="AU540" s="156"/>
      <c r="AV540" s="164"/>
      <c r="AW540" s="164"/>
      <c r="AX540" s="164"/>
      <c r="AY540" s="164"/>
      <c r="AZ540" s="164"/>
      <c r="BA540" s="164"/>
      <c r="BB540" s="205"/>
    </row>
    <row r="541" spans="1:54" ht="50.25" customHeight="1">
      <c r="A541" s="290"/>
      <c r="B541" s="292"/>
      <c r="C541" s="292"/>
      <c r="D541" s="166" t="s">
        <v>2</v>
      </c>
      <c r="E541" s="156">
        <f t="shared" si="1003"/>
        <v>0</v>
      </c>
      <c r="F541" s="156">
        <f t="shared" si="1004"/>
        <v>0</v>
      </c>
      <c r="G541" s="164"/>
      <c r="H541" s="156"/>
      <c r="I541" s="156"/>
      <c r="J541" s="164"/>
      <c r="K541" s="156"/>
      <c r="L541" s="156"/>
      <c r="M541" s="164"/>
      <c r="N541" s="156"/>
      <c r="O541" s="156"/>
      <c r="P541" s="164"/>
      <c r="Q541" s="156"/>
      <c r="R541" s="156"/>
      <c r="S541" s="164"/>
      <c r="T541" s="156"/>
      <c r="U541" s="156"/>
      <c r="V541" s="164"/>
      <c r="W541" s="156"/>
      <c r="X541" s="156"/>
      <c r="Y541" s="164"/>
      <c r="Z541" s="156"/>
      <c r="AA541" s="156"/>
      <c r="AB541" s="164"/>
      <c r="AC541" s="164"/>
      <c r="AD541" s="164"/>
      <c r="AE541" s="156"/>
      <c r="AF541" s="156"/>
      <c r="AG541" s="164"/>
      <c r="AH541" s="164"/>
      <c r="AI541" s="164"/>
      <c r="AJ541" s="156"/>
      <c r="AK541" s="156"/>
      <c r="AL541" s="164"/>
      <c r="AM541" s="164"/>
      <c r="AN541" s="164"/>
      <c r="AO541" s="156"/>
      <c r="AP541" s="156"/>
      <c r="AQ541" s="164"/>
      <c r="AR541" s="164"/>
      <c r="AS541" s="164"/>
      <c r="AT541" s="156"/>
      <c r="AU541" s="156"/>
      <c r="AV541" s="164"/>
      <c r="AW541" s="164"/>
      <c r="AX541" s="164"/>
      <c r="AY541" s="164"/>
      <c r="AZ541" s="164"/>
      <c r="BA541" s="164"/>
      <c r="BB541" s="205"/>
    </row>
    <row r="542" spans="1:54" ht="22.5" customHeight="1">
      <c r="A542" s="290"/>
      <c r="B542" s="292"/>
      <c r="C542" s="292"/>
      <c r="D542" s="204" t="s">
        <v>277</v>
      </c>
      <c r="E542" s="156">
        <f>H542+K542+N542+Q542+T542+W542+Z542+AE542+AJ542+AO542+AT542+AY542</f>
        <v>760.31601999999998</v>
      </c>
      <c r="F542" s="156">
        <f t="shared" si="1004"/>
        <v>0</v>
      </c>
      <c r="G542" s="164"/>
      <c r="H542" s="156"/>
      <c r="I542" s="156"/>
      <c r="J542" s="164"/>
      <c r="K542" s="156"/>
      <c r="L542" s="156"/>
      <c r="M542" s="164"/>
      <c r="N542" s="156"/>
      <c r="O542" s="156"/>
      <c r="P542" s="164"/>
      <c r="Q542" s="156"/>
      <c r="R542" s="156"/>
      <c r="S542" s="164"/>
      <c r="T542" s="156"/>
      <c r="U542" s="156"/>
      <c r="V542" s="164"/>
      <c r="W542" s="156"/>
      <c r="X542" s="156"/>
      <c r="Y542" s="164"/>
      <c r="Z542" s="156"/>
      <c r="AA542" s="156"/>
      <c r="AB542" s="164"/>
      <c r="AC542" s="164"/>
      <c r="AD542" s="164"/>
      <c r="AE542" s="156">
        <v>760.31601999999998</v>
      </c>
      <c r="AF542" s="156"/>
      <c r="AG542" s="164"/>
      <c r="AH542" s="164"/>
      <c r="AI542" s="164"/>
      <c r="AJ542" s="156"/>
      <c r="AK542" s="156"/>
      <c r="AL542" s="164"/>
      <c r="AM542" s="164"/>
      <c r="AN542" s="164"/>
      <c r="AO542" s="156"/>
      <c r="AP542" s="156"/>
      <c r="AQ542" s="164"/>
      <c r="AR542" s="164"/>
      <c r="AS542" s="164"/>
      <c r="AT542" s="156"/>
      <c r="AU542" s="156"/>
      <c r="AV542" s="164"/>
      <c r="AW542" s="164"/>
      <c r="AX542" s="164"/>
      <c r="AY542" s="164"/>
      <c r="AZ542" s="164"/>
      <c r="BA542" s="164"/>
      <c r="BB542" s="205"/>
    </row>
    <row r="543" spans="1:54" ht="82.5" customHeight="1">
      <c r="A543" s="290"/>
      <c r="B543" s="292"/>
      <c r="C543" s="292"/>
      <c r="D543" s="204" t="s">
        <v>283</v>
      </c>
      <c r="E543" s="156">
        <f t="shared" ref="E543:E548" si="1017">H543+K543+N543+Q543+T543+W543+Z543+AE543+AJ543+AO543+AT543+AY543</f>
        <v>0</v>
      </c>
      <c r="F543" s="156">
        <f t="shared" si="1004"/>
        <v>0</v>
      </c>
      <c r="G543" s="164"/>
      <c r="H543" s="156"/>
      <c r="I543" s="156"/>
      <c r="J543" s="164"/>
      <c r="K543" s="156"/>
      <c r="L543" s="156"/>
      <c r="M543" s="164"/>
      <c r="N543" s="156"/>
      <c r="O543" s="156"/>
      <c r="P543" s="164"/>
      <c r="Q543" s="156"/>
      <c r="R543" s="156"/>
      <c r="S543" s="164"/>
      <c r="T543" s="156"/>
      <c r="U543" s="156"/>
      <c r="V543" s="164"/>
      <c r="W543" s="156"/>
      <c r="X543" s="156"/>
      <c r="Y543" s="164"/>
      <c r="Z543" s="156"/>
      <c r="AA543" s="156"/>
      <c r="AB543" s="164"/>
      <c r="AC543" s="164"/>
      <c r="AD543" s="164"/>
      <c r="AE543" s="156"/>
      <c r="AF543" s="156"/>
      <c r="AG543" s="164"/>
      <c r="AH543" s="164"/>
      <c r="AI543" s="164"/>
      <c r="AJ543" s="156"/>
      <c r="AK543" s="156"/>
      <c r="AL543" s="164"/>
      <c r="AM543" s="164"/>
      <c r="AN543" s="164"/>
      <c r="AO543" s="156"/>
      <c r="AP543" s="156"/>
      <c r="AQ543" s="164"/>
      <c r="AR543" s="164"/>
      <c r="AS543" s="164"/>
      <c r="AT543" s="156"/>
      <c r="AU543" s="156"/>
      <c r="AV543" s="164"/>
      <c r="AW543" s="164"/>
      <c r="AX543" s="164"/>
      <c r="AY543" s="164"/>
      <c r="AZ543" s="164"/>
      <c r="BA543" s="164"/>
      <c r="BB543" s="205"/>
    </row>
    <row r="544" spans="1:54" ht="22.5" customHeight="1">
      <c r="A544" s="290"/>
      <c r="B544" s="292"/>
      <c r="C544" s="292"/>
      <c r="D544" s="204" t="s">
        <v>278</v>
      </c>
      <c r="E544" s="156">
        <f t="shared" si="1017"/>
        <v>0</v>
      </c>
      <c r="F544" s="156">
        <f t="shared" si="1004"/>
        <v>0</v>
      </c>
      <c r="G544" s="164"/>
      <c r="H544" s="156"/>
      <c r="I544" s="156"/>
      <c r="J544" s="164"/>
      <c r="K544" s="156"/>
      <c r="L544" s="156"/>
      <c r="M544" s="164"/>
      <c r="N544" s="156"/>
      <c r="O544" s="156"/>
      <c r="P544" s="164"/>
      <c r="Q544" s="156"/>
      <c r="R544" s="156"/>
      <c r="S544" s="164"/>
      <c r="T544" s="156"/>
      <c r="U544" s="156"/>
      <c r="V544" s="164"/>
      <c r="W544" s="156"/>
      <c r="X544" s="156"/>
      <c r="Y544" s="164"/>
      <c r="Z544" s="156"/>
      <c r="AA544" s="156"/>
      <c r="AB544" s="164"/>
      <c r="AC544" s="164"/>
      <c r="AD544" s="164"/>
      <c r="AE544" s="156"/>
      <c r="AF544" s="156"/>
      <c r="AG544" s="164"/>
      <c r="AH544" s="164"/>
      <c r="AI544" s="164"/>
      <c r="AJ544" s="156"/>
      <c r="AK544" s="156"/>
      <c r="AL544" s="164"/>
      <c r="AM544" s="164"/>
      <c r="AN544" s="164"/>
      <c r="AO544" s="156"/>
      <c r="AP544" s="156"/>
      <c r="AQ544" s="164"/>
      <c r="AR544" s="164"/>
      <c r="AS544" s="164"/>
      <c r="AT544" s="156"/>
      <c r="AU544" s="156"/>
      <c r="AV544" s="164"/>
      <c r="AW544" s="164"/>
      <c r="AX544" s="164"/>
      <c r="AY544" s="164"/>
      <c r="AZ544" s="164"/>
      <c r="BA544" s="164"/>
      <c r="BB544" s="205"/>
    </row>
    <row r="545" spans="1:54" ht="31.2">
      <c r="A545" s="290"/>
      <c r="B545" s="292"/>
      <c r="C545" s="292"/>
      <c r="D545" s="161" t="s">
        <v>43</v>
      </c>
      <c r="E545" s="156">
        <f t="shared" si="1017"/>
        <v>0</v>
      </c>
      <c r="F545" s="156">
        <f t="shared" si="1004"/>
        <v>0</v>
      </c>
      <c r="G545" s="164"/>
      <c r="H545" s="156"/>
      <c r="I545" s="156"/>
      <c r="J545" s="164"/>
      <c r="K545" s="156"/>
      <c r="L545" s="156"/>
      <c r="M545" s="164"/>
      <c r="N545" s="156"/>
      <c r="O545" s="156"/>
      <c r="P545" s="164"/>
      <c r="Q545" s="156"/>
      <c r="R545" s="156"/>
      <c r="S545" s="164"/>
      <c r="T545" s="156"/>
      <c r="U545" s="156"/>
      <c r="V545" s="164"/>
      <c r="W545" s="156"/>
      <c r="X545" s="156"/>
      <c r="Y545" s="164"/>
      <c r="Z545" s="156"/>
      <c r="AA545" s="156"/>
      <c r="AB545" s="164"/>
      <c r="AC545" s="164"/>
      <c r="AD545" s="164"/>
      <c r="AE545" s="156"/>
      <c r="AF545" s="156"/>
      <c r="AG545" s="164"/>
      <c r="AH545" s="164"/>
      <c r="AI545" s="164"/>
      <c r="AJ545" s="156"/>
      <c r="AK545" s="156"/>
      <c r="AL545" s="164"/>
      <c r="AM545" s="164"/>
      <c r="AN545" s="164"/>
      <c r="AO545" s="156"/>
      <c r="AP545" s="156"/>
      <c r="AQ545" s="164"/>
      <c r="AR545" s="164"/>
      <c r="AS545" s="164"/>
      <c r="AT545" s="156"/>
      <c r="AU545" s="156"/>
      <c r="AV545" s="164"/>
      <c r="AW545" s="164"/>
      <c r="AX545" s="164"/>
      <c r="AY545" s="164"/>
      <c r="AZ545" s="164"/>
      <c r="BA545" s="164"/>
      <c r="BB545" s="206"/>
    </row>
    <row r="546" spans="1:54" ht="22.5" customHeight="1">
      <c r="A546" s="289" t="s">
        <v>382</v>
      </c>
      <c r="B546" s="291" t="s">
        <v>383</v>
      </c>
      <c r="C546" s="291" t="s">
        <v>331</v>
      </c>
      <c r="D546" s="167" t="s">
        <v>41</v>
      </c>
      <c r="E546" s="156">
        <f t="shared" si="1017"/>
        <v>23.182490000000001</v>
      </c>
      <c r="F546" s="156">
        <f t="shared" ref="F546:F552" si="1018">I546+L546+O546+R546+U546+X546+AA546+AF546+AK546+AP546+AU546+AZ546</f>
        <v>0</v>
      </c>
      <c r="G546" s="164"/>
      <c r="H546" s="156">
        <f>H547+H548+H549+H551+H552</f>
        <v>0</v>
      </c>
      <c r="I546" s="156">
        <f t="shared" ref="I546" si="1019">I547+I548+I549+I551+I552</f>
        <v>0</v>
      </c>
      <c r="J546" s="156"/>
      <c r="K546" s="156">
        <f t="shared" ref="K546:L546" si="1020">K547+K548+K549+K551+K552</f>
        <v>0</v>
      </c>
      <c r="L546" s="156">
        <f t="shared" si="1020"/>
        <v>0</v>
      </c>
      <c r="M546" s="156"/>
      <c r="N546" s="156">
        <f t="shared" ref="N546:O546" si="1021">N547+N548+N549+N551+N552</f>
        <v>0</v>
      </c>
      <c r="O546" s="156">
        <f t="shared" si="1021"/>
        <v>0</v>
      </c>
      <c r="P546" s="156"/>
      <c r="Q546" s="156">
        <f t="shared" ref="Q546:R546" si="1022">Q547+Q548+Q549+Q551+Q552</f>
        <v>0</v>
      </c>
      <c r="R546" s="156">
        <f t="shared" si="1022"/>
        <v>0</v>
      </c>
      <c r="S546" s="156"/>
      <c r="T546" s="156">
        <f t="shared" ref="T546:U546" si="1023">T547+T548+T549+T551+T552</f>
        <v>0</v>
      </c>
      <c r="U546" s="156">
        <f t="shared" si="1023"/>
        <v>0</v>
      </c>
      <c r="V546" s="156"/>
      <c r="W546" s="156">
        <f t="shared" ref="W546:X546" si="1024">W547+W548+W549+W551+W552</f>
        <v>0</v>
      </c>
      <c r="X546" s="156">
        <f t="shared" si="1024"/>
        <v>0</v>
      </c>
      <c r="Y546" s="156"/>
      <c r="Z546" s="156">
        <f t="shared" ref="Z546:AC546" si="1025">Z547+Z548+Z549+Z551+Z552</f>
        <v>0</v>
      </c>
      <c r="AA546" s="156">
        <f t="shared" si="1025"/>
        <v>0</v>
      </c>
      <c r="AB546" s="156">
        <f t="shared" si="1025"/>
        <v>0</v>
      </c>
      <c r="AC546" s="156">
        <f t="shared" si="1025"/>
        <v>0</v>
      </c>
      <c r="AD546" s="156"/>
      <c r="AE546" s="156">
        <f t="shared" ref="AE546:AH546" si="1026">AE547+AE548+AE549+AE551+AE552</f>
        <v>0</v>
      </c>
      <c r="AF546" s="156">
        <f t="shared" si="1026"/>
        <v>0</v>
      </c>
      <c r="AG546" s="156">
        <f t="shared" si="1026"/>
        <v>0</v>
      </c>
      <c r="AH546" s="156">
        <f t="shared" si="1026"/>
        <v>0</v>
      </c>
      <c r="AI546" s="156"/>
      <c r="AJ546" s="156">
        <f t="shared" ref="AJ546:AM546" si="1027">AJ547+AJ548+AJ549+AJ551+AJ552</f>
        <v>0</v>
      </c>
      <c r="AK546" s="156">
        <f t="shared" si="1027"/>
        <v>0</v>
      </c>
      <c r="AL546" s="156">
        <f t="shared" si="1027"/>
        <v>0</v>
      </c>
      <c r="AM546" s="156">
        <f t="shared" si="1027"/>
        <v>0</v>
      </c>
      <c r="AN546" s="156"/>
      <c r="AO546" s="156">
        <f t="shared" ref="AO546:AR546" si="1028">AO547+AO548+AO549+AO551+AO552</f>
        <v>0</v>
      </c>
      <c r="AP546" s="156">
        <f t="shared" si="1028"/>
        <v>0</v>
      </c>
      <c r="AQ546" s="156">
        <f t="shared" si="1028"/>
        <v>0</v>
      </c>
      <c r="AR546" s="156">
        <f t="shared" si="1028"/>
        <v>0</v>
      </c>
      <c r="AS546" s="156"/>
      <c r="AT546" s="156">
        <f t="shared" ref="AT546:AW546" si="1029">AT547+AT548+AT549+AT551+AT552</f>
        <v>0</v>
      </c>
      <c r="AU546" s="156">
        <f t="shared" si="1029"/>
        <v>0</v>
      </c>
      <c r="AV546" s="156">
        <f t="shared" si="1029"/>
        <v>0</v>
      </c>
      <c r="AW546" s="156">
        <f t="shared" si="1029"/>
        <v>0</v>
      </c>
      <c r="AX546" s="156"/>
      <c r="AY546" s="196">
        <f t="shared" ref="AY546:AZ546" si="1030">AY547+AY548+AY549+AY551+AY552</f>
        <v>23.182490000000001</v>
      </c>
      <c r="AZ546" s="156">
        <f t="shared" si="1030"/>
        <v>0</v>
      </c>
      <c r="BA546" s="164"/>
      <c r="BB546" s="205"/>
    </row>
    <row r="547" spans="1:54" ht="32.25" customHeight="1">
      <c r="A547" s="290"/>
      <c r="B547" s="292"/>
      <c r="C547" s="292"/>
      <c r="D547" s="165" t="s">
        <v>37</v>
      </c>
      <c r="E547" s="156">
        <f t="shared" si="1017"/>
        <v>0</v>
      </c>
      <c r="F547" s="156">
        <f t="shared" si="1018"/>
        <v>0</v>
      </c>
      <c r="G547" s="164"/>
      <c r="H547" s="156"/>
      <c r="I547" s="156"/>
      <c r="J547" s="164"/>
      <c r="K547" s="156"/>
      <c r="L547" s="156"/>
      <c r="M547" s="164"/>
      <c r="N547" s="156"/>
      <c r="O547" s="156"/>
      <c r="P547" s="164"/>
      <c r="Q547" s="156"/>
      <c r="R547" s="156"/>
      <c r="S547" s="164"/>
      <c r="T547" s="156"/>
      <c r="U547" s="156"/>
      <c r="V547" s="164"/>
      <c r="W547" s="156"/>
      <c r="X547" s="156"/>
      <c r="Y547" s="164"/>
      <c r="Z547" s="156"/>
      <c r="AA547" s="156"/>
      <c r="AB547" s="164"/>
      <c r="AC547" s="164"/>
      <c r="AD547" s="164"/>
      <c r="AE547" s="156"/>
      <c r="AF547" s="156"/>
      <c r="AG547" s="164"/>
      <c r="AH547" s="164"/>
      <c r="AI547" s="164"/>
      <c r="AJ547" s="156"/>
      <c r="AK547" s="156"/>
      <c r="AL547" s="164"/>
      <c r="AM547" s="164"/>
      <c r="AN547" s="164"/>
      <c r="AO547" s="156"/>
      <c r="AP547" s="156"/>
      <c r="AQ547" s="164"/>
      <c r="AR547" s="164"/>
      <c r="AS547" s="164"/>
      <c r="AT547" s="156"/>
      <c r="AU547" s="156"/>
      <c r="AV547" s="164"/>
      <c r="AW547" s="164"/>
      <c r="AX547" s="164"/>
      <c r="AY547" s="196"/>
      <c r="AZ547" s="164"/>
      <c r="BA547" s="164"/>
      <c r="BB547" s="205"/>
    </row>
    <row r="548" spans="1:54" ht="50.25" customHeight="1">
      <c r="A548" s="290"/>
      <c r="B548" s="292"/>
      <c r="C548" s="292"/>
      <c r="D548" s="166" t="s">
        <v>2</v>
      </c>
      <c r="E548" s="156">
        <f t="shared" si="1017"/>
        <v>0</v>
      </c>
      <c r="F548" s="156">
        <f t="shared" si="1018"/>
        <v>0</v>
      </c>
      <c r="G548" s="164"/>
      <c r="H548" s="156"/>
      <c r="I548" s="156"/>
      <c r="J548" s="164"/>
      <c r="K548" s="156"/>
      <c r="L548" s="156"/>
      <c r="M548" s="164"/>
      <c r="N548" s="156"/>
      <c r="O548" s="156"/>
      <c r="P548" s="164"/>
      <c r="Q548" s="156"/>
      <c r="R548" s="156"/>
      <c r="S548" s="164"/>
      <c r="T548" s="156"/>
      <c r="U548" s="156"/>
      <c r="V548" s="164"/>
      <c r="W548" s="156"/>
      <c r="X548" s="156"/>
      <c r="Y548" s="164"/>
      <c r="Z548" s="156"/>
      <c r="AA548" s="156"/>
      <c r="AB548" s="164"/>
      <c r="AC548" s="164"/>
      <c r="AD548" s="164"/>
      <c r="AE548" s="156"/>
      <c r="AF548" s="156"/>
      <c r="AG548" s="164"/>
      <c r="AH548" s="164"/>
      <c r="AI548" s="164"/>
      <c r="AJ548" s="156"/>
      <c r="AK548" s="156"/>
      <c r="AL548" s="164"/>
      <c r="AM548" s="164"/>
      <c r="AN548" s="164"/>
      <c r="AO548" s="156"/>
      <c r="AP548" s="156"/>
      <c r="AQ548" s="164"/>
      <c r="AR548" s="164"/>
      <c r="AS548" s="164"/>
      <c r="AT548" s="156"/>
      <c r="AU548" s="156"/>
      <c r="AV548" s="164"/>
      <c r="AW548" s="164"/>
      <c r="AX548" s="164"/>
      <c r="AY548" s="196"/>
      <c r="AZ548" s="164"/>
      <c r="BA548" s="164"/>
      <c r="BB548" s="205"/>
    </row>
    <row r="549" spans="1:54" ht="22.5" customHeight="1">
      <c r="A549" s="290"/>
      <c r="B549" s="292"/>
      <c r="C549" s="292"/>
      <c r="D549" s="204" t="s">
        <v>277</v>
      </c>
      <c r="E549" s="156">
        <f>H549+K549+N549+Q549+T549+W549+Z549+AE549+AJ549+AO549+AT549+AY549</f>
        <v>23.182490000000001</v>
      </c>
      <c r="F549" s="156">
        <f t="shared" si="1018"/>
        <v>0</v>
      </c>
      <c r="G549" s="164"/>
      <c r="H549" s="156"/>
      <c r="I549" s="156"/>
      <c r="J549" s="164"/>
      <c r="K549" s="156"/>
      <c r="L549" s="156"/>
      <c r="M549" s="164"/>
      <c r="N549" s="156"/>
      <c r="O549" s="156"/>
      <c r="P549" s="164"/>
      <c r="Q549" s="156"/>
      <c r="R549" s="156"/>
      <c r="S549" s="164"/>
      <c r="T549" s="156"/>
      <c r="U549" s="156"/>
      <c r="V549" s="164"/>
      <c r="W549" s="156"/>
      <c r="X549" s="156"/>
      <c r="Y549" s="164"/>
      <c r="Z549" s="156"/>
      <c r="AA549" s="156"/>
      <c r="AB549" s="164"/>
      <c r="AC549" s="164"/>
      <c r="AD549" s="164"/>
      <c r="AE549" s="156"/>
      <c r="AF549" s="156"/>
      <c r="AG549" s="164"/>
      <c r="AH549" s="164"/>
      <c r="AI549" s="164"/>
      <c r="AJ549" s="156"/>
      <c r="AK549" s="156"/>
      <c r="AL549" s="164"/>
      <c r="AM549" s="164"/>
      <c r="AN549" s="164"/>
      <c r="AO549" s="156"/>
      <c r="AP549" s="156"/>
      <c r="AQ549" s="164"/>
      <c r="AR549" s="164"/>
      <c r="AS549" s="164"/>
      <c r="AT549" s="156"/>
      <c r="AU549" s="156"/>
      <c r="AV549" s="164"/>
      <c r="AW549" s="164"/>
      <c r="AX549" s="164"/>
      <c r="AY549" s="196">
        <v>23.182490000000001</v>
      </c>
      <c r="AZ549" s="164"/>
      <c r="BA549" s="164"/>
      <c r="BB549" s="205"/>
    </row>
    <row r="550" spans="1:54" ht="82.5" customHeight="1">
      <c r="A550" s="290"/>
      <c r="B550" s="292"/>
      <c r="C550" s="292"/>
      <c r="D550" s="204" t="s">
        <v>283</v>
      </c>
      <c r="E550" s="156">
        <f t="shared" ref="E550:E555" si="1031">H550+K550+N550+Q550+T550+W550+Z550+AE550+AJ550+AO550+AT550+AY550</f>
        <v>0</v>
      </c>
      <c r="F550" s="156">
        <f t="shared" si="1018"/>
        <v>0</v>
      </c>
      <c r="G550" s="164"/>
      <c r="H550" s="156"/>
      <c r="I550" s="156"/>
      <c r="J550" s="164"/>
      <c r="K550" s="156"/>
      <c r="L550" s="156"/>
      <c r="M550" s="164"/>
      <c r="N550" s="156"/>
      <c r="O550" s="156"/>
      <c r="P550" s="164"/>
      <c r="Q550" s="156"/>
      <c r="R550" s="156"/>
      <c r="S550" s="164"/>
      <c r="T550" s="156"/>
      <c r="U550" s="156"/>
      <c r="V550" s="164"/>
      <c r="W550" s="156"/>
      <c r="X550" s="156"/>
      <c r="Y550" s="164"/>
      <c r="Z550" s="156"/>
      <c r="AA550" s="156"/>
      <c r="AB550" s="164"/>
      <c r="AC550" s="164"/>
      <c r="AD550" s="164"/>
      <c r="AE550" s="156"/>
      <c r="AF550" s="156"/>
      <c r="AG550" s="164"/>
      <c r="AH550" s="164"/>
      <c r="AI550" s="164"/>
      <c r="AJ550" s="156"/>
      <c r="AK550" s="156"/>
      <c r="AL550" s="164"/>
      <c r="AM550" s="164"/>
      <c r="AN550" s="164"/>
      <c r="AO550" s="156"/>
      <c r="AP550" s="156"/>
      <c r="AQ550" s="164"/>
      <c r="AR550" s="164"/>
      <c r="AS550" s="164"/>
      <c r="AT550" s="156"/>
      <c r="AU550" s="156"/>
      <c r="AV550" s="164"/>
      <c r="AW550" s="164"/>
      <c r="AX550" s="164"/>
      <c r="AY550" s="164"/>
      <c r="AZ550" s="164"/>
      <c r="BA550" s="164"/>
      <c r="BB550" s="205"/>
    </row>
    <row r="551" spans="1:54" ht="22.5" customHeight="1">
      <c r="A551" s="290"/>
      <c r="B551" s="292"/>
      <c r="C551" s="292"/>
      <c r="D551" s="204" t="s">
        <v>278</v>
      </c>
      <c r="E551" s="156">
        <f t="shared" si="1031"/>
        <v>0</v>
      </c>
      <c r="F551" s="156">
        <f t="shared" si="1018"/>
        <v>0</v>
      </c>
      <c r="G551" s="164"/>
      <c r="H551" s="156"/>
      <c r="I551" s="156"/>
      <c r="J551" s="164"/>
      <c r="K551" s="156"/>
      <c r="L551" s="156"/>
      <c r="M551" s="164"/>
      <c r="N551" s="156"/>
      <c r="O551" s="156"/>
      <c r="P551" s="164"/>
      <c r="Q551" s="156"/>
      <c r="R551" s="156"/>
      <c r="S551" s="164"/>
      <c r="T551" s="156"/>
      <c r="U551" s="156"/>
      <c r="V551" s="164"/>
      <c r="W551" s="156"/>
      <c r="X551" s="156"/>
      <c r="Y551" s="164"/>
      <c r="Z551" s="156"/>
      <c r="AA551" s="156"/>
      <c r="AB551" s="164"/>
      <c r="AC551" s="164"/>
      <c r="AD551" s="164"/>
      <c r="AE551" s="156"/>
      <c r="AF551" s="156"/>
      <c r="AG551" s="164"/>
      <c r="AH551" s="164"/>
      <c r="AI551" s="164"/>
      <c r="AJ551" s="156"/>
      <c r="AK551" s="156"/>
      <c r="AL551" s="164"/>
      <c r="AM551" s="164"/>
      <c r="AN551" s="164"/>
      <c r="AO551" s="156"/>
      <c r="AP551" s="156"/>
      <c r="AQ551" s="164"/>
      <c r="AR551" s="164"/>
      <c r="AS551" s="164"/>
      <c r="AT551" s="156"/>
      <c r="AU551" s="156"/>
      <c r="AV551" s="164"/>
      <c r="AW551" s="164"/>
      <c r="AX551" s="164"/>
      <c r="AY551" s="164"/>
      <c r="AZ551" s="164"/>
      <c r="BA551" s="164"/>
      <c r="BB551" s="205"/>
    </row>
    <row r="552" spans="1:54" ht="31.2">
      <c r="A552" s="290"/>
      <c r="B552" s="292"/>
      <c r="C552" s="292"/>
      <c r="D552" s="161" t="s">
        <v>43</v>
      </c>
      <c r="E552" s="156">
        <f t="shared" si="1031"/>
        <v>0</v>
      </c>
      <c r="F552" s="156">
        <f t="shared" si="1018"/>
        <v>0</v>
      </c>
      <c r="G552" s="164"/>
      <c r="H552" s="156"/>
      <c r="I552" s="156"/>
      <c r="J552" s="164"/>
      <c r="K552" s="156"/>
      <c r="L552" s="156"/>
      <c r="M552" s="164"/>
      <c r="N552" s="156"/>
      <c r="O552" s="156"/>
      <c r="P552" s="164"/>
      <c r="Q552" s="156"/>
      <c r="R552" s="156"/>
      <c r="S552" s="164"/>
      <c r="T552" s="156"/>
      <c r="U552" s="156"/>
      <c r="V552" s="164"/>
      <c r="W552" s="156"/>
      <c r="X552" s="156"/>
      <c r="Y552" s="164"/>
      <c r="Z552" s="156"/>
      <c r="AA552" s="156"/>
      <c r="AB552" s="164"/>
      <c r="AC552" s="164"/>
      <c r="AD552" s="164"/>
      <c r="AE552" s="156"/>
      <c r="AF552" s="156"/>
      <c r="AG552" s="164"/>
      <c r="AH552" s="164"/>
      <c r="AI552" s="164"/>
      <c r="AJ552" s="156"/>
      <c r="AK552" s="156"/>
      <c r="AL552" s="164"/>
      <c r="AM552" s="164"/>
      <c r="AN552" s="164"/>
      <c r="AO552" s="156"/>
      <c r="AP552" s="156"/>
      <c r="AQ552" s="164"/>
      <c r="AR552" s="164"/>
      <c r="AS552" s="164"/>
      <c r="AT552" s="156"/>
      <c r="AU552" s="156"/>
      <c r="AV552" s="164"/>
      <c r="AW552" s="164"/>
      <c r="AX552" s="164"/>
      <c r="AY552" s="164"/>
      <c r="AZ552" s="164"/>
      <c r="BA552" s="164"/>
      <c r="BB552" s="206"/>
    </row>
    <row r="553" spans="1:54" ht="22.5" customHeight="1">
      <c r="A553" s="289" t="s">
        <v>94</v>
      </c>
      <c r="B553" s="291" t="s">
        <v>405</v>
      </c>
      <c r="C553" s="291" t="s">
        <v>331</v>
      </c>
      <c r="D553" s="167" t="s">
        <v>41</v>
      </c>
      <c r="E553" s="156">
        <f t="shared" si="1031"/>
        <v>257.084</v>
      </c>
      <c r="F553" s="156">
        <f t="shared" ref="F553:F573" si="1032">I553+L553+O553+R553+U553+X553+AA553+AF553+AK553+AP553+AU553+AZ553</f>
        <v>0</v>
      </c>
      <c r="G553" s="164"/>
      <c r="H553" s="156">
        <f>H554+H555+H556+H558+H559</f>
        <v>0</v>
      </c>
      <c r="I553" s="156">
        <f t="shared" ref="I553" si="1033">I554+I555+I556+I558+I559</f>
        <v>0</v>
      </c>
      <c r="J553" s="156"/>
      <c r="K553" s="156">
        <f t="shared" ref="K553:L553" si="1034">K554+K555+K556+K558+K559</f>
        <v>0</v>
      </c>
      <c r="L553" s="156">
        <f t="shared" si="1034"/>
        <v>0</v>
      </c>
      <c r="M553" s="156"/>
      <c r="N553" s="156">
        <f t="shared" ref="N553:O553" si="1035">N554+N555+N556+N558+N559</f>
        <v>0</v>
      </c>
      <c r="O553" s="156">
        <f t="shared" si="1035"/>
        <v>0</v>
      </c>
      <c r="P553" s="156"/>
      <c r="Q553" s="156">
        <f t="shared" ref="Q553:R553" si="1036">Q554+Q555+Q556+Q558+Q559</f>
        <v>0</v>
      </c>
      <c r="R553" s="156">
        <f t="shared" si="1036"/>
        <v>0</v>
      </c>
      <c r="S553" s="156"/>
      <c r="T553" s="156">
        <f t="shared" ref="T553:U553" si="1037">T554+T555+T556+T558+T559</f>
        <v>257.084</v>
      </c>
      <c r="U553" s="156">
        <f t="shared" si="1037"/>
        <v>0</v>
      </c>
      <c r="V553" s="156"/>
      <c r="W553" s="156">
        <f t="shared" ref="W553:X553" si="1038">W554+W555+W556+W558+W559</f>
        <v>0</v>
      </c>
      <c r="X553" s="156">
        <f t="shared" si="1038"/>
        <v>0</v>
      </c>
      <c r="Y553" s="156"/>
      <c r="Z553" s="156">
        <f t="shared" ref="Z553:AC553" si="1039">Z554+Z555+Z556+Z558+Z559</f>
        <v>0</v>
      </c>
      <c r="AA553" s="156">
        <f t="shared" si="1039"/>
        <v>0</v>
      </c>
      <c r="AB553" s="156">
        <f t="shared" si="1039"/>
        <v>0</v>
      </c>
      <c r="AC553" s="156">
        <f t="shared" si="1039"/>
        <v>0</v>
      </c>
      <c r="AD553" s="156"/>
      <c r="AE553" s="156">
        <f t="shared" ref="AE553:AH553" si="1040">AE554+AE555+AE556+AE558+AE559</f>
        <v>0</v>
      </c>
      <c r="AF553" s="156">
        <f t="shared" si="1040"/>
        <v>0</v>
      </c>
      <c r="AG553" s="156">
        <f t="shared" si="1040"/>
        <v>0</v>
      </c>
      <c r="AH553" s="156">
        <f t="shared" si="1040"/>
        <v>0</v>
      </c>
      <c r="AI553" s="156"/>
      <c r="AJ553" s="156">
        <f t="shared" ref="AJ553:AM553" si="1041">AJ554+AJ555+AJ556+AJ558+AJ559</f>
        <v>0</v>
      </c>
      <c r="AK553" s="156">
        <f t="shared" si="1041"/>
        <v>0</v>
      </c>
      <c r="AL553" s="156">
        <f t="shared" si="1041"/>
        <v>0</v>
      </c>
      <c r="AM553" s="156">
        <f t="shared" si="1041"/>
        <v>0</v>
      </c>
      <c r="AN553" s="156"/>
      <c r="AO553" s="156">
        <f t="shared" ref="AO553:AR553" si="1042">AO554+AO555+AO556+AO558+AO559</f>
        <v>0</v>
      </c>
      <c r="AP553" s="156">
        <f t="shared" si="1042"/>
        <v>0</v>
      </c>
      <c r="AQ553" s="156">
        <f t="shared" si="1042"/>
        <v>0</v>
      </c>
      <c r="AR553" s="156">
        <f t="shared" si="1042"/>
        <v>0</v>
      </c>
      <c r="AS553" s="156"/>
      <c r="AT553" s="156">
        <f t="shared" ref="AT553:AW553" si="1043">AT554+AT555+AT556+AT558+AT559</f>
        <v>0</v>
      </c>
      <c r="AU553" s="156">
        <f t="shared" si="1043"/>
        <v>0</v>
      </c>
      <c r="AV553" s="156">
        <f t="shared" si="1043"/>
        <v>0</v>
      </c>
      <c r="AW553" s="156">
        <f t="shared" si="1043"/>
        <v>0</v>
      </c>
      <c r="AX553" s="156"/>
      <c r="AY553" s="156">
        <f t="shared" ref="AY553:AZ553" si="1044">AY554+AY555+AY556+AY558+AY559</f>
        <v>0</v>
      </c>
      <c r="AZ553" s="156">
        <f t="shared" si="1044"/>
        <v>0</v>
      </c>
      <c r="BA553" s="164"/>
      <c r="BB553" s="205"/>
    </row>
    <row r="554" spans="1:54" ht="32.25" customHeight="1">
      <c r="A554" s="290"/>
      <c r="B554" s="292"/>
      <c r="C554" s="292"/>
      <c r="D554" s="165" t="s">
        <v>37</v>
      </c>
      <c r="E554" s="156">
        <f t="shared" si="1031"/>
        <v>0</v>
      </c>
      <c r="F554" s="156">
        <f t="shared" si="1032"/>
        <v>0</v>
      </c>
      <c r="G554" s="164"/>
      <c r="H554" s="156"/>
      <c r="I554" s="156"/>
      <c r="J554" s="164"/>
      <c r="K554" s="156"/>
      <c r="L554" s="156"/>
      <c r="M554" s="164"/>
      <c r="N554" s="156"/>
      <c r="O554" s="156"/>
      <c r="P554" s="164"/>
      <c r="Q554" s="156"/>
      <c r="R554" s="156"/>
      <c r="S554" s="164"/>
      <c r="T554" s="156"/>
      <c r="U554" s="156"/>
      <c r="V554" s="164"/>
      <c r="W554" s="156"/>
      <c r="X554" s="156"/>
      <c r="Y554" s="164"/>
      <c r="Z554" s="156"/>
      <c r="AA554" s="156"/>
      <c r="AB554" s="164"/>
      <c r="AC554" s="164"/>
      <c r="AD554" s="164"/>
      <c r="AE554" s="156"/>
      <c r="AF554" s="156"/>
      <c r="AG554" s="164"/>
      <c r="AH554" s="164"/>
      <c r="AI554" s="164"/>
      <c r="AJ554" s="156"/>
      <c r="AK554" s="156"/>
      <c r="AL554" s="164"/>
      <c r="AM554" s="164"/>
      <c r="AN554" s="164"/>
      <c r="AO554" s="156"/>
      <c r="AP554" s="156"/>
      <c r="AQ554" s="164"/>
      <c r="AR554" s="164"/>
      <c r="AS554" s="164"/>
      <c r="AT554" s="156"/>
      <c r="AU554" s="156"/>
      <c r="AV554" s="164"/>
      <c r="AW554" s="164"/>
      <c r="AX554" s="164"/>
      <c r="AY554" s="164"/>
      <c r="AZ554" s="164"/>
      <c r="BA554" s="164"/>
      <c r="BB554" s="205"/>
    </row>
    <row r="555" spans="1:54" ht="50.25" customHeight="1">
      <c r="A555" s="290"/>
      <c r="B555" s="292"/>
      <c r="C555" s="292"/>
      <c r="D555" s="166" t="s">
        <v>2</v>
      </c>
      <c r="E555" s="156">
        <f t="shared" si="1031"/>
        <v>0</v>
      </c>
      <c r="F555" s="156">
        <f t="shared" si="1032"/>
        <v>0</v>
      </c>
      <c r="G555" s="164"/>
      <c r="H555" s="156"/>
      <c r="I555" s="156"/>
      <c r="J555" s="164"/>
      <c r="K555" s="156"/>
      <c r="L555" s="156"/>
      <c r="M555" s="164"/>
      <c r="N555" s="156"/>
      <c r="O555" s="156"/>
      <c r="P555" s="164"/>
      <c r="Q555" s="156"/>
      <c r="R555" s="156"/>
      <c r="S555" s="164"/>
      <c r="T555" s="156"/>
      <c r="U555" s="156"/>
      <c r="V555" s="164"/>
      <c r="W555" s="156"/>
      <c r="X555" s="156"/>
      <c r="Y555" s="164"/>
      <c r="Z555" s="156"/>
      <c r="AA555" s="156"/>
      <c r="AB555" s="164"/>
      <c r="AC555" s="164"/>
      <c r="AD555" s="164"/>
      <c r="AE555" s="156"/>
      <c r="AF555" s="156"/>
      <c r="AG555" s="164"/>
      <c r="AH555" s="164"/>
      <c r="AI555" s="164"/>
      <c r="AJ555" s="156"/>
      <c r="AK555" s="156"/>
      <c r="AL555" s="164"/>
      <c r="AM555" s="164"/>
      <c r="AN555" s="164"/>
      <c r="AO555" s="156"/>
      <c r="AP555" s="156"/>
      <c r="AQ555" s="164"/>
      <c r="AR555" s="164"/>
      <c r="AS555" s="164"/>
      <c r="AT555" s="156"/>
      <c r="AU555" s="156"/>
      <c r="AV555" s="164"/>
      <c r="AW555" s="164"/>
      <c r="AX555" s="164"/>
      <c r="AY555" s="164"/>
      <c r="AZ555" s="164"/>
      <c r="BA555" s="164"/>
      <c r="BB555" s="205"/>
    </row>
    <row r="556" spans="1:54" ht="22.5" customHeight="1">
      <c r="A556" s="290"/>
      <c r="B556" s="292"/>
      <c r="C556" s="292"/>
      <c r="D556" s="204" t="s">
        <v>277</v>
      </c>
      <c r="E556" s="156">
        <f>H556+K556+N556+Q556+T556+W556+Z556+AE556+AJ556+AO556+AT556+AY556</f>
        <v>257.084</v>
      </c>
      <c r="F556" s="156">
        <f t="shared" si="1032"/>
        <v>0</v>
      </c>
      <c r="G556" s="164"/>
      <c r="H556" s="156"/>
      <c r="I556" s="156"/>
      <c r="J556" s="164"/>
      <c r="K556" s="156"/>
      <c r="L556" s="156"/>
      <c r="M556" s="164"/>
      <c r="N556" s="156"/>
      <c r="O556" s="156"/>
      <c r="P556" s="164"/>
      <c r="Q556" s="156"/>
      <c r="R556" s="156"/>
      <c r="S556" s="164"/>
      <c r="T556" s="156">
        <v>257.084</v>
      </c>
      <c r="U556" s="156"/>
      <c r="V556" s="164"/>
      <c r="W556" s="156"/>
      <c r="X556" s="156"/>
      <c r="Y556" s="164"/>
      <c r="Z556" s="156"/>
      <c r="AA556" s="156"/>
      <c r="AB556" s="164"/>
      <c r="AC556" s="164"/>
      <c r="AD556" s="164"/>
      <c r="AE556" s="156"/>
      <c r="AF556" s="156"/>
      <c r="AG556" s="164"/>
      <c r="AH556" s="164"/>
      <c r="AI556" s="164"/>
      <c r="AJ556" s="156"/>
      <c r="AK556" s="156"/>
      <c r="AL556" s="164"/>
      <c r="AM556" s="164"/>
      <c r="AN556" s="164"/>
      <c r="AO556" s="156"/>
      <c r="AP556" s="156"/>
      <c r="AQ556" s="164"/>
      <c r="AR556" s="164"/>
      <c r="AS556" s="164"/>
      <c r="AT556" s="156"/>
      <c r="AU556" s="156"/>
      <c r="AV556" s="164"/>
      <c r="AW556" s="164"/>
      <c r="AX556" s="164"/>
      <c r="AY556" s="164"/>
      <c r="AZ556" s="164"/>
      <c r="BA556" s="164"/>
      <c r="BB556" s="205"/>
    </row>
    <row r="557" spans="1:54" ht="82.5" customHeight="1">
      <c r="A557" s="290"/>
      <c r="B557" s="292"/>
      <c r="C557" s="292"/>
      <c r="D557" s="204" t="s">
        <v>283</v>
      </c>
      <c r="E557" s="156">
        <f t="shared" ref="E557:E562" si="1045">H557+K557+N557+Q557+T557+W557+Z557+AE557+AJ557+AO557+AT557+AY557</f>
        <v>0</v>
      </c>
      <c r="F557" s="156">
        <f t="shared" si="1032"/>
        <v>0</v>
      </c>
      <c r="G557" s="164"/>
      <c r="H557" s="156"/>
      <c r="I557" s="156"/>
      <c r="J557" s="164"/>
      <c r="K557" s="156"/>
      <c r="L557" s="156"/>
      <c r="M557" s="164"/>
      <c r="N557" s="156"/>
      <c r="O557" s="156"/>
      <c r="P557" s="164"/>
      <c r="Q557" s="156"/>
      <c r="R557" s="156"/>
      <c r="S557" s="164"/>
      <c r="T557" s="156"/>
      <c r="U557" s="156"/>
      <c r="V557" s="164"/>
      <c r="W557" s="156"/>
      <c r="X557" s="156"/>
      <c r="Y557" s="164"/>
      <c r="Z557" s="156"/>
      <c r="AA557" s="156"/>
      <c r="AB557" s="164"/>
      <c r="AC557" s="164"/>
      <c r="AD557" s="164"/>
      <c r="AE557" s="156"/>
      <c r="AF557" s="156"/>
      <c r="AG557" s="164"/>
      <c r="AH557" s="164"/>
      <c r="AI557" s="164"/>
      <c r="AJ557" s="156"/>
      <c r="AK557" s="156"/>
      <c r="AL557" s="164"/>
      <c r="AM557" s="164"/>
      <c r="AN557" s="164"/>
      <c r="AO557" s="156"/>
      <c r="AP557" s="156"/>
      <c r="AQ557" s="164"/>
      <c r="AR557" s="164"/>
      <c r="AS557" s="164"/>
      <c r="AT557" s="156"/>
      <c r="AU557" s="156"/>
      <c r="AV557" s="164"/>
      <c r="AW557" s="164"/>
      <c r="AX557" s="164"/>
      <c r="AY557" s="164"/>
      <c r="AZ557" s="164"/>
      <c r="BA557" s="164"/>
      <c r="BB557" s="205"/>
    </row>
    <row r="558" spans="1:54" ht="22.5" customHeight="1">
      <c r="A558" s="290"/>
      <c r="B558" s="292"/>
      <c r="C558" s="292"/>
      <c r="D558" s="204" t="s">
        <v>278</v>
      </c>
      <c r="E558" s="156">
        <f t="shared" si="1045"/>
        <v>0</v>
      </c>
      <c r="F558" s="156">
        <f t="shared" si="1032"/>
        <v>0</v>
      </c>
      <c r="G558" s="164"/>
      <c r="H558" s="156"/>
      <c r="I558" s="156"/>
      <c r="J558" s="164"/>
      <c r="K558" s="156"/>
      <c r="L558" s="156"/>
      <c r="M558" s="164"/>
      <c r="N558" s="156"/>
      <c r="O558" s="156"/>
      <c r="P558" s="164"/>
      <c r="Q558" s="156"/>
      <c r="R558" s="156"/>
      <c r="S558" s="164"/>
      <c r="T558" s="156"/>
      <c r="U558" s="156"/>
      <c r="V558" s="164"/>
      <c r="W558" s="156"/>
      <c r="X558" s="156"/>
      <c r="Y558" s="164"/>
      <c r="Z558" s="156"/>
      <c r="AA558" s="156"/>
      <c r="AB558" s="164"/>
      <c r="AC558" s="164"/>
      <c r="AD558" s="164"/>
      <c r="AE558" s="156"/>
      <c r="AF558" s="156"/>
      <c r="AG558" s="164"/>
      <c r="AH558" s="164"/>
      <c r="AI558" s="164"/>
      <c r="AJ558" s="156"/>
      <c r="AK558" s="156"/>
      <c r="AL558" s="164"/>
      <c r="AM558" s="164"/>
      <c r="AN558" s="164"/>
      <c r="AO558" s="156"/>
      <c r="AP558" s="156"/>
      <c r="AQ558" s="164"/>
      <c r="AR558" s="164"/>
      <c r="AS558" s="164"/>
      <c r="AT558" s="156"/>
      <c r="AU558" s="156"/>
      <c r="AV558" s="164"/>
      <c r="AW558" s="164"/>
      <c r="AX558" s="164"/>
      <c r="AY558" s="164"/>
      <c r="AZ558" s="164"/>
      <c r="BA558" s="164"/>
      <c r="BB558" s="205"/>
    </row>
    <row r="559" spans="1:54" ht="31.2">
      <c r="A559" s="290"/>
      <c r="B559" s="292"/>
      <c r="C559" s="292"/>
      <c r="D559" s="161" t="s">
        <v>43</v>
      </c>
      <c r="E559" s="156">
        <f t="shared" si="1045"/>
        <v>0</v>
      </c>
      <c r="F559" s="156">
        <f t="shared" si="1032"/>
        <v>0</v>
      </c>
      <c r="G559" s="164"/>
      <c r="H559" s="156"/>
      <c r="I559" s="156"/>
      <c r="J559" s="164"/>
      <c r="K559" s="156"/>
      <c r="L559" s="156"/>
      <c r="M559" s="164"/>
      <c r="N559" s="156"/>
      <c r="O559" s="156"/>
      <c r="P559" s="164"/>
      <c r="Q559" s="156"/>
      <c r="R559" s="156"/>
      <c r="S559" s="164"/>
      <c r="T559" s="156"/>
      <c r="U559" s="156"/>
      <c r="V559" s="164"/>
      <c r="W559" s="156"/>
      <c r="X559" s="156"/>
      <c r="Y559" s="164"/>
      <c r="Z559" s="156"/>
      <c r="AA559" s="156"/>
      <c r="AB559" s="164"/>
      <c r="AC559" s="164"/>
      <c r="AD559" s="164"/>
      <c r="AE559" s="156"/>
      <c r="AF559" s="156"/>
      <c r="AG559" s="164"/>
      <c r="AH559" s="164"/>
      <c r="AI559" s="164"/>
      <c r="AJ559" s="156"/>
      <c r="AK559" s="156"/>
      <c r="AL559" s="164"/>
      <c r="AM559" s="164"/>
      <c r="AN559" s="164"/>
      <c r="AO559" s="156"/>
      <c r="AP559" s="156"/>
      <c r="AQ559" s="164"/>
      <c r="AR559" s="164"/>
      <c r="AS559" s="164"/>
      <c r="AT559" s="156"/>
      <c r="AU559" s="156"/>
      <c r="AV559" s="164"/>
      <c r="AW559" s="164"/>
      <c r="AX559" s="164"/>
      <c r="AY559" s="164"/>
      <c r="AZ559" s="164"/>
      <c r="BA559" s="164"/>
      <c r="BB559" s="206"/>
    </row>
    <row r="560" spans="1:54" ht="22.5" customHeight="1">
      <c r="A560" s="289" t="s">
        <v>94</v>
      </c>
      <c r="B560" s="291" t="s">
        <v>406</v>
      </c>
      <c r="C560" s="291" t="s">
        <v>331</v>
      </c>
      <c r="D560" s="167" t="s">
        <v>41</v>
      </c>
      <c r="E560" s="156">
        <f t="shared" si="1045"/>
        <v>772.04899999999998</v>
      </c>
      <c r="F560" s="156">
        <f t="shared" si="1032"/>
        <v>0</v>
      </c>
      <c r="G560" s="164"/>
      <c r="H560" s="156">
        <f>H561+H562+H563+H565+H566</f>
        <v>0</v>
      </c>
      <c r="I560" s="156">
        <f t="shared" ref="I560" si="1046">I561+I562+I563+I565+I566</f>
        <v>0</v>
      </c>
      <c r="J560" s="156"/>
      <c r="K560" s="156">
        <f t="shared" ref="K560:L560" si="1047">K561+K562+K563+K565+K566</f>
        <v>0</v>
      </c>
      <c r="L560" s="156">
        <f t="shared" si="1047"/>
        <v>0</v>
      </c>
      <c r="M560" s="156"/>
      <c r="N560" s="156">
        <f t="shared" ref="N560:O560" si="1048">N561+N562+N563+N565+N566</f>
        <v>0</v>
      </c>
      <c r="O560" s="156">
        <f t="shared" si="1048"/>
        <v>0</v>
      </c>
      <c r="P560" s="156"/>
      <c r="Q560" s="156">
        <f t="shared" ref="Q560:R560" si="1049">Q561+Q562+Q563+Q565+Q566</f>
        <v>0</v>
      </c>
      <c r="R560" s="156">
        <f t="shared" si="1049"/>
        <v>0</v>
      </c>
      <c r="S560" s="156"/>
      <c r="T560" s="156">
        <f t="shared" ref="T560:U560" si="1050">T561+T562+T563+T565+T566</f>
        <v>0</v>
      </c>
      <c r="U560" s="156">
        <f t="shared" si="1050"/>
        <v>0</v>
      </c>
      <c r="V560" s="156"/>
      <c r="W560" s="156">
        <f t="shared" ref="W560:X560" si="1051">W561+W562+W563+W565+W566</f>
        <v>0</v>
      </c>
      <c r="X560" s="156">
        <f t="shared" si="1051"/>
        <v>0</v>
      </c>
      <c r="Y560" s="156"/>
      <c r="Z560" s="156">
        <f t="shared" ref="Z560:AC560" si="1052">Z561+Z562+Z563+Z565+Z566</f>
        <v>0</v>
      </c>
      <c r="AA560" s="156">
        <f t="shared" si="1052"/>
        <v>0</v>
      </c>
      <c r="AB560" s="156">
        <f t="shared" si="1052"/>
        <v>0</v>
      </c>
      <c r="AC560" s="156">
        <f t="shared" si="1052"/>
        <v>0</v>
      </c>
      <c r="AD560" s="156"/>
      <c r="AE560" s="156">
        <f t="shared" ref="AE560:AH560" si="1053">AE561+AE562+AE563+AE565+AE566</f>
        <v>772.04899999999998</v>
      </c>
      <c r="AF560" s="156">
        <f t="shared" si="1053"/>
        <v>0</v>
      </c>
      <c r="AG560" s="156">
        <f t="shared" si="1053"/>
        <v>0</v>
      </c>
      <c r="AH560" s="156">
        <f t="shared" si="1053"/>
        <v>0</v>
      </c>
      <c r="AI560" s="156"/>
      <c r="AJ560" s="156">
        <f t="shared" ref="AJ560:AM560" si="1054">AJ561+AJ562+AJ563+AJ565+AJ566</f>
        <v>0</v>
      </c>
      <c r="AK560" s="156">
        <f t="shared" si="1054"/>
        <v>0</v>
      </c>
      <c r="AL560" s="156">
        <f t="shared" si="1054"/>
        <v>0</v>
      </c>
      <c r="AM560" s="156">
        <f t="shared" si="1054"/>
        <v>0</v>
      </c>
      <c r="AN560" s="156"/>
      <c r="AO560" s="156">
        <f t="shared" ref="AO560:AR560" si="1055">AO561+AO562+AO563+AO565+AO566</f>
        <v>0</v>
      </c>
      <c r="AP560" s="156">
        <f t="shared" si="1055"/>
        <v>0</v>
      </c>
      <c r="AQ560" s="156">
        <f t="shared" si="1055"/>
        <v>0</v>
      </c>
      <c r="AR560" s="156">
        <f t="shared" si="1055"/>
        <v>0</v>
      </c>
      <c r="AS560" s="156"/>
      <c r="AT560" s="156">
        <f t="shared" ref="AT560:AW560" si="1056">AT561+AT562+AT563+AT565+AT566</f>
        <v>0</v>
      </c>
      <c r="AU560" s="156">
        <f t="shared" si="1056"/>
        <v>0</v>
      </c>
      <c r="AV560" s="156">
        <f t="shared" si="1056"/>
        <v>0</v>
      </c>
      <c r="AW560" s="156">
        <f t="shared" si="1056"/>
        <v>0</v>
      </c>
      <c r="AX560" s="156"/>
      <c r="AY560" s="156">
        <f t="shared" ref="AY560:AZ560" si="1057">AY561+AY562+AY563+AY565+AY566</f>
        <v>0</v>
      </c>
      <c r="AZ560" s="156">
        <f t="shared" si="1057"/>
        <v>0</v>
      </c>
      <c r="BA560" s="164"/>
      <c r="BB560" s="205"/>
    </row>
    <row r="561" spans="1:54" ht="32.25" customHeight="1">
      <c r="A561" s="290"/>
      <c r="B561" s="292"/>
      <c r="C561" s="292"/>
      <c r="D561" s="165" t="s">
        <v>37</v>
      </c>
      <c r="E561" s="156">
        <f t="shared" si="1045"/>
        <v>0</v>
      </c>
      <c r="F561" s="156">
        <f t="shared" si="1032"/>
        <v>0</v>
      </c>
      <c r="G561" s="164"/>
      <c r="H561" s="156"/>
      <c r="I561" s="156"/>
      <c r="J561" s="164"/>
      <c r="K561" s="156"/>
      <c r="L561" s="156"/>
      <c r="M561" s="164"/>
      <c r="N561" s="156"/>
      <c r="O561" s="156"/>
      <c r="P561" s="164"/>
      <c r="Q561" s="156"/>
      <c r="R561" s="156"/>
      <c r="S561" s="164"/>
      <c r="T561" s="156"/>
      <c r="U561" s="156"/>
      <c r="V561" s="164"/>
      <c r="W561" s="156"/>
      <c r="X561" s="156"/>
      <c r="Y561" s="164"/>
      <c r="Z561" s="156"/>
      <c r="AA561" s="156"/>
      <c r="AB561" s="164"/>
      <c r="AC561" s="164"/>
      <c r="AD561" s="164"/>
      <c r="AE561" s="156"/>
      <c r="AF561" s="156"/>
      <c r="AG561" s="164"/>
      <c r="AH561" s="164"/>
      <c r="AI561" s="164"/>
      <c r="AJ561" s="156"/>
      <c r="AK561" s="156"/>
      <c r="AL561" s="164"/>
      <c r="AM561" s="164"/>
      <c r="AN561" s="164"/>
      <c r="AO561" s="156"/>
      <c r="AP561" s="156"/>
      <c r="AQ561" s="164"/>
      <c r="AR561" s="164"/>
      <c r="AS561" s="164"/>
      <c r="AT561" s="156"/>
      <c r="AU561" s="156"/>
      <c r="AV561" s="164"/>
      <c r="AW561" s="164"/>
      <c r="AX561" s="164"/>
      <c r="AY561" s="164"/>
      <c r="AZ561" s="164"/>
      <c r="BA561" s="164"/>
      <c r="BB561" s="205"/>
    </row>
    <row r="562" spans="1:54" ht="50.25" customHeight="1">
      <c r="A562" s="290"/>
      <c r="B562" s="292"/>
      <c r="C562" s="292"/>
      <c r="D562" s="166" t="s">
        <v>2</v>
      </c>
      <c r="E562" s="156">
        <f t="shared" si="1045"/>
        <v>0</v>
      </c>
      <c r="F562" s="156">
        <f t="shared" si="1032"/>
        <v>0</v>
      </c>
      <c r="G562" s="164"/>
      <c r="H562" s="156"/>
      <c r="I562" s="156"/>
      <c r="J562" s="164"/>
      <c r="K562" s="156"/>
      <c r="L562" s="156"/>
      <c r="M562" s="164"/>
      <c r="N562" s="156"/>
      <c r="O562" s="156"/>
      <c r="P562" s="164"/>
      <c r="Q562" s="156"/>
      <c r="R562" s="156"/>
      <c r="S562" s="164"/>
      <c r="T562" s="156"/>
      <c r="U562" s="156"/>
      <c r="V562" s="164"/>
      <c r="W562" s="156"/>
      <c r="X562" s="156"/>
      <c r="Y562" s="164"/>
      <c r="Z562" s="156"/>
      <c r="AA562" s="156"/>
      <c r="AB562" s="164"/>
      <c r="AC562" s="164"/>
      <c r="AD562" s="164"/>
      <c r="AE562" s="156"/>
      <c r="AF562" s="156"/>
      <c r="AG562" s="164"/>
      <c r="AH562" s="164"/>
      <c r="AI562" s="164"/>
      <c r="AJ562" s="156"/>
      <c r="AK562" s="156"/>
      <c r="AL562" s="164"/>
      <c r="AM562" s="164"/>
      <c r="AN562" s="164"/>
      <c r="AO562" s="156"/>
      <c r="AP562" s="156"/>
      <c r="AQ562" s="164"/>
      <c r="AR562" s="164"/>
      <c r="AS562" s="164"/>
      <c r="AT562" s="156"/>
      <c r="AU562" s="156"/>
      <c r="AV562" s="164"/>
      <c r="AW562" s="164"/>
      <c r="AX562" s="164"/>
      <c r="AY562" s="164"/>
      <c r="AZ562" s="164"/>
      <c r="BA562" s="164"/>
      <c r="BB562" s="205"/>
    </row>
    <row r="563" spans="1:54" ht="22.5" customHeight="1">
      <c r="A563" s="290"/>
      <c r="B563" s="292"/>
      <c r="C563" s="292"/>
      <c r="D563" s="204" t="s">
        <v>277</v>
      </c>
      <c r="E563" s="156">
        <f>H563+K563+N563+Q563+T563+W563+Z563+AE563+AJ563+AO563+AT563+AY563</f>
        <v>772.04899999999998</v>
      </c>
      <c r="F563" s="156">
        <f t="shared" si="1032"/>
        <v>0</v>
      </c>
      <c r="G563" s="164"/>
      <c r="H563" s="156"/>
      <c r="I563" s="156"/>
      <c r="J563" s="164"/>
      <c r="K563" s="156"/>
      <c r="L563" s="156"/>
      <c r="M563" s="164"/>
      <c r="N563" s="156"/>
      <c r="O563" s="156"/>
      <c r="P563" s="164"/>
      <c r="Q563" s="156"/>
      <c r="R563" s="156"/>
      <c r="S563" s="164"/>
      <c r="T563" s="156"/>
      <c r="U563" s="156"/>
      <c r="V563" s="164"/>
      <c r="W563" s="156"/>
      <c r="X563" s="156"/>
      <c r="Y563" s="164"/>
      <c r="Z563" s="156"/>
      <c r="AA563" s="156"/>
      <c r="AB563" s="164"/>
      <c r="AC563" s="164"/>
      <c r="AD563" s="164"/>
      <c r="AE563" s="156">
        <v>772.04899999999998</v>
      </c>
      <c r="AF563" s="156"/>
      <c r="AG563" s="164"/>
      <c r="AH563" s="164"/>
      <c r="AI563" s="164"/>
      <c r="AJ563" s="156"/>
      <c r="AK563" s="156"/>
      <c r="AL563" s="164"/>
      <c r="AM563" s="164"/>
      <c r="AN563" s="164"/>
      <c r="AO563" s="156"/>
      <c r="AP563" s="156"/>
      <c r="AQ563" s="164"/>
      <c r="AR563" s="164"/>
      <c r="AS563" s="164"/>
      <c r="AT563" s="156"/>
      <c r="AU563" s="156"/>
      <c r="AV563" s="164"/>
      <c r="AW563" s="164"/>
      <c r="AX563" s="164"/>
      <c r="AY563" s="164"/>
      <c r="AZ563" s="164"/>
      <c r="BA563" s="164"/>
      <c r="BB563" s="205"/>
    </row>
    <row r="564" spans="1:54" ht="82.5" customHeight="1">
      <c r="A564" s="290"/>
      <c r="B564" s="292"/>
      <c r="C564" s="292"/>
      <c r="D564" s="204" t="s">
        <v>283</v>
      </c>
      <c r="E564" s="156">
        <f t="shared" ref="E564:E569" si="1058">H564+K564+N564+Q564+T564+W564+Z564+AE564+AJ564+AO564+AT564+AY564</f>
        <v>0</v>
      </c>
      <c r="F564" s="156">
        <f t="shared" si="1032"/>
        <v>0</v>
      </c>
      <c r="G564" s="164"/>
      <c r="H564" s="156"/>
      <c r="I564" s="156"/>
      <c r="J564" s="164"/>
      <c r="K564" s="156"/>
      <c r="L564" s="156"/>
      <c r="M564" s="164"/>
      <c r="N564" s="156"/>
      <c r="O564" s="156"/>
      <c r="P564" s="164"/>
      <c r="Q564" s="156"/>
      <c r="R564" s="156"/>
      <c r="S564" s="164"/>
      <c r="T564" s="156"/>
      <c r="U564" s="156"/>
      <c r="V564" s="164"/>
      <c r="W564" s="156"/>
      <c r="X564" s="156"/>
      <c r="Y564" s="164"/>
      <c r="Z564" s="156"/>
      <c r="AA564" s="156"/>
      <c r="AB564" s="164"/>
      <c r="AC564" s="164"/>
      <c r="AD564" s="164"/>
      <c r="AE564" s="156"/>
      <c r="AF564" s="156"/>
      <c r="AG564" s="164"/>
      <c r="AH564" s="164"/>
      <c r="AI564" s="164"/>
      <c r="AJ564" s="156"/>
      <c r="AK564" s="156"/>
      <c r="AL564" s="164"/>
      <c r="AM564" s="164"/>
      <c r="AN564" s="164"/>
      <c r="AO564" s="156"/>
      <c r="AP564" s="156"/>
      <c r="AQ564" s="164"/>
      <c r="AR564" s="164"/>
      <c r="AS564" s="164"/>
      <c r="AT564" s="156"/>
      <c r="AU564" s="156"/>
      <c r="AV564" s="164"/>
      <c r="AW564" s="164"/>
      <c r="AX564" s="164"/>
      <c r="AY564" s="164"/>
      <c r="AZ564" s="164"/>
      <c r="BA564" s="164"/>
      <c r="BB564" s="205"/>
    </row>
    <row r="565" spans="1:54" ht="22.5" customHeight="1">
      <c r="A565" s="290"/>
      <c r="B565" s="292"/>
      <c r="C565" s="292"/>
      <c r="D565" s="204" t="s">
        <v>278</v>
      </c>
      <c r="E565" s="156">
        <f t="shared" si="1058"/>
        <v>0</v>
      </c>
      <c r="F565" s="156">
        <f t="shared" si="1032"/>
        <v>0</v>
      </c>
      <c r="G565" s="164"/>
      <c r="H565" s="156"/>
      <c r="I565" s="156"/>
      <c r="J565" s="164"/>
      <c r="K565" s="156"/>
      <c r="L565" s="156"/>
      <c r="M565" s="164"/>
      <c r="N565" s="156"/>
      <c r="O565" s="156"/>
      <c r="P565" s="164"/>
      <c r="Q565" s="156"/>
      <c r="R565" s="156"/>
      <c r="S565" s="164"/>
      <c r="T565" s="156"/>
      <c r="U565" s="156"/>
      <c r="V565" s="164"/>
      <c r="W565" s="156"/>
      <c r="X565" s="156"/>
      <c r="Y565" s="164"/>
      <c r="Z565" s="156"/>
      <c r="AA565" s="156"/>
      <c r="AB565" s="164"/>
      <c r="AC565" s="164"/>
      <c r="AD565" s="164"/>
      <c r="AE565" s="156"/>
      <c r="AF565" s="156"/>
      <c r="AG565" s="164"/>
      <c r="AH565" s="164"/>
      <c r="AI565" s="164"/>
      <c r="AJ565" s="156"/>
      <c r="AK565" s="156"/>
      <c r="AL565" s="164"/>
      <c r="AM565" s="164"/>
      <c r="AN565" s="164"/>
      <c r="AO565" s="156"/>
      <c r="AP565" s="156"/>
      <c r="AQ565" s="164"/>
      <c r="AR565" s="164"/>
      <c r="AS565" s="164"/>
      <c r="AT565" s="156"/>
      <c r="AU565" s="156"/>
      <c r="AV565" s="164"/>
      <c r="AW565" s="164"/>
      <c r="AX565" s="164"/>
      <c r="AY565" s="164"/>
      <c r="AZ565" s="164"/>
      <c r="BA565" s="164"/>
      <c r="BB565" s="205"/>
    </row>
    <row r="566" spans="1:54" ht="31.2">
      <c r="A566" s="290"/>
      <c r="B566" s="292"/>
      <c r="C566" s="292"/>
      <c r="D566" s="161" t="s">
        <v>43</v>
      </c>
      <c r="E566" s="156">
        <f t="shared" si="1058"/>
        <v>0</v>
      </c>
      <c r="F566" s="156">
        <f t="shared" si="1032"/>
        <v>0</v>
      </c>
      <c r="G566" s="164"/>
      <c r="H566" s="156"/>
      <c r="I566" s="156"/>
      <c r="J566" s="164"/>
      <c r="K566" s="156"/>
      <c r="L566" s="156"/>
      <c r="M566" s="164"/>
      <c r="N566" s="156"/>
      <c r="O566" s="156"/>
      <c r="P566" s="164"/>
      <c r="Q566" s="156"/>
      <c r="R566" s="156"/>
      <c r="S566" s="164"/>
      <c r="T566" s="156"/>
      <c r="U566" s="156"/>
      <c r="V566" s="164"/>
      <c r="W566" s="156"/>
      <c r="X566" s="156"/>
      <c r="Y566" s="164"/>
      <c r="Z566" s="156"/>
      <c r="AA566" s="156"/>
      <c r="AB566" s="164"/>
      <c r="AC566" s="164"/>
      <c r="AD566" s="164"/>
      <c r="AE566" s="156"/>
      <c r="AF566" s="156"/>
      <c r="AG566" s="164"/>
      <c r="AH566" s="164"/>
      <c r="AI566" s="164"/>
      <c r="AJ566" s="156"/>
      <c r="AK566" s="156"/>
      <c r="AL566" s="164"/>
      <c r="AM566" s="164"/>
      <c r="AN566" s="164"/>
      <c r="AO566" s="156"/>
      <c r="AP566" s="156"/>
      <c r="AQ566" s="164"/>
      <c r="AR566" s="164"/>
      <c r="AS566" s="164"/>
      <c r="AT566" s="156"/>
      <c r="AU566" s="156"/>
      <c r="AV566" s="164"/>
      <c r="AW566" s="164"/>
      <c r="AX566" s="164"/>
      <c r="AY566" s="164"/>
      <c r="AZ566" s="164"/>
      <c r="BA566" s="164"/>
      <c r="BB566" s="206"/>
    </row>
    <row r="567" spans="1:54" ht="22.5" customHeight="1">
      <c r="A567" s="289" t="s">
        <v>94</v>
      </c>
      <c r="B567" s="291"/>
      <c r="C567" s="291" t="s">
        <v>331</v>
      </c>
      <c r="D567" s="167" t="s">
        <v>41</v>
      </c>
      <c r="E567" s="156">
        <f t="shared" si="1058"/>
        <v>0</v>
      </c>
      <c r="F567" s="156">
        <f t="shared" si="1032"/>
        <v>0</v>
      </c>
      <c r="G567" s="164"/>
      <c r="H567" s="156">
        <f>H568+H569+H570+H572+H573</f>
        <v>0</v>
      </c>
      <c r="I567" s="156">
        <f t="shared" ref="I567" si="1059">I568+I569+I570+I572+I573</f>
        <v>0</v>
      </c>
      <c r="J567" s="156"/>
      <c r="K567" s="156">
        <f t="shared" ref="K567:L567" si="1060">K568+K569+K570+K572+K573</f>
        <v>0</v>
      </c>
      <c r="L567" s="156">
        <f t="shared" si="1060"/>
        <v>0</v>
      </c>
      <c r="M567" s="156"/>
      <c r="N567" s="156">
        <f t="shared" ref="N567:O567" si="1061">N568+N569+N570+N572+N573</f>
        <v>0</v>
      </c>
      <c r="O567" s="156">
        <f t="shared" si="1061"/>
        <v>0</v>
      </c>
      <c r="P567" s="156"/>
      <c r="Q567" s="156">
        <f t="shared" ref="Q567:R567" si="1062">Q568+Q569+Q570+Q572+Q573</f>
        <v>0</v>
      </c>
      <c r="R567" s="156">
        <f t="shared" si="1062"/>
        <v>0</v>
      </c>
      <c r="S567" s="156"/>
      <c r="T567" s="156">
        <f t="shared" ref="T567:U567" si="1063">T568+T569+T570+T572+T573</f>
        <v>0</v>
      </c>
      <c r="U567" s="156">
        <f t="shared" si="1063"/>
        <v>0</v>
      </c>
      <c r="V567" s="156"/>
      <c r="W567" s="156">
        <f t="shared" ref="W567:X567" si="1064">W568+W569+W570+W572+W573</f>
        <v>0</v>
      </c>
      <c r="X567" s="156">
        <f t="shared" si="1064"/>
        <v>0</v>
      </c>
      <c r="Y567" s="156"/>
      <c r="Z567" s="156">
        <f t="shared" ref="Z567:AC567" si="1065">Z568+Z569+Z570+Z572+Z573</f>
        <v>0</v>
      </c>
      <c r="AA567" s="156">
        <f t="shared" si="1065"/>
        <v>0</v>
      </c>
      <c r="AB567" s="156">
        <f t="shared" si="1065"/>
        <v>0</v>
      </c>
      <c r="AC567" s="156">
        <f t="shared" si="1065"/>
        <v>0</v>
      </c>
      <c r="AD567" s="156"/>
      <c r="AE567" s="156">
        <f t="shared" ref="AE567:AH567" si="1066">AE568+AE569+AE570+AE572+AE573</f>
        <v>0</v>
      </c>
      <c r="AF567" s="156">
        <f t="shared" si="1066"/>
        <v>0</v>
      </c>
      <c r="AG567" s="156">
        <f t="shared" si="1066"/>
        <v>0</v>
      </c>
      <c r="AH567" s="156">
        <f t="shared" si="1066"/>
        <v>0</v>
      </c>
      <c r="AI567" s="156"/>
      <c r="AJ567" s="156">
        <f t="shared" ref="AJ567:AM567" si="1067">AJ568+AJ569+AJ570+AJ572+AJ573</f>
        <v>0</v>
      </c>
      <c r="AK567" s="156">
        <f t="shared" si="1067"/>
        <v>0</v>
      </c>
      <c r="AL567" s="156">
        <f t="shared" si="1067"/>
        <v>0</v>
      </c>
      <c r="AM567" s="156">
        <f t="shared" si="1067"/>
        <v>0</v>
      </c>
      <c r="AN567" s="156"/>
      <c r="AO567" s="156">
        <f t="shared" ref="AO567:AR567" si="1068">AO568+AO569+AO570+AO572+AO573</f>
        <v>0</v>
      </c>
      <c r="AP567" s="156">
        <f t="shared" si="1068"/>
        <v>0</v>
      </c>
      <c r="AQ567" s="156">
        <f t="shared" si="1068"/>
        <v>0</v>
      </c>
      <c r="AR567" s="156">
        <f t="shared" si="1068"/>
        <v>0</v>
      </c>
      <c r="AS567" s="156"/>
      <c r="AT567" s="156">
        <f t="shared" ref="AT567:AW567" si="1069">AT568+AT569+AT570+AT572+AT573</f>
        <v>0</v>
      </c>
      <c r="AU567" s="156">
        <f t="shared" si="1069"/>
        <v>0</v>
      </c>
      <c r="AV567" s="156">
        <f t="shared" si="1069"/>
        <v>0</v>
      </c>
      <c r="AW567" s="156">
        <f t="shared" si="1069"/>
        <v>0</v>
      </c>
      <c r="AX567" s="156"/>
      <c r="AY567" s="156">
        <f t="shared" ref="AY567:AZ567" si="1070">AY568+AY569+AY570+AY572+AY573</f>
        <v>0</v>
      </c>
      <c r="AZ567" s="156">
        <f t="shared" si="1070"/>
        <v>0</v>
      </c>
      <c r="BA567" s="164"/>
      <c r="BB567" s="205"/>
    </row>
    <row r="568" spans="1:54" ht="32.25" customHeight="1">
      <c r="A568" s="290"/>
      <c r="B568" s="292"/>
      <c r="C568" s="292"/>
      <c r="D568" s="165" t="s">
        <v>37</v>
      </c>
      <c r="E568" s="156">
        <f t="shared" si="1058"/>
        <v>0</v>
      </c>
      <c r="F568" s="156">
        <f t="shared" si="1032"/>
        <v>0</v>
      </c>
      <c r="G568" s="164"/>
      <c r="H568" s="156"/>
      <c r="I568" s="156"/>
      <c r="J568" s="164"/>
      <c r="K568" s="156"/>
      <c r="L568" s="156"/>
      <c r="M568" s="164"/>
      <c r="N568" s="156"/>
      <c r="O568" s="156"/>
      <c r="P568" s="164"/>
      <c r="Q568" s="156"/>
      <c r="R568" s="156"/>
      <c r="S568" s="164"/>
      <c r="T568" s="156"/>
      <c r="U568" s="156"/>
      <c r="V568" s="164"/>
      <c r="W568" s="156"/>
      <c r="X568" s="156"/>
      <c r="Y568" s="164"/>
      <c r="Z568" s="156"/>
      <c r="AA568" s="156"/>
      <c r="AB568" s="164"/>
      <c r="AC568" s="164"/>
      <c r="AD568" s="164"/>
      <c r="AE568" s="156"/>
      <c r="AF568" s="156"/>
      <c r="AG568" s="164"/>
      <c r="AH568" s="164"/>
      <c r="AI568" s="164"/>
      <c r="AJ568" s="156"/>
      <c r="AK568" s="156"/>
      <c r="AL568" s="164"/>
      <c r="AM568" s="164"/>
      <c r="AN568" s="164"/>
      <c r="AO568" s="156"/>
      <c r="AP568" s="156"/>
      <c r="AQ568" s="164"/>
      <c r="AR568" s="164"/>
      <c r="AS568" s="164"/>
      <c r="AT568" s="156"/>
      <c r="AU568" s="156"/>
      <c r="AV568" s="164"/>
      <c r="AW568" s="164"/>
      <c r="AX568" s="164"/>
      <c r="AY568" s="164"/>
      <c r="AZ568" s="164"/>
      <c r="BA568" s="164"/>
      <c r="BB568" s="205"/>
    </row>
    <row r="569" spans="1:54" ht="50.25" customHeight="1">
      <c r="A569" s="290"/>
      <c r="B569" s="292"/>
      <c r="C569" s="292"/>
      <c r="D569" s="166" t="s">
        <v>2</v>
      </c>
      <c r="E569" s="156">
        <f t="shared" si="1058"/>
        <v>0</v>
      </c>
      <c r="F569" s="156">
        <f t="shared" si="1032"/>
        <v>0</v>
      </c>
      <c r="G569" s="164"/>
      <c r="H569" s="156"/>
      <c r="I569" s="156"/>
      <c r="J569" s="164"/>
      <c r="K569" s="156"/>
      <c r="L569" s="156"/>
      <c r="M569" s="164"/>
      <c r="N569" s="156"/>
      <c r="O569" s="156"/>
      <c r="P569" s="164"/>
      <c r="Q569" s="156"/>
      <c r="R569" s="156"/>
      <c r="S569" s="164"/>
      <c r="T569" s="156"/>
      <c r="U569" s="156"/>
      <c r="V569" s="164"/>
      <c r="W569" s="156"/>
      <c r="X569" s="156"/>
      <c r="Y569" s="164"/>
      <c r="Z569" s="156"/>
      <c r="AA569" s="156"/>
      <c r="AB569" s="164"/>
      <c r="AC569" s="164"/>
      <c r="AD569" s="164"/>
      <c r="AE569" s="156"/>
      <c r="AF569" s="156"/>
      <c r="AG569" s="164"/>
      <c r="AH569" s="164"/>
      <c r="AI569" s="164"/>
      <c r="AJ569" s="156"/>
      <c r="AK569" s="156"/>
      <c r="AL569" s="164"/>
      <c r="AM569" s="164"/>
      <c r="AN569" s="164"/>
      <c r="AO569" s="156"/>
      <c r="AP569" s="156"/>
      <c r="AQ569" s="164"/>
      <c r="AR569" s="164"/>
      <c r="AS569" s="164"/>
      <c r="AT569" s="156"/>
      <c r="AU569" s="156"/>
      <c r="AV569" s="164"/>
      <c r="AW569" s="164"/>
      <c r="AX569" s="164"/>
      <c r="AY569" s="164"/>
      <c r="AZ569" s="164"/>
      <c r="BA569" s="164"/>
      <c r="BB569" s="205"/>
    </row>
    <row r="570" spans="1:54" ht="22.5" customHeight="1">
      <c r="A570" s="290"/>
      <c r="B570" s="292"/>
      <c r="C570" s="292"/>
      <c r="D570" s="204" t="s">
        <v>277</v>
      </c>
      <c r="E570" s="156">
        <f>H570+K570+N570+Q570+T570+W570+Z570+AE570+AJ570+AO570+AT570+AY570</f>
        <v>0</v>
      </c>
      <c r="F570" s="156">
        <f t="shared" si="1032"/>
        <v>0</v>
      </c>
      <c r="G570" s="164"/>
      <c r="H570" s="156"/>
      <c r="I570" s="156"/>
      <c r="J570" s="164"/>
      <c r="K570" s="156"/>
      <c r="L570" s="156"/>
      <c r="M570" s="164"/>
      <c r="N570" s="156"/>
      <c r="O570" s="156"/>
      <c r="P570" s="164"/>
      <c r="Q570" s="156"/>
      <c r="R570" s="156"/>
      <c r="S570" s="164"/>
      <c r="T570" s="156"/>
      <c r="U570" s="156"/>
      <c r="V570" s="164"/>
      <c r="W570" s="156"/>
      <c r="X570" s="156"/>
      <c r="Y570" s="164"/>
      <c r="Z570" s="156"/>
      <c r="AA570" s="156"/>
      <c r="AB570" s="164"/>
      <c r="AC570" s="164"/>
      <c r="AD570" s="164"/>
      <c r="AE570" s="156"/>
      <c r="AF570" s="156"/>
      <c r="AG570" s="164"/>
      <c r="AH570" s="164"/>
      <c r="AI570" s="164"/>
      <c r="AJ570" s="156"/>
      <c r="AK570" s="156"/>
      <c r="AL570" s="164"/>
      <c r="AM570" s="164"/>
      <c r="AN570" s="164"/>
      <c r="AO570" s="156"/>
      <c r="AP570" s="156"/>
      <c r="AQ570" s="164"/>
      <c r="AR570" s="164"/>
      <c r="AS570" s="164"/>
      <c r="AT570" s="156"/>
      <c r="AU570" s="156"/>
      <c r="AV570" s="164"/>
      <c r="AW570" s="164"/>
      <c r="AX570" s="164"/>
      <c r="AY570" s="164"/>
      <c r="AZ570" s="164"/>
      <c r="BA570" s="164"/>
      <c r="BB570" s="205"/>
    </row>
    <row r="571" spans="1:54" ht="82.5" customHeight="1">
      <c r="A571" s="290"/>
      <c r="B571" s="292"/>
      <c r="C571" s="292"/>
      <c r="D571" s="204" t="s">
        <v>283</v>
      </c>
      <c r="E571" s="156">
        <f t="shared" ref="E571:E573" si="1071">H571+K571+N571+Q571+T571+W571+Z571+AE571+AJ571+AO571+AT571+AY571</f>
        <v>0</v>
      </c>
      <c r="F571" s="156">
        <f t="shared" si="1032"/>
        <v>0</v>
      </c>
      <c r="G571" s="164"/>
      <c r="H571" s="156"/>
      <c r="I571" s="156"/>
      <c r="J571" s="164"/>
      <c r="K571" s="156"/>
      <c r="L571" s="156"/>
      <c r="M571" s="164"/>
      <c r="N571" s="156"/>
      <c r="O571" s="156"/>
      <c r="P571" s="164"/>
      <c r="Q571" s="156"/>
      <c r="R571" s="156"/>
      <c r="S571" s="164"/>
      <c r="T571" s="156"/>
      <c r="U571" s="156"/>
      <c r="V571" s="164"/>
      <c r="W571" s="156"/>
      <c r="X571" s="156"/>
      <c r="Y571" s="164"/>
      <c r="Z571" s="156"/>
      <c r="AA571" s="156"/>
      <c r="AB571" s="164"/>
      <c r="AC571" s="164"/>
      <c r="AD571" s="164"/>
      <c r="AE571" s="156"/>
      <c r="AF571" s="156"/>
      <c r="AG571" s="164"/>
      <c r="AH571" s="164"/>
      <c r="AI571" s="164"/>
      <c r="AJ571" s="156"/>
      <c r="AK571" s="156"/>
      <c r="AL571" s="164"/>
      <c r="AM571" s="164"/>
      <c r="AN571" s="164"/>
      <c r="AO571" s="156"/>
      <c r="AP571" s="156"/>
      <c r="AQ571" s="164"/>
      <c r="AR571" s="164"/>
      <c r="AS571" s="164"/>
      <c r="AT571" s="156"/>
      <c r="AU571" s="156"/>
      <c r="AV571" s="164"/>
      <c r="AW571" s="164"/>
      <c r="AX571" s="164"/>
      <c r="AY571" s="164"/>
      <c r="AZ571" s="164"/>
      <c r="BA571" s="164"/>
      <c r="BB571" s="205"/>
    </row>
    <row r="572" spans="1:54" ht="22.5" customHeight="1">
      <c r="A572" s="290"/>
      <c r="B572" s="292"/>
      <c r="C572" s="292"/>
      <c r="D572" s="204" t="s">
        <v>278</v>
      </c>
      <c r="E572" s="156">
        <f t="shared" si="1071"/>
        <v>0</v>
      </c>
      <c r="F572" s="156">
        <f t="shared" si="1032"/>
        <v>0</v>
      </c>
      <c r="G572" s="164"/>
      <c r="H572" s="156"/>
      <c r="I572" s="156"/>
      <c r="J572" s="164"/>
      <c r="K572" s="156"/>
      <c r="L572" s="156"/>
      <c r="M572" s="164"/>
      <c r="N572" s="156"/>
      <c r="O572" s="156"/>
      <c r="P572" s="164"/>
      <c r="Q572" s="156"/>
      <c r="R572" s="156"/>
      <c r="S572" s="164"/>
      <c r="T572" s="156"/>
      <c r="U572" s="156"/>
      <c r="V572" s="164"/>
      <c r="W572" s="156"/>
      <c r="X572" s="156"/>
      <c r="Y572" s="164"/>
      <c r="Z572" s="156"/>
      <c r="AA572" s="156"/>
      <c r="AB572" s="164"/>
      <c r="AC572" s="164"/>
      <c r="AD572" s="164"/>
      <c r="AE572" s="156"/>
      <c r="AF572" s="156"/>
      <c r="AG572" s="164"/>
      <c r="AH572" s="164"/>
      <c r="AI572" s="164"/>
      <c r="AJ572" s="156"/>
      <c r="AK572" s="156"/>
      <c r="AL572" s="164"/>
      <c r="AM572" s="164"/>
      <c r="AN572" s="164"/>
      <c r="AO572" s="156"/>
      <c r="AP572" s="156"/>
      <c r="AQ572" s="164"/>
      <c r="AR572" s="164"/>
      <c r="AS572" s="164"/>
      <c r="AT572" s="156"/>
      <c r="AU572" s="156"/>
      <c r="AV572" s="164"/>
      <c r="AW572" s="164"/>
      <c r="AX572" s="164"/>
      <c r="AY572" s="164"/>
      <c r="AZ572" s="164"/>
      <c r="BA572" s="164"/>
      <c r="BB572" s="205"/>
    </row>
    <row r="573" spans="1:54" ht="31.2">
      <c r="A573" s="290"/>
      <c r="B573" s="292"/>
      <c r="C573" s="292"/>
      <c r="D573" s="161" t="s">
        <v>43</v>
      </c>
      <c r="E573" s="156">
        <f t="shared" si="1071"/>
        <v>0</v>
      </c>
      <c r="F573" s="156">
        <f t="shared" si="1032"/>
        <v>0</v>
      </c>
      <c r="G573" s="164"/>
      <c r="H573" s="156"/>
      <c r="I573" s="156"/>
      <c r="J573" s="164"/>
      <c r="K573" s="156"/>
      <c r="L573" s="156"/>
      <c r="M573" s="164"/>
      <c r="N573" s="156"/>
      <c r="O573" s="156"/>
      <c r="P573" s="164"/>
      <c r="Q573" s="156"/>
      <c r="R573" s="156"/>
      <c r="S573" s="164"/>
      <c r="T573" s="156"/>
      <c r="U573" s="156"/>
      <c r="V573" s="164"/>
      <c r="W573" s="156"/>
      <c r="X573" s="156"/>
      <c r="Y573" s="164"/>
      <c r="Z573" s="156"/>
      <c r="AA573" s="156"/>
      <c r="AB573" s="164"/>
      <c r="AC573" s="164"/>
      <c r="AD573" s="164"/>
      <c r="AE573" s="156"/>
      <c r="AF573" s="156"/>
      <c r="AG573" s="164"/>
      <c r="AH573" s="164"/>
      <c r="AI573" s="164"/>
      <c r="AJ573" s="156"/>
      <c r="AK573" s="156"/>
      <c r="AL573" s="164"/>
      <c r="AM573" s="164"/>
      <c r="AN573" s="164"/>
      <c r="AO573" s="156"/>
      <c r="AP573" s="156"/>
      <c r="AQ573" s="164"/>
      <c r="AR573" s="164"/>
      <c r="AS573" s="164"/>
      <c r="AT573" s="156"/>
      <c r="AU573" s="156"/>
      <c r="AV573" s="164"/>
      <c r="AW573" s="164"/>
      <c r="AX573" s="164"/>
      <c r="AY573" s="164"/>
      <c r="AZ573" s="164"/>
      <c r="BA573" s="164"/>
      <c r="BB573" s="206"/>
    </row>
    <row r="574" spans="1:54" ht="22.5" customHeight="1">
      <c r="A574" s="302" t="s">
        <v>343</v>
      </c>
      <c r="B574" s="303"/>
      <c r="C574" s="304"/>
      <c r="D574" s="167" t="s">
        <v>41</v>
      </c>
      <c r="E574" s="156">
        <f t="shared" si="1003"/>
        <v>5237.5315099999998</v>
      </c>
      <c r="F574" s="156">
        <f t="shared" ref="F574:F580" si="1072">I574+L574+O574+R574+U574+X574+AA574+AF574+AK574+AP574+AU574+AZ574</f>
        <v>0</v>
      </c>
      <c r="G574" s="164">
        <f>F574/E574*100</f>
        <v>0</v>
      </c>
      <c r="H574" s="156">
        <f>H575+H576+H577+H579+H580</f>
        <v>0</v>
      </c>
      <c r="I574" s="156">
        <f t="shared" ref="I574" si="1073">I575+I576+I577+I579+I580</f>
        <v>0</v>
      </c>
      <c r="J574" s="156" t="e">
        <f>I574/H574*100</f>
        <v>#DIV/0!</v>
      </c>
      <c r="K574" s="156">
        <f t="shared" ref="K574:L574" si="1074">K575+K576+K577+K579+K580</f>
        <v>0</v>
      </c>
      <c r="L574" s="156">
        <f t="shared" si="1074"/>
        <v>0</v>
      </c>
      <c r="M574" s="156" t="e">
        <f>L574/K574*100</f>
        <v>#DIV/0!</v>
      </c>
      <c r="N574" s="156">
        <f t="shared" ref="N574:O574" si="1075">N575+N576+N577+N579+N580</f>
        <v>0</v>
      </c>
      <c r="O574" s="156">
        <f t="shared" si="1075"/>
        <v>0</v>
      </c>
      <c r="P574" s="156" t="e">
        <f>O574/N574*100</f>
        <v>#DIV/0!</v>
      </c>
      <c r="Q574" s="156">
        <f t="shared" ref="Q574:R574" si="1076">Q575+Q576+Q577+Q579+Q580</f>
        <v>0</v>
      </c>
      <c r="R574" s="156">
        <f t="shared" si="1076"/>
        <v>0</v>
      </c>
      <c r="S574" s="156" t="e">
        <f>R574/Q574*100</f>
        <v>#DIV/0!</v>
      </c>
      <c r="T574" s="156">
        <f t="shared" ref="T574:U574" si="1077">T575+T576+T577+T579+T580</f>
        <v>257.084</v>
      </c>
      <c r="U574" s="156">
        <f t="shared" si="1077"/>
        <v>0</v>
      </c>
      <c r="V574" s="156">
        <f>U574/T574*100</f>
        <v>0</v>
      </c>
      <c r="W574" s="156">
        <f t="shared" ref="W574:X574" si="1078">W575+W576+W577+W579+W580</f>
        <v>3424.9</v>
      </c>
      <c r="X574" s="156">
        <f t="shared" si="1078"/>
        <v>0</v>
      </c>
      <c r="Y574" s="156">
        <f>X574/W574*100</f>
        <v>0</v>
      </c>
      <c r="Z574" s="156">
        <f t="shared" ref="Z574:AC574" si="1079">Z575+Z576+Z577+Z579+Z580</f>
        <v>0</v>
      </c>
      <c r="AA574" s="156">
        <f t="shared" si="1079"/>
        <v>0</v>
      </c>
      <c r="AB574" s="156">
        <f t="shared" si="1079"/>
        <v>0</v>
      </c>
      <c r="AC574" s="156">
        <f t="shared" si="1079"/>
        <v>0</v>
      </c>
      <c r="AD574" s="156" t="e">
        <f>AC574/Z574*100</f>
        <v>#DIV/0!</v>
      </c>
      <c r="AE574" s="156">
        <f t="shared" ref="AE574:AH574" si="1080">AE575+AE576+AE577+AE579+AE580</f>
        <v>1532.36502</v>
      </c>
      <c r="AF574" s="156">
        <f t="shared" si="1080"/>
        <v>0</v>
      </c>
      <c r="AG574" s="156">
        <f t="shared" si="1080"/>
        <v>0</v>
      </c>
      <c r="AH574" s="156">
        <f t="shared" si="1080"/>
        <v>0</v>
      </c>
      <c r="AI574" s="156">
        <f>AH574/AE574*100</f>
        <v>0</v>
      </c>
      <c r="AJ574" s="156">
        <f t="shared" ref="AJ574:AM574" si="1081">AJ575+AJ576+AJ577+AJ579+AJ580</f>
        <v>0</v>
      </c>
      <c r="AK574" s="156">
        <f t="shared" si="1081"/>
        <v>0</v>
      </c>
      <c r="AL574" s="156">
        <f t="shared" si="1081"/>
        <v>0</v>
      </c>
      <c r="AM574" s="156">
        <f t="shared" si="1081"/>
        <v>0</v>
      </c>
      <c r="AN574" s="156" t="e">
        <f>AM574/AJ574*100</f>
        <v>#DIV/0!</v>
      </c>
      <c r="AO574" s="156">
        <f t="shared" ref="AO574:AR574" si="1082">AO575+AO576+AO577+AO579+AO580</f>
        <v>0</v>
      </c>
      <c r="AP574" s="156">
        <f t="shared" si="1082"/>
        <v>0</v>
      </c>
      <c r="AQ574" s="156">
        <f t="shared" si="1082"/>
        <v>0</v>
      </c>
      <c r="AR574" s="156">
        <f t="shared" si="1082"/>
        <v>0</v>
      </c>
      <c r="AS574" s="156" t="e">
        <f>AR574/AO574*100</f>
        <v>#DIV/0!</v>
      </c>
      <c r="AT574" s="156">
        <f t="shared" ref="AT574:AW574" si="1083">AT575+AT576+AT577+AT579+AT580</f>
        <v>0</v>
      </c>
      <c r="AU574" s="156">
        <f t="shared" si="1083"/>
        <v>0</v>
      </c>
      <c r="AV574" s="156">
        <f t="shared" si="1083"/>
        <v>0</v>
      </c>
      <c r="AW574" s="156">
        <f t="shared" si="1083"/>
        <v>0</v>
      </c>
      <c r="AX574" s="156" t="e">
        <f>AW574/AT574*100</f>
        <v>#DIV/0!</v>
      </c>
      <c r="AY574" s="156">
        <f t="shared" ref="AY574:AZ574" si="1084">AY575+AY576+AY577+AY579+AY580</f>
        <v>23.182490000000001</v>
      </c>
      <c r="AZ574" s="156">
        <f t="shared" si="1084"/>
        <v>0</v>
      </c>
      <c r="BA574" s="164">
        <f>AZ574/AY574*100</f>
        <v>0</v>
      </c>
      <c r="BB574" s="183"/>
    </row>
    <row r="575" spans="1:54" ht="32.25" customHeight="1">
      <c r="A575" s="305"/>
      <c r="B575" s="306"/>
      <c r="C575" s="307"/>
      <c r="D575" s="165" t="s">
        <v>37</v>
      </c>
      <c r="E575" s="156">
        <f t="shared" si="1003"/>
        <v>0</v>
      </c>
      <c r="F575" s="156">
        <f t="shared" si="1072"/>
        <v>0</v>
      </c>
      <c r="G575" s="164"/>
      <c r="H575" s="156">
        <f>H533+H540+H547+H554+H561+H568</f>
        <v>0</v>
      </c>
      <c r="I575" s="156">
        <f t="shared" ref="I575:AZ575" si="1085">I533+I540+I547+I554+I561+I568</f>
        <v>0</v>
      </c>
      <c r="J575" s="156"/>
      <c r="K575" s="156">
        <f t="shared" si="1085"/>
        <v>0</v>
      </c>
      <c r="L575" s="156">
        <f t="shared" si="1085"/>
        <v>0</v>
      </c>
      <c r="M575" s="156"/>
      <c r="N575" s="156">
        <f t="shared" si="1085"/>
        <v>0</v>
      </c>
      <c r="O575" s="156">
        <f t="shared" si="1085"/>
        <v>0</v>
      </c>
      <c r="P575" s="156"/>
      <c r="Q575" s="156">
        <f t="shared" si="1085"/>
        <v>0</v>
      </c>
      <c r="R575" s="156">
        <f t="shared" si="1085"/>
        <v>0</v>
      </c>
      <c r="S575" s="156"/>
      <c r="T575" s="156">
        <f t="shared" si="1085"/>
        <v>0</v>
      </c>
      <c r="U575" s="156">
        <f t="shared" si="1085"/>
        <v>0</v>
      </c>
      <c r="V575" s="156"/>
      <c r="W575" s="156">
        <f t="shared" si="1085"/>
        <v>0</v>
      </c>
      <c r="X575" s="156">
        <f t="shared" si="1085"/>
        <v>0</v>
      </c>
      <c r="Y575" s="156"/>
      <c r="Z575" s="156">
        <f t="shared" si="1085"/>
        <v>0</v>
      </c>
      <c r="AA575" s="156">
        <f t="shared" si="1085"/>
        <v>0</v>
      </c>
      <c r="AB575" s="156">
        <f t="shared" si="1085"/>
        <v>0</v>
      </c>
      <c r="AC575" s="156">
        <f t="shared" si="1085"/>
        <v>0</v>
      </c>
      <c r="AD575" s="156"/>
      <c r="AE575" s="156">
        <f t="shared" si="1085"/>
        <v>0</v>
      </c>
      <c r="AF575" s="156">
        <f t="shared" si="1085"/>
        <v>0</v>
      </c>
      <c r="AG575" s="156">
        <f t="shared" si="1085"/>
        <v>0</v>
      </c>
      <c r="AH575" s="156">
        <f t="shared" si="1085"/>
        <v>0</v>
      </c>
      <c r="AI575" s="156"/>
      <c r="AJ575" s="156">
        <f t="shared" si="1085"/>
        <v>0</v>
      </c>
      <c r="AK575" s="156">
        <f t="shared" si="1085"/>
        <v>0</v>
      </c>
      <c r="AL575" s="156">
        <f t="shared" si="1085"/>
        <v>0</v>
      </c>
      <c r="AM575" s="156">
        <f t="shared" si="1085"/>
        <v>0</v>
      </c>
      <c r="AN575" s="156"/>
      <c r="AO575" s="156">
        <f t="shared" si="1085"/>
        <v>0</v>
      </c>
      <c r="AP575" s="156">
        <f t="shared" si="1085"/>
        <v>0</v>
      </c>
      <c r="AQ575" s="156">
        <f t="shared" si="1085"/>
        <v>0</v>
      </c>
      <c r="AR575" s="156">
        <f t="shared" si="1085"/>
        <v>0</v>
      </c>
      <c r="AS575" s="156"/>
      <c r="AT575" s="156">
        <f t="shared" si="1085"/>
        <v>0</v>
      </c>
      <c r="AU575" s="156">
        <f t="shared" si="1085"/>
        <v>0</v>
      </c>
      <c r="AV575" s="156">
        <f t="shared" si="1085"/>
        <v>0</v>
      </c>
      <c r="AW575" s="156">
        <f t="shared" si="1085"/>
        <v>0</v>
      </c>
      <c r="AX575" s="156"/>
      <c r="AY575" s="156">
        <f t="shared" si="1085"/>
        <v>0</v>
      </c>
      <c r="AZ575" s="156">
        <f t="shared" si="1085"/>
        <v>0</v>
      </c>
      <c r="BA575" s="156"/>
      <c r="BB575" s="183"/>
    </row>
    <row r="576" spans="1:54" ht="50.25" customHeight="1">
      <c r="A576" s="305"/>
      <c r="B576" s="306"/>
      <c r="C576" s="307"/>
      <c r="D576" s="166" t="s">
        <v>2</v>
      </c>
      <c r="E576" s="156">
        <f t="shared" si="1003"/>
        <v>2054.9</v>
      </c>
      <c r="F576" s="156">
        <f t="shared" si="1072"/>
        <v>0</v>
      </c>
      <c r="G576" s="164"/>
      <c r="H576" s="156">
        <f t="shared" ref="H576:AZ576" si="1086">H534+H541+H548+H555+H562+H569</f>
        <v>0</v>
      </c>
      <c r="I576" s="156">
        <f t="shared" si="1086"/>
        <v>0</v>
      </c>
      <c r="J576" s="156"/>
      <c r="K576" s="156">
        <f t="shared" si="1086"/>
        <v>0</v>
      </c>
      <c r="L576" s="156">
        <f t="shared" si="1086"/>
        <v>0</v>
      </c>
      <c r="M576" s="156"/>
      <c r="N576" s="156">
        <f t="shared" si="1086"/>
        <v>0</v>
      </c>
      <c r="O576" s="156">
        <f t="shared" si="1086"/>
        <v>0</v>
      </c>
      <c r="P576" s="156"/>
      <c r="Q576" s="156">
        <f t="shared" si="1086"/>
        <v>0</v>
      </c>
      <c r="R576" s="156">
        <f t="shared" si="1086"/>
        <v>0</v>
      </c>
      <c r="S576" s="156"/>
      <c r="T576" s="156">
        <f t="shared" si="1086"/>
        <v>0</v>
      </c>
      <c r="U576" s="156">
        <f t="shared" si="1086"/>
        <v>0</v>
      </c>
      <c r="V576" s="156"/>
      <c r="W576" s="156">
        <f t="shared" si="1086"/>
        <v>2054.9</v>
      </c>
      <c r="X576" s="156">
        <f t="shared" si="1086"/>
        <v>0</v>
      </c>
      <c r="Y576" s="156"/>
      <c r="Z576" s="156">
        <f t="shared" si="1086"/>
        <v>0</v>
      </c>
      <c r="AA576" s="156">
        <f t="shared" si="1086"/>
        <v>0</v>
      </c>
      <c r="AB576" s="156">
        <f t="shared" si="1086"/>
        <v>0</v>
      </c>
      <c r="AC576" s="156">
        <f t="shared" si="1086"/>
        <v>0</v>
      </c>
      <c r="AD576" s="156"/>
      <c r="AE576" s="156">
        <f t="shared" si="1086"/>
        <v>0</v>
      </c>
      <c r="AF576" s="156">
        <f t="shared" si="1086"/>
        <v>0</v>
      </c>
      <c r="AG576" s="156">
        <f t="shared" si="1086"/>
        <v>0</v>
      </c>
      <c r="AH576" s="156">
        <f t="shared" si="1086"/>
        <v>0</v>
      </c>
      <c r="AI576" s="156"/>
      <c r="AJ576" s="156">
        <f t="shared" si="1086"/>
        <v>0</v>
      </c>
      <c r="AK576" s="156">
        <f t="shared" si="1086"/>
        <v>0</v>
      </c>
      <c r="AL576" s="156">
        <f t="shared" si="1086"/>
        <v>0</v>
      </c>
      <c r="AM576" s="156">
        <f t="shared" si="1086"/>
        <v>0</v>
      </c>
      <c r="AN576" s="156"/>
      <c r="AO576" s="156">
        <f t="shared" si="1086"/>
        <v>0</v>
      </c>
      <c r="AP576" s="156">
        <f t="shared" si="1086"/>
        <v>0</v>
      </c>
      <c r="AQ576" s="156">
        <f t="shared" si="1086"/>
        <v>0</v>
      </c>
      <c r="AR576" s="156">
        <f t="shared" si="1086"/>
        <v>0</v>
      </c>
      <c r="AS576" s="156"/>
      <c r="AT576" s="156">
        <f t="shared" si="1086"/>
        <v>0</v>
      </c>
      <c r="AU576" s="156">
        <f t="shared" si="1086"/>
        <v>0</v>
      </c>
      <c r="AV576" s="156">
        <f t="shared" si="1086"/>
        <v>0</v>
      </c>
      <c r="AW576" s="156">
        <f t="shared" si="1086"/>
        <v>0</v>
      </c>
      <c r="AX576" s="156"/>
      <c r="AY576" s="156">
        <f t="shared" si="1086"/>
        <v>0</v>
      </c>
      <c r="AZ576" s="156">
        <f t="shared" si="1086"/>
        <v>0</v>
      </c>
      <c r="BA576" s="156"/>
      <c r="BB576" s="183"/>
    </row>
    <row r="577" spans="1:54" ht="22.5" customHeight="1">
      <c r="A577" s="305"/>
      <c r="B577" s="306"/>
      <c r="C577" s="307"/>
      <c r="D577" s="182" t="s">
        <v>277</v>
      </c>
      <c r="E577" s="156">
        <f>H577+K577+N577+Q577+T577+W577+Z577+AE577+AJ577+AO577+AT577+AY577</f>
        <v>3182.6315100000002</v>
      </c>
      <c r="F577" s="156">
        <f t="shared" si="1072"/>
        <v>0</v>
      </c>
      <c r="G577" s="164"/>
      <c r="H577" s="156">
        <f t="shared" ref="H577:AZ577" si="1087">H535+H542+H549+H556+H563+H570</f>
        <v>0</v>
      </c>
      <c r="I577" s="156">
        <f t="shared" si="1087"/>
        <v>0</v>
      </c>
      <c r="J577" s="156"/>
      <c r="K577" s="156">
        <f t="shared" si="1087"/>
        <v>0</v>
      </c>
      <c r="L577" s="156">
        <f t="shared" si="1087"/>
        <v>0</v>
      </c>
      <c r="M577" s="156"/>
      <c r="N577" s="156">
        <f t="shared" si="1087"/>
        <v>0</v>
      </c>
      <c r="O577" s="156">
        <f t="shared" si="1087"/>
        <v>0</v>
      </c>
      <c r="P577" s="156"/>
      <c r="Q577" s="156">
        <f t="shared" si="1087"/>
        <v>0</v>
      </c>
      <c r="R577" s="156">
        <f t="shared" si="1087"/>
        <v>0</v>
      </c>
      <c r="S577" s="156"/>
      <c r="T577" s="156">
        <f t="shared" si="1087"/>
        <v>257.084</v>
      </c>
      <c r="U577" s="156">
        <f t="shared" si="1087"/>
        <v>0</v>
      </c>
      <c r="V577" s="156"/>
      <c r="W577" s="156">
        <f t="shared" si="1087"/>
        <v>1370</v>
      </c>
      <c r="X577" s="156">
        <f t="shared" si="1087"/>
        <v>0</v>
      </c>
      <c r="Y577" s="156"/>
      <c r="Z577" s="156">
        <f t="shared" si="1087"/>
        <v>0</v>
      </c>
      <c r="AA577" s="156">
        <f t="shared" si="1087"/>
        <v>0</v>
      </c>
      <c r="AB577" s="156">
        <f t="shared" si="1087"/>
        <v>0</v>
      </c>
      <c r="AC577" s="156">
        <f t="shared" si="1087"/>
        <v>0</v>
      </c>
      <c r="AD577" s="156"/>
      <c r="AE577" s="156">
        <f t="shared" si="1087"/>
        <v>1532.36502</v>
      </c>
      <c r="AF577" s="156">
        <f t="shared" si="1087"/>
        <v>0</v>
      </c>
      <c r="AG577" s="156">
        <f t="shared" si="1087"/>
        <v>0</v>
      </c>
      <c r="AH577" s="156">
        <f t="shared" si="1087"/>
        <v>0</v>
      </c>
      <c r="AI577" s="156"/>
      <c r="AJ577" s="156">
        <f t="shared" si="1087"/>
        <v>0</v>
      </c>
      <c r="AK577" s="156">
        <f t="shared" si="1087"/>
        <v>0</v>
      </c>
      <c r="AL577" s="156">
        <f t="shared" si="1087"/>
        <v>0</v>
      </c>
      <c r="AM577" s="156">
        <f t="shared" si="1087"/>
        <v>0</v>
      </c>
      <c r="AN577" s="156"/>
      <c r="AO577" s="156">
        <f t="shared" si="1087"/>
        <v>0</v>
      </c>
      <c r="AP577" s="156">
        <f t="shared" si="1087"/>
        <v>0</v>
      </c>
      <c r="AQ577" s="156">
        <f t="shared" si="1087"/>
        <v>0</v>
      </c>
      <c r="AR577" s="156">
        <f t="shared" si="1087"/>
        <v>0</v>
      </c>
      <c r="AS577" s="156"/>
      <c r="AT577" s="156">
        <f t="shared" si="1087"/>
        <v>0</v>
      </c>
      <c r="AU577" s="156">
        <f t="shared" si="1087"/>
        <v>0</v>
      </c>
      <c r="AV577" s="156">
        <f t="shared" si="1087"/>
        <v>0</v>
      </c>
      <c r="AW577" s="156">
        <f t="shared" si="1087"/>
        <v>0</v>
      </c>
      <c r="AX577" s="156"/>
      <c r="AY577" s="156">
        <f t="shared" si="1087"/>
        <v>23.182490000000001</v>
      </c>
      <c r="AZ577" s="156">
        <f t="shared" si="1087"/>
        <v>0</v>
      </c>
      <c r="BA577" s="156"/>
      <c r="BB577" s="183"/>
    </row>
    <row r="578" spans="1:54" ht="82.5" customHeight="1">
      <c r="A578" s="305"/>
      <c r="B578" s="306"/>
      <c r="C578" s="307"/>
      <c r="D578" s="182" t="s">
        <v>283</v>
      </c>
      <c r="E578" s="156">
        <f t="shared" ref="E578:E580" si="1088">H578+K578+N578+Q578+T578+W578+Z578+AE578+AJ578+AO578+AT578+AY578</f>
        <v>0</v>
      </c>
      <c r="F578" s="156">
        <f t="shared" si="1072"/>
        <v>0</v>
      </c>
      <c r="G578" s="164"/>
      <c r="H578" s="156">
        <f t="shared" ref="H578:AZ578" si="1089">H536+H543+H550+H557+H564+H571</f>
        <v>0</v>
      </c>
      <c r="I578" s="156">
        <f t="shared" si="1089"/>
        <v>0</v>
      </c>
      <c r="J578" s="156"/>
      <c r="K578" s="156">
        <f t="shared" si="1089"/>
        <v>0</v>
      </c>
      <c r="L578" s="156">
        <f t="shared" si="1089"/>
        <v>0</v>
      </c>
      <c r="M578" s="156"/>
      <c r="N578" s="156">
        <f t="shared" si="1089"/>
        <v>0</v>
      </c>
      <c r="O578" s="156">
        <f t="shared" si="1089"/>
        <v>0</v>
      </c>
      <c r="P578" s="156"/>
      <c r="Q578" s="156">
        <f t="shared" si="1089"/>
        <v>0</v>
      </c>
      <c r="R578" s="156">
        <f t="shared" si="1089"/>
        <v>0</v>
      </c>
      <c r="S578" s="156"/>
      <c r="T578" s="156">
        <f t="shared" si="1089"/>
        <v>0</v>
      </c>
      <c r="U578" s="156">
        <f t="shared" si="1089"/>
        <v>0</v>
      </c>
      <c r="V578" s="156"/>
      <c r="W578" s="156">
        <f t="shared" si="1089"/>
        <v>0</v>
      </c>
      <c r="X578" s="156">
        <f t="shared" si="1089"/>
        <v>0</v>
      </c>
      <c r="Y578" s="156"/>
      <c r="Z578" s="156">
        <f t="shared" si="1089"/>
        <v>0</v>
      </c>
      <c r="AA578" s="156">
        <f t="shared" si="1089"/>
        <v>0</v>
      </c>
      <c r="AB578" s="156">
        <f t="shared" si="1089"/>
        <v>0</v>
      </c>
      <c r="AC578" s="156">
        <f t="shared" si="1089"/>
        <v>0</v>
      </c>
      <c r="AD578" s="156"/>
      <c r="AE578" s="156">
        <f t="shared" si="1089"/>
        <v>0</v>
      </c>
      <c r="AF578" s="156">
        <f t="shared" si="1089"/>
        <v>0</v>
      </c>
      <c r="AG578" s="156">
        <f t="shared" si="1089"/>
        <v>0</v>
      </c>
      <c r="AH578" s="156">
        <f t="shared" si="1089"/>
        <v>0</v>
      </c>
      <c r="AI578" s="156"/>
      <c r="AJ578" s="156">
        <f t="shared" si="1089"/>
        <v>0</v>
      </c>
      <c r="AK578" s="156">
        <f t="shared" si="1089"/>
        <v>0</v>
      </c>
      <c r="AL578" s="156">
        <f t="shared" si="1089"/>
        <v>0</v>
      </c>
      <c r="AM578" s="156">
        <f t="shared" si="1089"/>
        <v>0</v>
      </c>
      <c r="AN578" s="156"/>
      <c r="AO578" s="156">
        <f t="shared" si="1089"/>
        <v>0</v>
      </c>
      <c r="AP578" s="156">
        <f t="shared" si="1089"/>
        <v>0</v>
      </c>
      <c r="AQ578" s="156">
        <f t="shared" si="1089"/>
        <v>0</v>
      </c>
      <c r="AR578" s="156">
        <f t="shared" si="1089"/>
        <v>0</v>
      </c>
      <c r="AS578" s="156"/>
      <c r="AT578" s="156">
        <f t="shared" si="1089"/>
        <v>0</v>
      </c>
      <c r="AU578" s="156">
        <f t="shared" si="1089"/>
        <v>0</v>
      </c>
      <c r="AV578" s="156">
        <f t="shared" si="1089"/>
        <v>0</v>
      </c>
      <c r="AW578" s="156">
        <f t="shared" si="1089"/>
        <v>0</v>
      </c>
      <c r="AX578" s="156"/>
      <c r="AY578" s="156">
        <f t="shared" si="1089"/>
        <v>0</v>
      </c>
      <c r="AZ578" s="156">
        <f t="shared" si="1089"/>
        <v>0</v>
      </c>
      <c r="BA578" s="156"/>
      <c r="BB578" s="183"/>
    </row>
    <row r="579" spans="1:54" ht="22.5" customHeight="1">
      <c r="A579" s="305"/>
      <c r="B579" s="306"/>
      <c r="C579" s="307"/>
      <c r="D579" s="182" t="s">
        <v>278</v>
      </c>
      <c r="E579" s="156">
        <f t="shared" si="1088"/>
        <v>0</v>
      </c>
      <c r="F579" s="156">
        <f t="shared" si="1072"/>
        <v>0</v>
      </c>
      <c r="G579" s="164"/>
      <c r="H579" s="156">
        <f t="shared" ref="H579:AZ579" si="1090">H537+H544+H551+H558+H565+H572</f>
        <v>0</v>
      </c>
      <c r="I579" s="156">
        <f t="shared" si="1090"/>
        <v>0</v>
      </c>
      <c r="J579" s="156"/>
      <c r="K579" s="156">
        <f t="shared" si="1090"/>
        <v>0</v>
      </c>
      <c r="L579" s="156">
        <f t="shared" si="1090"/>
        <v>0</v>
      </c>
      <c r="M579" s="156"/>
      <c r="N579" s="156">
        <f t="shared" si="1090"/>
        <v>0</v>
      </c>
      <c r="O579" s="156">
        <f t="shared" si="1090"/>
        <v>0</v>
      </c>
      <c r="P579" s="156"/>
      <c r="Q579" s="156">
        <f t="shared" si="1090"/>
        <v>0</v>
      </c>
      <c r="R579" s="156">
        <f t="shared" si="1090"/>
        <v>0</v>
      </c>
      <c r="S579" s="156"/>
      <c r="T579" s="156">
        <f t="shared" si="1090"/>
        <v>0</v>
      </c>
      <c r="U579" s="156">
        <f t="shared" si="1090"/>
        <v>0</v>
      </c>
      <c r="V579" s="156"/>
      <c r="W579" s="156">
        <f t="shared" si="1090"/>
        <v>0</v>
      </c>
      <c r="X579" s="156">
        <f t="shared" si="1090"/>
        <v>0</v>
      </c>
      <c r="Y579" s="156"/>
      <c r="Z579" s="156">
        <f t="shared" si="1090"/>
        <v>0</v>
      </c>
      <c r="AA579" s="156">
        <f t="shared" si="1090"/>
        <v>0</v>
      </c>
      <c r="AB579" s="156">
        <f t="shared" si="1090"/>
        <v>0</v>
      </c>
      <c r="AC579" s="156">
        <f t="shared" si="1090"/>
        <v>0</v>
      </c>
      <c r="AD579" s="156"/>
      <c r="AE579" s="156">
        <f t="shared" si="1090"/>
        <v>0</v>
      </c>
      <c r="AF579" s="156">
        <f t="shared" si="1090"/>
        <v>0</v>
      </c>
      <c r="AG579" s="156">
        <f t="shared" si="1090"/>
        <v>0</v>
      </c>
      <c r="AH579" s="156">
        <f t="shared" si="1090"/>
        <v>0</v>
      </c>
      <c r="AI579" s="156"/>
      <c r="AJ579" s="156">
        <f t="shared" si="1090"/>
        <v>0</v>
      </c>
      <c r="AK579" s="156">
        <f t="shared" si="1090"/>
        <v>0</v>
      </c>
      <c r="AL579" s="156">
        <f t="shared" si="1090"/>
        <v>0</v>
      </c>
      <c r="AM579" s="156">
        <f t="shared" si="1090"/>
        <v>0</v>
      </c>
      <c r="AN579" s="156"/>
      <c r="AO579" s="156">
        <f t="shared" si="1090"/>
        <v>0</v>
      </c>
      <c r="AP579" s="156">
        <f t="shared" si="1090"/>
        <v>0</v>
      </c>
      <c r="AQ579" s="156">
        <f t="shared" si="1090"/>
        <v>0</v>
      </c>
      <c r="AR579" s="156">
        <f t="shared" si="1090"/>
        <v>0</v>
      </c>
      <c r="AS579" s="156"/>
      <c r="AT579" s="156">
        <f t="shared" si="1090"/>
        <v>0</v>
      </c>
      <c r="AU579" s="156">
        <f t="shared" si="1090"/>
        <v>0</v>
      </c>
      <c r="AV579" s="156">
        <f t="shared" si="1090"/>
        <v>0</v>
      </c>
      <c r="AW579" s="156">
        <f t="shared" si="1090"/>
        <v>0</v>
      </c>
      <c r="AX579" s="156"/>
      <c r="AY579" s="156">
        <f t="shared" si="1090"/>
        <v>0</v>
      </c>
      <c r="AZ579" s="156">
        <f t="shared" si="1090"/>
        <v>0</v>
      </c>
      <c r="BA579" s="156"/>
      <c r="BB579" s="183"/>
    </row>
    <row r="580" spans="1:54" ht="31.2">
      <c r="A580" s="404"/>
      <c r="B580" s="396"/>
      <c r="C580" s="397"/>
      <c r="D580" s="161" t="s">
        <v>43</v>
      </c>
      <c r="E580" s="156">
        <f t="shared" si="1088"/>
        <v>0</v>
      </c>
      <c r="F580" s="156">
        <f t="shared" si="1072"/>
        <v>0</v>
      </c>
      <c r="G580" s="164"/>
      <c r="H580" s="156">
        <f t="shared" ref="H580:AZ580" si="1091">H538+H545+H552+H559+H566+H573</f>
        <v>0</v>
      </c>
      <c r="I580" s="156">
        <f t="shared" si="1091"/>
        <v>0</v>
      </c>
      <c r="J580" s="156"/>
      <c r="K580" s="156">
        <f t="shared" si="1091"/>
        <v>0</v>
      </c>
      <c r="L580" s="156">
        <f t="shared" si="1091"/>
        <v>0</v>
      </c>
      <c r="M580" s="156"/>
      <c r="N580" s="156">
        <f t="shared" si="1091"/>
        <v>0</v>
      </c>
      <c r="O580" s="156">
        <f t="shared" si="1091"/>
        <v>0</v>
      </c>
      <c r="P580" s="156"/>
      <c r="Q580" s="156">
        <f t="shared" si="1091"/>
        <v>0</v>
      </c>
      <c r="R580" s="156">
        <f t="shared" si="1091"/>
        <v>0</v>
      </c>
      <c r="S580" s="156"/>
      <c r="T580" s="156">
        <f t="shared" si="1091"/>
        <v>0</v>
      </c>
      <c r="U580" s="156">
        <f t="shared" si="1091"/>
        <v>0</v>
      </c>
      <c r="V580" s="156"/>
      <c r="W580" s="156">
        <f t="shared" si="1091"/>
        <v>0</v>
      </c>
      <c r="X580" s="156">
        <f t="shared" si="1091"/>
        <v>0</v>
      </c>
      <c r="Y580" s="156"/>
      <c r="Z580" s="156">
        <f t="shared" si="1091"/>
        <v>0</v>
      </c>
      <c r="AA580" s="156">
        <f t="shared" si="1091"/>
        <v>0</v>
      </c>
      <c r="AB580" s="156">
        <f t="shared" si="1091"/>
        <v>0</v>
      </c>
      <c r="AC580" s="156">
        <f t="shared" si="1091"/>
        <v>0</v>
      </c>
      <c r="AD580" s="156"/>
      <c r="AE580" s="156">
        <f t="shared" si="1091"/>
        <v>0</v>
      </c>
      <c r="AF580" s="156">
        <f t="shared" si="1091"/>
        <v>0</v>
      </c>
      <c r="AG580" s="156">
        <f t="shared" si="1091"/>
        <v>0</v>
      </c>
      <c r="AH580" s="156">
        <f t="shared" si="1091"/>
        <v>0</v>
      </c>
      <c r="AI580" s="156"/>
      <c r="AJ580" s="156">
        <f t="shared" si="1091"/>
        <v>0</v>
      </c>
      <c r="AK580" s="156">
        <f t="shared" si="1091"/>
        <v>0</v>
      </c>
      <c r="AL580" s="156">
        <f t="shared" si="1091"/>
        <v>0</v>
      </c>
      <c r="AM580" s="156">
        <f t="shared" si="1091"/>
        <v>0</v>
      </c>
      <c r="AN580" s="156"/>
      <c r="AO580" s="156">
        <f t="shared" si="1091"/>
        <v>0</v>
      </c>
      <c r="AP580" s="156">
        <f t="shared" si="1091"/>
        <v>0</v>
      </c>
      <c r="AQ580" s="156">
        <f t="shared" si="1091"/>
        <v>0</v>
      </c>
      <c r="AR580" s="156">
        <f t="shared" si="1091"/>
        <v>0</v>
      </c>
      <c r="AS580" s="156"/>
      <c r="AT580" s="156">
        <f t="shared" si="1091"/>
        <v>0</v>
      </c>
      <c r="AU580" s="156">
        <f t="shared" si="1091"/>
        <v>0</v>
      </c>
      <c r="AV580" s="156">
        <f t="shared" si="1091"/>
        <v>0</v>
      </c>
      <c r="AW580" s="156">
        <f t="shared" si="1091"/>
        <v>0</v>
      </c>
      <c r="AX580" s="156"/>
      <c r="AY580" s="156">
        <f t="shared" si="1091"/>
        <v>0</v>
      </c>
      <c r="AZ580" s="156">
        <f t="shared" si="1091"/>
        <v>0</v>
      </c>
      <c r="BA580" s="156"/>
      <c r="BB580" s="184"/>
    </row>
    <row r="581" spans="1:54" ht="22.5" customHeight="1">
      <c r="A581" s="302" t="s">
        <v>363</v>
      </c>
      <c r="B581" s="303"/>
      <c r="C581" s="304"/>
      <c r="D581" s="167" t="s">
        <v>41</v>
      </c>
      <c r="E581" s="156">
        <f t="shared" ref="E581:E583" si="1092">H581+K581+N581+Q581+T581+W581+Z581+AE581+AJ581+AO581+AT581+AY581</f>
        <v>5237.5315099999998</v>
      </c>
      <c r="F581" s="156">
        <f t="shared" ref="F581:F587" si="1093">I581+L581+O581+R581+U581+X581+AA581+AF581+AK581+AP581+AU581+AZ581</f>
        <v>0</v>
      </c>
      <c r="G581" s="164">
        <f>F581/E581*100</f>
        <v>0</v>
      </c>
      <c r="H581" s="156">
        <f>H582+H583+H584+H586+H587</f>
        <v>0</v>
      </c>
      <c r="I581" s="156">
        <f t="shared" ref="I581" si="1094">I582+I583+I584+I586+I587</f>
        <v>0</v>
      </c>
      <c r="J581" s="156" t="e">
        <f>I581/H581*100</f>
        <v>#DIV/0!</v>
      </c>
      <c r="K581" s="156">
        <f t="shared" ref="K581:L581" si="1095">K582+K583+K584+K586+K587</f>
        <v>0</v>
      </c>
      <c r="L581" s="156">
        <f t="shared" si="1095"/>
        <v>0</v>
      </c>
      <c r="M581" s="156" t="e">
        <f>L581/K581*100</f>
        <v>#DIV/0!</v>
      </c>
      <c r="N581" s="156">
        <f t="shared" ref="N581:O581" si="1096">N582+N583+N584+N586+N587</f>
        <v>0</v>
      </c>
      <c r="O581" s="156">
        <f t="shared" si="1096"/>
        <v>0</v>
      </c>
      <c r="P581" s="156" t="e">
        <f>O581/N581*100</f>
        <v>#DIV/0!</v>
      </c>
      <c r="Q581" s="156">
        <f t="shared" ref="Q581:R581" si="1097">Q582+Q583+Q584+Q586+Q587</f>
        <v>0</v>
      </c>
      <c r="R581" s="156">
        <f t="shared" si="1097"/>
        <v>0</v>
      </c>
      <c r="S581" s="156" t="e">
        <f>R581/Q581*100</f>
        <v>#DIV/0!</v>
      </c>
      <c r="T581" s="156">
        <f t="shared" ref="T581:U581" si="1098">T582+T583+T584+T586+T587</f>
        <v>257.084</v>
      </c>
      <c r="U581" s="156">
        <f t="shared" si="1098"/>
        <v>0</v>
      </c>
      <c r="V581" s="156">
        <f>U581/T581*100</f>
        <v>0</v>
      </c>
      <c r="W581" s="156">
        <f t="shared" ref="W581:X581" si="1099">W582+W583+W584+W586+W587</f>
        <v>3424.9</v>
      </c>
      <c r="X581" s="156">
        <f t="shared" si="1099"/>
        <v>0</v>
      </c>
      <c r="Y581" s="156">
        <f>X581/W581*100</f>
        <v>0</v>
      </c>
      <c r="Z581" s="156">
        <f t="shared" ref="Z581:AC581" si="1100">Z582+Z583+Z584+Z586+Z587</f>
        <v>0</v>
      </c>
      <c r="AA581" s="156">
        <f t="shared" si="1100"/>
        <v>0</v>
      </c>
      <c r="AB581" s="156">
        <f t="shared" si="1100"/>
        <v>0</v>
      </c>
      <c r="AC581" s="156">
        <f t="shared" si="1100"/>
        <v>0</v>
      </c>
      <c r="AD581" s="156" t="e">
        <f>AC581/Z581*100</f>
        <v>#DIV/0!</v>
      </c>
      <c r="AE581" s="156">
        <f t="shared" ref="AE581:AH581" si="1101">AE582+AE583+AE584+AE586+AE587</f>
        <v>1532.36502</v>
      </c>
      <c r="AF581" s="156">
        <f t="shared" si="1101"/>
        <v>0</v>
      </c>
      <c r="AG581" s="156">
        <f t="shared" si="1101"/>
        <v>0</v>
      </c>
      <c r="AH581" s="156">
        <f t="shared" si="1101"/>
        <v>0</v>
      </c>
      <c r="AI581" s="156">
        <f>AH581/AE581*100</f>
        <v>0</v>
      </c>
      <c r="AJ581" s="156">
        <f t="shared" ref="AJ581:AM581" si="1102">AJ582+AJ583+AJ584+AJ586+AJ587</f>
        <v>0</v>
      </c>
      <c r="AK581" s="156">
        <f t="shared" si="1102"/>
        <v>0</v>
      </c>
      <c r="AL581" s="156">
        <f t="shared" si="1102"/>
        <v>0</v>
      </c>
      <c r="AM581" s="156">
        <f t="shared" si="1102"/>
        <v>0</v>
      </c>
      <c r="AN581" s="156" t="e">
        <f>AM581/AJ581*100</f>
        <v>#DIV/0!</v>
      </c>
      <c r="AO581" s="156">
        <f t="shared" ref="AO581:AR581" si="1103">AO582+AO583+AO584+AO586+AO587</f>
        <v>0</v>
      </c>
      <c r="AP581" s="156">
        <f t="shared" si="1103"/>
        <v>0</v>
      </c>
      <c r="AQ581" s="156">
        <f t="shared" si="1103"/>
        <v>0</v>
      </c>
      <c r="AR581" s="156">
        <f t="shared" si="1103"/>
        <v>0</v>
      </c>
      <c r="AS581" s="156" t="e">
        <f>AR581/AO581*100</f>
        <v>#DIV/0!</v>
      </c>
      <c r="AT581" s="156">
        <f t="shared" ref="AT581:AW581" si="1104">AT582+AT583+AT584+AT586+AT587</f>
        <v>0</v>
      </c>
      <c r="AU581" s="156">
        <f t="shared" si="1104"/>
        <v>0</v>
      </c>
      <c r="AV581" s="156">
        <f t="shared" si="1104"/>
        <v>0</v>
      </c>
      <c r="AW581" s="156">
        <f t="shared" si="1104"/>
        <v>0</v>
      </c>
      <c r="AX581" s="156" t="e">
        <f>AW581/AT581*100</f>
        <v>#DIV/0!</v>
      </c>
      <c r="AY581" s="156">
        <f t="shared" ref="AY581:AZ581" si="1105">AY582+AY583+AY584+AY586+AY587</f>
        <v>23.182490000000001</v>
      </c>
      <c r="AZ581" s="156">
        <f t="shared" si="1105"/>
        <v>0</v>
      </c>
      <c r="BA581" s="164">
        <f>AZ581/AY581*100</f>
        <v>0</v>
      </c>
      <c r="BB581" s="183"/>
    </row>
    <row r="582" spans="1:54" ht="32.25" customHeight="1">
      <c r="A582" s="305"/>
      <c r="B582" s="306"/>
      <c r="C582" s="307"/>
      <c r="D582" s="165" t="s">
        <v>37</v>
      </c>
      <c r="E582" s="156">
        <f t="shared" si="1092"/>
        <v>0</v>
      </c>
      <c r="F582" s="156">
        <f t="shared" si="1093"/>
        <v>0</v>
      </c>
      <c r="G582" s="164"/>
      <c r="H582" s="156">
        <f>H575</f>
        <v>0</v>
      </c>
      <c r="I582" s="156">
        <f t="shared" ref="I582:AZ582" si="1106">I575</f>
        <v>0</v>
      </c>
      <c r="J582" s="156"/>
      <c r="K582" s="156">
        <f t="shared" si="1106"/>
        <v>0</v>
      </c>
      <c r="L582" s="156">
        <f t="shared" si="1106"/>
        <v>0</v>
      </c>
      <c r="M582" s="156"/>
      <c r="N582" s="156">
        <f t="shared" si="1106"/>
        <v>0</v>
      </c>
      <c r="O582" s="156">
        <f t="shared" si="1106"/>
        <v>0</v>
      </c>
      <c r="P582" s="156"/>
      <c r="Q582" s="156">
        <f t="shared" si="1106"/>
        <v>0</v>
      </c>
      <c r="R582" s="156">
        <f t="shared" si="1106"/>
        <v>0</v>
      </c>
      <c r="S582" s="156"/>
      <c r="T582" s="156">
        <f t="shared" si="1106"/>
        <v>0</v>
      </c>
      <c r="U582" s="156">
        <f t="shared" si="1106"/>
        <v>0</v>
      </c>
      <c r="V582" s="156"/>
      <c r="W582" s="156">
        <f t="shared" si="1106"/>
        <v>0</v>
      </c>
      <c r="X582" s="156">
        <f t="shared" si="1106"/>
        <v>0</v>
      </c>
      <c r="Y582" s="156"/>
      <c r="Z582" s="156">
        <f t="shared" si="1106"/>
        <v>0</v>
      </c>
      <c r="AA582" s="156">
        <f t="shared" si="1106"/>
        <v>0</v>
      </c>
      <c r="AB582" s="156">
        <f t="shared" si="1106"/>
        <v>0</v>
      </c>
      <c r="AC582" s="156">
        <f t="shared" si="1106"/>
        <v>0</v>
      </c>
      <c r="AD582" s="156"/>
      <c r="AE582" s="156">
        <f t="shared" si="1106"/>
        <v>0</v>
      </c>
      <c r="AF582" s="156">
        <f t="shared" si="1106"/>
        <v>0</v>
      </c>
      <c r="AG582" s="156">
        <f t="shared" si="1106"/>
        <v>0</v>
      </c>
      <c r="AH582" s="156">
        <f t="shared" si="1106"/>
        <v>0</v>
      </c>
      <c r="AI582" s="156"/>
      <c r="AJ582" s="156">
        <f t="shared" si="1106"/>
        <v>0</v>
      </c>
      <c r="AK582" s="156">
        <f t="shared" si="1106"/>
        <v>0</v>
      </c>
      <c r="AL582" s="156">
        <f t="shared" si="1106"/>
        <v>0</v>
      </c>
      <c r="AM582" s="156">
        <f t="shared" si="1106"/>
        <v>0</v>
      </c>
      <c r="AN582" s="156"/>
      <c r="AO582" s="156">
        <f t="shared" si="1106"/>
        <v>0</v>
      </c>
      <c r="AP582" s="156">
        <f t="shared" si="1106"/>
        <v>0</v>
      </c>
      <c r="AQ582" s="156">
        <f t="shared" si="1106"/>
        <v>0</v>
      </c>
      <c r="AR582" s="156">
        <f t="shared" si="1106"/>
        <v>0</v>
      </c>
      <c r="AS582" s="156"/>
      <c r="AT582" s="156">
        <f t="shared" si="1106"/>
        <v>0</v>
      </c>
      <c r="AU582" s="156">
        <f t="shared" si="1106"/>
        <v>0</v>
      </c>
      <c r="AV582" s="156">
        <f t="shared" si="1106"/>
        <v>0</v>
      </c>
      <c r="AW582" s="156">
        <f t="shared" si="1106"/>
        <v>0</v>
      </c>
      <c r="AX582" s="156"/>
      <c r="AY582" s="156">
        <f t="shared" si="1106"/>
        <v>0</v>
      </c>
      <c r="AZ582" s="156">
        <f t="shared" si="1106"/>
        <v>0</v>
      </c>
      <c r="BA582" s="156"/>
      <c r="BB582" s="183"/>
    </row>
    <row r="583" spans="1:54" ht="50.25" customHeight="1">
      <c r="A583" s="305"/>
      <c r="B583" s="306"/>
      <c r="C583" s="307"/>
      <c r="D583" s="166" t="s">
        <v>2</v>
      </c>
      <c r="E583" s="156">
        <f t="shared" si="1092"/>
        <v>2054.9</v>
      </c>
      <c r="F583" s="156">
        <f t="shared" si="1093"/>
        <v>0</v>
      </c>
      <c r="G583" s="164"/>
      <c r="H583" s="156">
        <f t="shared" ref="H583:AZ583" si="1107">H576</f>
        <v>0</v>
      </c>
      <c r="I583" s="156">
        <f t="shared" si="1107"/>
        <v>0</v>
      </c>
      <c r="J583" s="156"/>
      <c r="K583" s="156">
        <f t="shared" si="1107"/>
        <v>0</v>
      </c>
      <c r="L583" s="156">
        <f t="shared" si="1107"/>
        <v>0</v>
      </c>
      <c r="M583" s="156"/>
      <c r="N583" s="156">
        <f t="shared" si="1107"/>
        <v>0</v>
      </c>
      <c r="O583" s="156">
        <f t="shared" si="1107"/>
        <v>0</v>
      </c>
      <c r="P583" s="156"/>
      <c r="Q583" s="156">
        <f t="shared" si="1107"/>
        <v>0</v>
      </c>
      <c r="R583" s="156">
        <f t="shared" si="1107"/>
        <v>0</v>
      </c>
      <c r="S583" s="156"/>
      <c r="T583" s="156">
        <f t="shared" si="1107"/>
        <v>0</v>
      </c>
      <c r="U583" s="156">
        <f t="shared" si="1107"/>
        <v>0</v>
      </c>
      <c r="V583" s="156"/>
      <c r="W583" s="156">
        <f t="shared" si="1107"/>
        <v>2054.9</v>
      </c>
      <c r="X583" s="156">
        <f t="shared" si="1107"/>
        <v>0</v>
      </c>
      <c r="Y583" s="156"/>
      <c r="Z583" s="156">
        <f t="shared" si="1107"/>
        <v>0</v>
      </c>
      <c r="AA583" s="156">
        <f t="shared" si="1107"/>
        <v>0</v>
      </c>
      <c r="AB583" s="156">
        <f t="shared" si="1107"/>
        <v>0</v>
      </c>
      <c r="AC583" s="156">
        <f t="shared" si="1107"/>
        <v>0</v>
      </c>
      <c r="AD583" s="156"/>
      <c r="AE583" s="156">
        <f t="shared" si="1107"/>
        <v>0</v>
      </c>
      <c r="AF583" s="156">
        <f t="shared" si="1107"/>
        <v>0</v>
      </c>
      <c r="AG583" s="156">
        <f t="shared" si="1107"/>
        <v>0</v>
      </c>
      <c r="AH583" s="156">
        <f t="shared" si="1107"/>
        <v>0</v>
      </c>
      <c r="AI583" s="156"/>
      <c r="AJ583" s="156">
        <f t="shared" si="1107"/>
        <v>0</v>
      </c>
      <c r="AK583" s="156">
        <f t="shared" si="1107"/>
        <v>0</v>
      </c>
      <c r="AL583" s="156">
        <f t="shared" si="1107"/>
        <v>0</v>
      </c>
      <c r="AM583" s="156">
        <f t="shared" si="1107"/>
        <v>0</v>
      </c>
      <c r="AN583" s="156"/>
      <c r="AO583" s="156">
        <f t="shared" si="1107"/>
        <v>0</v>
      </c>
      <c r="AP583" s="156">
        <f t="shared" si="1107"/>
        <v>0</v>
      </c>
      <c r="AQ583" s="156">
        <f t="shared" si="1107"/>
        <v>0</v>
      </c>
      <c r="AR583" s="156">
        <f t="shared" si="1107"/>
        <v>0</v>
      </c>
      <c r="AS583" s="156"/>
      <c r="AT583" s="156">
        <f t="shared" si="1107"/>
        <v>0</v>
      </c>
      <c r="AU583" s="156">
        <f t="shared" si="1107"/>
        <v>0</v>
      </c>
      <c r="AV583" s="156">
        <f t="shared" si="1107"/>
        <v>0</v>
      </c>
      <c r="AW583" s="156">
        <f t="shared" si="1107"/>
        <v>0</v>
      </c>
      <c r="AX583" s="156"/>
      <c r="AY583" s="156">
        <f t="shared" si="1107"/>
        <v>0</v>
      </c>
      <c r="AZ583" s="156">
        <f t="shared" si="1107"/>
        <v>0</v>
      </c>
      <c r="BA583" s="156"/>
      <c r="BB583" s="183"/>
    </row>
    <row r="584" spans="1:54" ht="22.5" customHeight="1">
      <c r="A584" s="305"/>
      <c r="B584" s="306"/>
      <c r="C584" s="307"/>
      <c r="D584" s="182" t="s">
        <v>277</v>
      </c>
      <c r="E584" s="156">
        <f>H584+K584+N584+Q584+T584+W584+Z584+AE584+AJ584+AO584+AT584+AY584</f>
        <v>3182.6315100000002</v>
      </c>
      <c r="F584" s="156">
        <f t="shared" si="1093"/>
        <v>0</v>
      </c>
      <c r="G584" s="164"/>
      <c r="H584" s="156">
        <f t="shared" ref="H584:AZ584" si="1108">H577</f>
        <v>0</v>
      </c>
      <c r="I584" s="156">
        <f t="shared" si="1108"/>
        <v>0</v>
      </c>
      <c r="J584" s="156"/>
      <c r="K584" s="156">
        <f t="shared" si="1108"/>
        <v>0</v>
      </c>
      <c r="L584" s="156">
        <f t="shared" si="1108"/>
        <v>0</v>
      </c>
      <c r="M584" s="156"/>
      <c r="N584" s="156">
        <f t="shared" si="1108"/>
        <v>0</v>
      </c>
      <c r="O584" s="156">
        <f t="shared" si="1108"/>
        <v>0</v>
      </c>
      <c r="P584" s="156"/>
      <c r="Q584" s="156">
        <f t="shared" si="1108"/>
        <v>0</v>
      </c>
      <c r="R584" s="156">
        <f t="shared" si="1108"/>
        <v>0</v>
      </c>
      <c r="S584" s="156"/>
      <c r="T584" s="156">
        <f t="shared" si="1108"/>
        <v>257.084</v>
      </c>
      <c r="U584" s="156">
        <f t="shared" si="1108"/>
        <v>0</v>
      </c>
      <c r="V584" s="156"/>
      <c r="W584" s="156">
        <f t="shared" si="1108"/>
        <v>1370</v>
      </c>
      <c r="X584" s="156">
        <f t="shared" si="1108"/>
        <v>0</v>
      </c>
      <c r="Y584" s="156"/>
      <c r="Z584" s="156">
        <f t="shared" si="1108"/>
        <v>0</v>
      </c>
      <c r="AA584" s="156">
        <f t="shared" si="1108"/>
        <v>0</v>
      </c>
      <c r="AB584" s="156">
        <f t="shared" si="1108"/>
        <v>0</v>
      </c>
      <c r="AC584" s="156">
        <f t="shared" si="1108"/>
        <v>0</v>
      </c>
      <c r="AD584" s="156"/>
      <c r="AE584" s="156">
        <f t="shared" si="1108"/>
        <v>1532.36502</v>
      </c>
      <c r="AF584" s="156">
        <f t="shared" si="1108"/>
        <v>0</v>
      </c>
      <c r="AG584" s="156">
        <f t="shared" si="1108"/>
        <v>0</v>
      </c>
      <c r="AH584" s="156">
        <f t="shared" si="1108"/>
        <v>0</v>
      </c>
      <c r="AI584" s="156"/>
      <c r="AJ584" s="156">
        <f t="shared" si="1108"/>
        <v>0</v>
      </c>
      <c r="AK584" s="156">
        <f t="shared" si="1108"/>
        <v>0</v>
      </c>
      <c r="AL584" s="156">
        <f t="shared" si="1108"/>
        <v>0</v>
      </c>
      <c r="AM584" s="156">
        <f t="shared" si="1108"/>
        <v>0</v>
      </c>
      <c r="AN584" s="156"/>
      <c r="AO584" s="156">
        <f t="shared" si="1108"/>
        <v>0</v>
      </c>
      <c r="AP584" s="156">
        <f t="shared" si="1108"/>
        <v>0</v>
      </c>
      <c r="AQ584" s="156">
        <f t="shared" si="1108"/>
        <v>0</v>
      </c>
      <c r="AR584" s="156">
        <f t="shared" si="1108"/>
        <v>0</v>
      </c>
      <c r="AS584" s="156"/>
      <c r="AT584" s="156">
        <f t="shared" si="1108"/>
        <v>0</v>
      </c>
      <c r="AU584" s="156">
        <f t="shared" si="1108"/>
        <v>0</v>
      </c>
      <c r="AV584" s="156">
        <f t="shared" si="1108"/>
        <v>0</v>
      </c>
      <c r="AW584" s="156">
        <f t="shared" si="1108"/>
        <v>0</v>
      </c>
      <c r="AX584" s="156"/>
      <c r="AY584" s="156">
        <f t="shared" si="1108"/>
        <v>23.182490000000001</v>
      </c>
      <c r="AZ584" s="156">
        <f t="shared" si="1108"/>
        <v>0</v>
      </c>
      <c r="BA584" s="156"/>
      <c r="BB584" s="183"/>
    </row>
    <row r="585" spans="1:54" ht="82.5" customHeight="1">
      <c r="A585" s="305"/>
      <c r="B585" s="306"/>
      <c r="C585" s="307"/>
      <c r="D585" s="182" t="s">
        <v>283</v>
      </c>
      <c r="E585" s="156">
        <f t="shared" ref="E585:E587" si="1109">H585+K585+N585+Q585+T585+W585+Z585+AE585+AJ585+AO585+AT585+AY585</f>
        <v>0</v>
      </c>
      <c r="F585" s="156">
        <f t="shared" si="1093"/>
        <v>0</v>
      </c>
      <c r="G585" s="164"/>
      <c r="H585" s="156">
        <f t="shared" ref="H585:AZ585" si="1110">H578</f>
        <v>0</v>
      </c>
      <c r="I585" s="156">
        <f t="shared" si="1110"/>
        <v>0</v>
      </c>
      <c r="J585" s="156"/>
      <c r="K585" s="156">
        <f t="shared" si="1110"/>
        <v>0</v>
      </c>
      <c r="L585" s="156">
        <f t="shared" si="1110"/>
        <v>0</v>
      </c>
      <c r="M585" s="156"/>
      <c r="N585" s="156">
        <f t="shared" si="1110"/>
        <v>0</v>
      </c>
      <c r="O585" s="156">
        <f t="shared" si="1110"/>
        <v>0</v>
      </c>
      <c r="P585" s="156"/>
      <c r="Q585" s="156">
        <f t="shared" si="1110"/>
        <v>0</v>
      </c>
      <c r="R585" s="156">
        <f t="shared" si="1110"/>
        <v>0</v>
      </c>
      <c r="S585" s="156"/>
      <c r="T585" s="156">
        <f t="shared" si="1110"/>
        <v>0</v>
      </c>
      <c r="U585" s="156">
        <f t="shared" si="1110"/>
        <v>0</v>
      </c>
      <c r="V585" s="156"/>
      <c r="W585" s="156">
        <f t="shared" si="1110"/>
        <v>0</v>
      </c>
      <c r="X585" s="156">
        <f t="shared" si="1110"/>
        <v>0</v>
      </c>
      <c r="Y585" s="156"/>
      <c r="Z585" s="156">
        <f t="shared" si="1110"/>
        <v>0</v>
      </c>
      <c r="AA585" s="156">
        <f t="shared" si="1110"/>
        <v>0</v>
      </c>
      <c r="AB585" s="156">
        <f t="shared" si="1110"/>
        <v>0</v>
      </c>
      <c r="AC585" s="156">
        <f t="shared" si="1110"/>
        <v>0</v>
      </c>
      <c r="AD585" s="156"/>
      <c r="AE585" s="156">
        <f t="shared" si="1110"/>
        <v>0</v>
      </c>
      <c r="AF585" s="156">
        <f t="shared" si="1110"/>
        <v>0</v>
      </c>
      <c r="AG585" s="156">
        <f t="shared" si="1110"/>
        <v>0</v>
      </c>
      <c r="AH585" s="156">
        <f t="shared" si="1110"/>
        <v>0</v>
      </c>
      <c r="AI585" s="156"/>
      <c r="AJ585" s="156">
        <f t="shared" si="1110"/>
        <v>0</v>
      </c>
      <c r="AK585" s="156">
        <f t="shared" si="1110"/>
        <v>0</v>
      </c>
      <c r="AL585" s="156">
        <f t="shared" si="1110"/>
        <v>0</v>
      </c>
      <c r="AM585" s="156">
        <f t="shared" si="1110"/>
        <v>0</v>
      </c>
      <c r="AN585" s="156"/>
      <c r="AO585" s="156">
        <f t="shared" si="1110"/>
        <v>0</v>
      </c>
      <c r="AP585" s="156">
        <f t="shared" si="1110"/>
        <v>0</v>
      </c>
      <c r="AQ585" s="156">
        <f t="shared" si="1110"/>
        <v>0</v>
      </c>
      <c r="AR585" s="156">
        <f t="shared" si="1110"/>
        <v>0</v>
      </c>
      <c r="AS585" s="156"/>
      <c r="AT585" s="156">
        <f t="shared" si="1110"/>
        <v>0</v>
      </c>
      <c r="AU585" s="156">
        <f t="shared" si="1110"/>
        <v>0</v>
      </c>
      <c r="AV585" s="156">
        <f t="shared" si="1110"/>
        <v>0</v>
      </c>
      <c r="AW585" s="156">
        <f t="shared" si="1110"/>
        <v>0</v>
      </c>
      <c r="AX585" s="156"/>
      <c r="AY585" s="156">
        <f t="shared" si="1110"/>
        <v>0</v>
      </c>
      <c r="AZ585" s="156">
        <f t="shared" si="1110"/>
        <v>0</v>
      </c>
      <c r="BA585" s="156"/>
      <c r="BB585" s="183"/>
    </row>
    <row r="586" spans="1:54" ht="22.5" customHeight="1">
      <c r="A586" s="305"/>
      <c r="B586" s="306"/>
      <c r="C586" s="307"/>
      <c r="D586" s="182" t="s">
        <v>278</v>
      </c>
      <c r="E586" s="156">
        <f t="shared" si="1109"/>
        <v>0</v>
      </c>
      <c r="F586" s="156">
        <f t="shared" si="1093"/>
        <v>0</v>
      </c>
      <c r="G586" s="164"/>
      <c r="H586" s="156">
        <f t="shared" ref="H586:AZ587" si="1111">H579</f>
        <v>0</v>
      </c>
      <c r="I586" s="156">
        <f t="shared" si="1111"/>
        <v>0</v>
      </c>
      <c r="J586" s="156"/>
      <c r="K586" s="156">
        <f t="shared" si="1111"/>
        <v>0</v>
      </c>
      <c r="L586" s="156">
        <f t="shared" si="1111"/>
        <v>0</v>
      </c>
      <c r="M586" s="156"/>
      <c r="N586" s="156">
        <f t="shared" si="1111"/>
        <v>0</v>
      </c>
      <c r="O586" s="156">
        <f t="shared" si="1111"/>
        <v>0</v>
      </c>
      <c r="P586" s="156"/>
      <c r="Q586" s="156">
        <f t="shared" si="1111"/>
        <v>0</v>
      </c>
      <c r="R586" s="156">
        <f t="shared" si="1111"/>
        <v>0</v>
      </c>
      <c r="S586" s="156"/>
      <c r="T586" s="156">
        <f t="shared" si="1111"/>
        <v>0</v>
      </c>
      <c r="U586" s="156">
        <f t="shared" si="1111"/>
        <v>0</v>
      </c>
      <c r="V586" s="156"/>
      <c r="W586" s="156">
        <f t="shared" si="1111"/>
        <v>0</v>
      </c>
      <c r="X586" s="156">
        <f t="shared" si="1111"/>
        <v>0</v>
      </c>
      <c r="Y586" s="156"/>
      <c r="Z586" s="156">
        <f t="shared" si="1111"/>
        <v>0</v>
      </c>
      <c r="AA586" s="156">
        <f t="shared" si="1111"/>
        <v>0</v>
      </c>
      <c r="AB586" s="156">
        <f t="shared" si="1111"/>
        <v>0</v>
      </c>
      <c r="AC586" s="156">
        <f t="shared" si="1111"/>
        <v>0</v>
      </c>
      <c r="AD586" s="156"/>
      <c r="AE586" s="156">
        <f t="shared" si="1111"/>
        <v>0</v>
      </c>
      <c r="AF586" s="156">
        <f t="shared" si="1111"/>
        <v>0</v>
      </c>
      <c r="AG586" s="156">
        <f t="shared" si="1111"/>
        <v>0</v>
      </c>
      <c r="AH586" s="156">
        <f t="shared" si="1111"/>
        <v>0</v>
      </c>
      <c r="AI586" s="156"/>
      <c r="AJ586" s="156">
        <f t="shared" si="1111"/>
        <v>0</v>
      </c>
      <c r="AK586" s="156">
        <f t="shared" si="1111"/>
        <v>0</v>
      </c>
      <c r="AL586" s="156">
        <f t="shared" si="1111"/>
        <v>0</v>
      </c>
      <c r="AM586" s="156">
        <f t="shared" si="1111"/>
        <v>0</v>
      </c>
      <c r="AN586" s="156"/>
      <c r="AO586" s="156">
        <f t="shared" si="1111"/>
        <v>0</v>
      </c>
      <c r="AP586" s="156">
        <f t="shared" si="1111"/>
        <v>0</v>
      </c>
      <c r="AQ586" s="156">
        <f t="shared" si="1111"/>
        <v>0</v>
      </c>
      <c r="AR586" s="156">
        <f t="shared" si="1111"/>
        <v>0</v>
      </c>
      <c r="AS586" s="156"/>
      <c r="AT586" s="156">
        <f t="shared" si="1111"/>
        <v>0</v>
      </c>
      <c r="AU586" s="156">
        <f t="shared" si="1111"/>
        <v>0</v>
      </c>
      <c r="AV586" s="156">
        <f t="shared" si="1111"/>
        <v>0</v>
      </c>
      <c r="AW586" s="156">
        <f t="shared" si="1111"/>
        <v>0</v>
      </c>
      <c r="AX586" s="156"/>
      <c r="AY586" s="156">
        <f t="shared" si="1111"/>
        <v>0</v>
      </c>
      <c r="AZ586" s="156">
        <f t="shared" si="1111"/>
        <v>0</v>
      </c>
      <c r="BA586" s="156"/>
      <c r="BB586" s="183"/>
    </row>
    <row r="587" spans="1:54" ht="31.2">
      <c r="A587" s="305"/>
      <c r="B587" s="306"/>
      <c r="C587" s="307"/>
      <c r="D587" s="161" t="s">
        <v>43</v>
      </c>
      <c r="E587" s="156">
        <f t="shared" si="1109"/>
        <v>0</v>
      </c>
      <c r="F587" s="156">
        <f t="shared" si="1093"/>
        <v>0</v>
      </c>
      <c r="G587" s="164"/>
      <c r="H587" s="156">
        <f>H580</f>
        <v>0</v>
      </c>
      <c r="I587" s="156">
        <f t="shared" si="1111"/>
        <v>0</v>
      </c>
      <c r="J587" s="156">
        <f t="shared" si="1111"/>
        <v>0</v>
      </c>
      <c r="K587" s="156">
        <f t="shared" si="1111"/>
        <v>0</v>
      </c>
      <c r="L587" s="156">
        <f t="shared" si="1111"/>
        <v>0</v>
      </c>
      <c r="M587" s="156"/>
      <c r="N587" s="156">
        <f t="shared" si="1111"/>
        <v>0</v>
      </c>
      <c r="O587" s="156">
        <f t="shared" si="1111"/>
        <v>0</v>
      </c>
      <c r="P587" s="156"/>
      <c r="Q587" s="156">
        <f t="shared" si="1111"/>
        <v>0</v>
      </c>
      <c r="R587" s="156">
        <f t="shared" si="1111"/>
        <v>0</v>
      </c>
      <c r="S587" s="156"/>
      <c r="T587" s="156">
        <f t="shared" si="1111"/>
        <v>0</v>
      </c>
      <c r="U587" s="156">
        <f t="shared" si="1111"/>
        <v>0</v>
      </c>
      <c r="V587" s="156"/>
      <c r="W587" s="156">
        <f t="shared" si="1111"/>
        <v>0</v>
      </c>
      <c r="X587" s="156">
        <f t="shared" si="1111"/>
        <v>0</v>
      </c>
      <c r="Y587" s="156"/>
      <c r="Z587" s="156">
        <f t="shared" si="1111"/>
        <v>0</v>
      </c>
      <c r="AA587" s="156">
        <f t="shared" si="1111"/>
        <v>0</v>
      </c>
      <c r="AB587" s="156">
        <f t="shared" si="1111"/>
        <v>0</v>
      </c>
      <c r="AC587" s="156">
        <f t="shared" si="1111"/>
        <v>0</v>
      </c>
      <c r="AD587" s="156"/>
      <c r="AE587" s="156">
        <f t="shared" si="1111"/>
        <v>0</v>
      </c>
      <c r="AF587" s="156">
        <f t="shared" si="1111"/>
        <v>0</v>
      </c>
      <c r="AG587" s="156">
        <f t="shared" si="1111"/>
        <v>0</v>
      </c>
      <c r="AH587" s="156">
        <f t="shared" si="1111"/>
        <v>0</v>
      </c>
      <c r="AI587" s="156"/>
      <c r="AJ587" s="156">
        <f t="shared" si="1111"/>
        <v>0</v>
      </c>
      <c r="AK587" s="156">
        <f t="shared" si="1111"/>
        <v>0</v>
      </c>
      <c r="AL587" s="156">
        <f t="shared" si="1111"/>
        <v>0</v>
      </c>
      <c r="AM587" s="156">
        <f t="shared" si="1111"/>
        <v>0</v>
      </c>
      <c r="AN587" s="156"/>
      <c r="AO587" s="156">
        <f t="shared" si="1111"/>
        <v>0</v>
      </c>
      <c r="AP587" s="156">
        <f t="shared" si="1111"/>
        <v>0</v>
      </c>
      <c r="AQ587" s="156">
        <f t="shared" si="1111"/>
        <v>0</v>
      </c>
      <c r="AR587" s="156">
        <f t="shared" si="1111"/>
        <v>0</v>
      </c>
      <c r="AS587" s="156"/>
      <c r="AT587" s="156">
        <f t="shared" si="1111"/>
        <v>0</v>
      </c>
      <c r="AU587" s="156">
        <f t="shared" si="1111"/>
        <v>0</v>
      </c>
      <c r="AV587" s="156">
        <f t="shared" si="1111"/>
        <v>0</v>
      </c>
      <c r="AW587" s="156">
        <f t="shared" si="1111"/>
        <v>0</v>
      </c>
      <c r="AX587" s="156"/>
      <c r="AY587" s="156">
        <f t="shared" si="1111"/>
        <v>0</v>
      </c>
      <c r="AZ587" s="156">
        <f t="shared" si="1111"/>
        <v>0</v>
      </c>
      <c r="BA587" s="156"/>
      <c r="BB587" s="184"/>
    </row>
    <row r="588" spans="1:54" ht="22.5" customHeight="1">
      <c r="A588" s="405" t="s">
        <v>272</v>
      </c>
      <c r="B588" s="406"/>
      <c r="C588" s="406"/>
      <c r="D588" s="406"/>
      <c r="E588" s="406"/>
      <c r="F588" s="406"/>
      <c r="G588" s="406"/>
      <c r="H588" s="406"/>
      <c r="I588" s="406"/>
      <c r="J588" s="406"/>
      <c r="K588" s="406"/>
      <c r="L588" s="406"/>
      <c r="M588" s="406"/>
      <c r="N588" s="406"/>
      <c r="O588" s="406"/>
      <c r="P588" s="406"/>
      <c r="Q588" s="406"/>
      <c r="R588" s="406"/>
      <c r="S588" s="406"/>
      <c r="T588" s="406"/>
      <c r="U588" s="406"/>
      <c r="V588" s="406"/>
      <c r="W588" s="406"/>
      <c r="X588" s="406"/>
      <c r="Y588" s="406"/>
      <c r="Z588" s="406"/>
      <c r="AA588" s="406"/>
      <c r="AB588" s="406"/>
      <c r="AC588" s="406"/>
      <c r="AD588" s="406"/>
      <c r="AE588" s="406"/>
      <c r="AF588" s="406"/>
      <c r="AG588" s="406"/>
      <c r="AH588" s="406"/>
      <c r="AI588" s="406"/>
      <c r="AJ588" s="406"/>
      <c r="AK588" s="406"/>
      <c r="AL588" s="406"/>
      <c r="AM588" s="406"/>
      <c r="AN588" s="406"/>
      <c r="AO588" s="406"/>
      <c r="AP588" s="406"/>
      <c r="AQ588" s="406"/>
      <c r="AR588" s="406"/>
      <c r="AS588" s="406"/>
      <c r="AT588" s="406"/>
      <c r="AU588" s="406"/>
      <c r="AV588" s="406"/>
      <c r="AW588" s="406"/>
      <c r="AX588" s="406"/>
      <c r="AY588" s="406"/>
      <c r="AZ588" s="406"/>
      <c r="BA588" s="406"/>
      <c r="BB588" s="407"/>
    </row>
    <row r="589" spans="1:54" ht="23.25" customHeight="1">
      <c r="A589" s="302" t="s">
        <v>331</v>
      </c>
      <c r="B589" s="303"/>
      <c r="C589" s="304"/>
      <c r="D589" s="167" t="s">
        <v>41</v>
      </c>
      <c r="E589" s="156">
        <f t="shared" ref="E589:E591" si="1112">H589+K589+N589+Q589+T589+W589+Z589+AE589+AJ589+AO589+AT589+AY589</f>
        <v>123780.48045</v>
      </c>
      <c r="F589" s="156">
        <f t="shared" ref="F589:F595" si="1113">I589+L589+O589+R589+U589+X589+AA589+AF589+AK589+AP589+AU589+AZ589</f>
        <v>15677.124620000001</v>
      </c>
      <c r="G589" s="207">
        <f>F589/E589</f>
        <v>0.12665263992356721</v>
      </c>
      <c r="H589" s="156">
        <f>H590+H591+H592+H594+H595</f>
        <v>0</v>
      </c>
      <c r="I589" s="156">
        <f t="shared" ref="I589" si="1114">I590+I591+I592+I594+I595</f>
        <v>0</v>
      </c>
      <c r="J589" s="156"/>
      <c r="K589" s="156">
        <f t="shared" ref="K589:L589" si="1115">K590+K591+K592+K594+K595</f>
        <v>3276.0672300000001</v>
      </c>
      <c r="L589" s="156">
        <f t="shared" si="1115"/>
        <v>3276.0672300000001</v>
      </c>
      <c r="M589" s="156">
        <f t="shared" ref="M589:M592" si="1116">L589*100/K589</f>
        <v>100</v>
      </c>
      <c r="N589" s="156">
        <f t="shared" ref="N589:O589" si="1117">N590+N591+N592+N594+N595</f>
        <v>5142.1168899999993</v>
      </c>
      <c r="O589" s="156">
        <f t="shared" si="1117"/>
        <v>5142.1168899999993</v>
      </c>
      <c r="P589" s="156">
        <f>O589*100/N589</f>
        <v>100</v>
      </c>
      <c r="Q589" s="156">
        <f t="shared" ref="Q589:R589" si="1118">Q590+Q591+Q592+Q594+Q595</f>
        <v>7258.9405000000006</v>
      </c>
      <c r="R589" s="156">
        <f t="shared" si="1118"/>
        <v>7258.9405000000006</v>
      </c>
      <c r="S589" s="232">
        <f>R589*100/Q589</f>
        <v>100</v>
      </c>
      <c r="T589" s="156">
        <f t="shared" ref="T589:U589" si="1119">T590+T591+T592+T594+T595</f>
        <v>257.084</v>
      </c>
      <c r="U589" s="156">
        <f t="shared" si="1119"/>
        <v>0</v>
      </c>
      <c r="V589" s="156"/>
      <c r="W589" s="156">
        <f t="shared" ref="W589:X589" si="1120">W590+W591+W592+W594+W595</f>
        <v>11605.23472</v>
      </c>
      <c r="X589" s="156">
        <f t="shared" si="1120"/>
        <v>0</v>
      </c>
      <c r="Y589" s="156"/>
      <c r="Z589" s="156">
        <f t="shared" ref="Z589:AC589" si="1121">Z590+Z591+Z592+Z594+Z595</f>
        <v>14088.218359999999</v>
      </c>
      <c r="AA589" s="156">
        <f t="shared" si="1121"/>
        <v>0</v>
      </c>
      <c r="AB589" s="156">
        <f t="shared" si="1121"/>
        <v>0</v>
      </c>
      <c r="AC589" s="156">
        <f t="shared" si="1121"/>
        <v>0</v>
      </c>
      <c r="AD589" s="156"/>
      <c r="AE589" s="156">
        <f t="shared" ref="AE589:AH589" si="1122">AE590+AE591+AE592+AE594+AE595</f>
        <v>6807.87212</v>
      </c>
      <c r="AF589" s="156">
        <f t="shared" si="1122"/>
        <v>0</v>
      </c>
      <c r="AG589" s="156">
        <f t="shared" si="1122"/>
        <v>0</v>
      </c>
      <c r="AH589" s="156">
        <f t="shared" si="1122"/>
        <v>0</v>
      </c>
      <c r="AI589" s="156"/>
      <c r="AJ589" s="156">
        <f t="shared" ref="AJ589:AM589" si="1123">AJ590+AJ591+AJ592+AJ594+AJ595</f>
        <v>22674.364860000001</v>
      </c>
      <c r="AK589" s="156">
        <f t="shared" si="1123"/>
        <v>0</v>
      </c>
      <c r="AL589" s="156">
        <f t="shared" si="1123"/>
        <v>0</v>
      </c>
      <c r="AM589" s="156">
        <f t="shared" si="1123"/>
        <v>0</v>
      </c>
      <c r="AN589" s="156"/>
      <c r="AO589" s="156">
        <f t="shared" ref="AO589:AR589" si="1124">AO590+AO591+AO592+AO594+AO595</f>
        <v>0</v>
      </c>
      <c r="AP589" s="156">
        <f t="shared" si="1124"/>
        <v>0</v>
      </c>
      <c r="AQ589" s="156">
        <f t="shared" si="1124"/>
        <v>0</v>
      </c>
      <c r="AR589" s="156">
        <f t="shared" si="1124"/>
        <v>0</v>
      </c>
      <c r="AS589" s="156"/>
      <c r="AT589" s="156">
        <f t="shared" ref="AT589:AW589" si="1125">AT590+AT591+AT592+AT594+AT595</f>
        <v>2168</v>
      </c>
      <c r="AU589" s="156">
        <f t="shared" si="1125"/>
        <v>0</v>
      </c>
      <c r="AV589" s="156">
        <f t="shared" si="1125"/>
        <v>0</v>
      </c>
      <c r="AW589" s="156">
        <f t="shared" si="1125"/>
        <v>0</v>
      </c>
      <c r="AX589" s="156"/>
      <c r="AY589" s="156">
        <f t="shared" ref="AY589:AZ589" si="1126">AY590+AY591+AY592+AY594+AY595</f>
        <v>50502.581769999997</v>
      </c>
      <c r="AZ589" s="156">
        <f t="shared" si="1126"/>
        <v>0</v>
      </c>
      <c r="BA589" s="164"/>
      <c r="BB589" s="183"/>
    </row>
    <row r="590" spans="1:54" ht="32.25" customHeight="1">
      <c r="A590" s="305"/>
      <c r="B590" s="306"/>
      <c r="C590" s="307"/>
      <c r="D590" s="165" t="s">
        <v>37</v>
      </c>
      <c r="E590" s="156">
        <f t="shared" si="1112"/>
        <v>0</v>
      </c>
      <c r="F590" s="156">
        <f t="shared" si="1113"/>
        <v>0</v>
      </c>
      <c r="G590" s="164"/>
      <c r="H590" s="156">
        <f t="shared" ref="H590:BA590" si="1127">H582+H289+H169</f>
        <v>0</v>
      </c>
      <c r="I590" s="156">
        <f t="shared" si="1127"/>
        <v>0</v>
      </c>
      <c r="J590" s="156">
        <f t="shared" si="1127"/>
        <v>0</v>
      </c>
      <c r="K590" s="156">
        <f t="shared" si="1127"/>
        <v>0</v>
      </c>
      <c r="L590" s="156">
        <f t="shared" si="1127"/>
        <v>0</v>
      </c>
      <c r="M590" s="156"/>
      <c r="N590" s="156">
        <f t="shared" si="1127"/>
        <v>0</v>
      </c>
      <c r="O590" s="156">
        <f t="shared" si="1127"/>
        <v>0</v>
      </c>
      <c r="P590" s="156">
        <f t="shared" si="1127"/>
        <v>0</v>
      </c>
      <c r="Q590" s="156">
        <f t="shared" si="1127"/>
        <v>0</v>
      </c>
      <c r="R590" s="156">
        <f t="shared" si="1127"/>
        <v>0</v>
      </c>
      <c r="S590" s="156">
        <f t="shared" si="1127"/>
        <v>0</v>
      </c>
      <c r="T590" s="156">
        <f t="shared" si="1127"/>
        <v>0</v>
      </c>
      <c r="U590" s="156">
        <f t="shared" si="1127"/>
        <v>0</v>
      </c>
      <c r="V590" s="156">
        <f t="shared" si="1127"/>
        <v>0</v>
      </c>
      <c r="W590" s="156">
        <f t="shared" si="1127"/>
        <v>0</v>
      </c>
      <c r="X590" s="156">
        <f t="shared" si="1127"/>
        <v>0</v>
      </c>
      <c r="Y590" s="156">
        <f t="shared" si="1127"/>
        <v>0</v>
      </c>
      <c r="Z590" s="156">
        <f t="shared" si="1127"/>
        <v>0</v>
      </c>
      <c r="AA590" s="156">
        <f t="shared" si="1127"/>
        <v>0</v>
      </c>
      <c r="AB590" s="156">
        <f t="shared" si="1127"/>
        <v>0</v>
      </c>
      <c r="AC590" s="156">
        <f t="shared" si="1127"/>
        <v>0</v>
      </c>
      <c r="AD590" s="156">
        <f t="shared" si="1127"/>
        <v>0</v>
      </c>
      <c r="AE590" s="156">
        <f t="shared" si="1127"/>
        <v>0</v>
      </c>
      <c r="AF590" s="156">
        <f t="shared" si="1127"/>
        <v>0</v>
      </c>
      <c r="AG590" s="156">
        <f t="shared" si="1127"/>
        <v>0</v>
      </c>
      <c r="AH590" s="156">
        <f t="shared" si="1127"/>
        <v>0</v>
      </c>
      <c r="AI590" s="156">
        <f t="shared" si="1127"/>
        <v>0</v>
      </c>
      <c r="AJ590" s="156">
        <f t="shared" si="1127"/>
        <v>0</v>
      </c>
      <c r="AK590" s="156">
        <f t="shared" si="1127"/>
        <v>0</v>
      </c>
      <c r="AL590" s="156">
        <f t="shared" si="1127"/>
        <v>0</v>
      </c>
      <c r="AM590" s="156">
        <f t="shared" si="1127"/>
        <v>0</v>
      </c>
      <c r="AN590" s="156">
        <f t="shared" si="1127"/>
        <v>0</v>
      </c>
      <c r="AO590" s="156">
        <f t="shared" si="1127"/>
        <v>0</v>
      </c>
      <c r="AP590" s="156">
        <f t="shared" si="1127"/>
        <v>0</v>
      </c>
      <c r="AQ590" s="156">
        <f t="shared" si="1127"/>
        <v>0</v>
      </c>
      <c r="AR590" s="156">
        <f t="shared" si="1127"/>
        <v>0</v>
      </c>
      <c r="AS590" s="156">
        <f t="shared" si="1127"/>
        <v>0</v>
      </c>
      <c r="AT590" s="156">
        <f t="shared" si="1127"/>
        <v>0</v>
      </c>
      <c r="AU590" s="156">
        <f t="shared" si="1127"/>
        <v>0</v>
      </c>
      <c r="AV590" s="156">
        <f t="shared" si="1127"/>
        <v>0</v>
      </c>
      <c r="AW590" s="156">
        <f t="shared" si="1127"/>
        <v>0</v>
      </c>
      <c r="AX590" s="156">
        <f t="shared" si="1127"/>
        <v>0</v>
      </c>
      <c r="AY590" s="156">
        <f t="shared" si="1127"/>
        <v>0</v>
      </c>
      <c r="AZ590" s="156">
        <f t="shared" si="1127"/>
        <v>0</v>
      </c>
      <c r="BA590" s="156">
        <f t="shared" si="1127"/>
        <v>0</v>
      </c>
      <c r="BB590" s="183"/>
    </row>
    <row r="591" spans="1:54" ht="50.25" customHeight="1">
      <c r="A591" s="305"/>
      <c r="B591" s="306"/>
      <c r="C591" s="307"/>
      <c r="D591" s="166" t="s">
        <v>2</v>
      </c>
      <c r="E591" s="156">
        <f t="shared" si="1112"/>
        <v>8034.7183599999998</v>
      </c>
      <c r="F591" s="156">
        <f t="shared" si="1113"/>
        <v>0</v>
      </c>
      <c r="G591" s="207">
        <f t="shared" ref="G591:G599" si="1128">F591/E591</f>
        <v>0</v>
      </c>
      <c r="H591" s="156">
        <f t="shared" ref="H591:BA591" si="1129">H583+H290+H170</f>
        <v>0</v>
      </c>
      <c r="I591" s="156">
        <f t="shared" si="1129"/>
        <v>0</v>
      </c>
      <c r="J591" s="156">
        <f t="shared" si="1129"/>
        <v>0</v>
      </c>
      <c r="K591" s="156">
        <f t="shared" si="1129"/>
        <v>0</v>
      </c>
      <c r="L591" s="156">
        <f t="shared" si="1129"/>
        <v>0</v>
      </c>
      <c r="M591" s="156"/>
      <c r="N591" s="156">
        <f t="shared" si="1129"/>
        <v>0</v>
      </c>
      <c r="O591" s="156">
        <f t="shared" si="1129"/>
        <v>0</v>
      </c>
      <c r="P591" s="156">
        <f t="shared" si="1129"/>
        <v>0</v>
      </c>
      <c r="Q591" s="156">
        <f t="shared" si="1129"/>
        <v>0</v>
      </c>
      <c r="R591" s="156">
        <f t="shared" si="1129"/>
        <v>0</v>
      </c>
      <c r="S591" s="156">
        <f t="shared" si="1129"/>
        <v>0</v>
      </c>
      <c r="T591" s="156">
        <f t="shared" si="1129"/>
        <v>0</v>
      </c>
      <c r="U591" s="156">
        <f t="shared" si="1129"/>
        <v>0</v>
      </c>
      <c r="V591" s="156">
        <f t="shared" si="1129"/>
        <v>0</v>
      </c>
      <c r="W591" s="156">
        <f t="shared" si="1129"/>
        <v>3234</v>
      </c>
      <c r="X591" s="156">
        <f t="shared" si="1129"/>
        <v>0</v>
      </c>
      <c r="Y591" s="156">
        <f t="shared" si="1129"/>
        <v>0</v>
      </c>
      <c r="Z591" s="156">
        <f t="shared" si="1129"/>
        <v>4800.7183599999998</v>
      </c>
      <c r="AA591" s="156">
        <f t="shared" si="1129"/>
        <v>0</v>
      </c>
      <c r="AB591" s="156">
        <f t="shared" si="1129"/>
        <v>0</v>
      </c>
      <c r="AC591" s="156">
        <f t="shared" si="1129"/>
        <v>0</v>
      </c>
      <c r="AD591" s="156">
        <f t="shared" si="1129"/>
        <v>0</v>
      </c>
      <c r="AE591" s="156">
        <f t="shared" si="1129"/>
        <v>0</v>
      </c>
      <c r="AF591" s="156">
        <f t="shared" si="1129"/>
        <v>0</v>
      </c>
      <c r="AG591" s="156">
        <f t="shared" si="1129"/>
        <v>0</v>
      </c>
      <c r="AH591" s="156">
        <f t="shared" si="1129"/>
        <v>0</v>
      </c>
      <c r="AI591" s="156">
        <f t="shared" si="1129"/>
        <v>0</v>
      </c>
      <c r="AJ591" s="156">
        <f t="shared" si="1129"/>
        <v>0</v>
      </c>
      <c r="AK591" s="156">
        <f t="shared" si="1129"/>
        <v>0</v>
      </c>
      <c r="AL591" s="156">
        <f t="shared" si="1129"/>
        <v>0</v>
      </c>
      <c r="AM591" s="156">
        <f t="shared" si="1129"/>
        <v>0</v>
      </c>
      <c r="AN591" s="156">
        <f t="shared" si="1129"/>
        <v>0</v>
      </c>
      <c r="AO591" s="156">
        <f t="shared" si="1129"/>
        <v>0</v>
      </c>
      <c r="AP591" s="156">
        <f t="shared" si="1129"/>
        <v>0</v>
      </c>
      <c r="AQ591" s="156">
        <f t="shared" si="1129"/>
        <v>0</v>
      </c>
      <c r="AR591" s="156">
        <f t="shared" si="1129"/>
        <v>0</v>
      </c>
      <c r="AS591" s="156">
        <f t="shared" si="1129"/>
        <v>0</v>
      </c>
      <c r="AT591" s="156">
        <f t="shared" si="1129"/>
        <v>0</v>
      </c>
      <c r="AU591" s="156">
        <f t="shared" si="1129"/>
        <v>0</v>
      </c>
      <c r="AV591" s="156">
        <f t="shared" si="1129"/>
        <v>0</v>
      </c>
      <c r="AW591" s="156">
        <f t="shared" si="1129"/>
        <v>0</v>
      </c>
      <c r="AX591" s="156">
        <f t="shared" si="1129"/>
        <v>0</v>
      </c>
      <c r="AY591" s="156">
        <f t="shared" si="1129"/>
        <v>0</v>
      </c>
      <c r="AZ591" s="156">
        <f t="shared" si="1129"/>
        <v>0</v>
      </c>
      <c r="BA591" s="156">
        <f t="shared" si="1129"/>
        <v>0</v>
      </c>
      <c r="BB591" s="183"/>
    </row>
    <row r="592" spans="1:54" ht="22.5" customHeight="1">
      <c r="A592" s="305"/>
      <c r="B592" s="306"/>
      <c r="C592" s="307"/>
      <c r="D592" s="182" t="s">
        <v>277</v>
      </c>
      <c r="E592" s="156">
        <f>H592+K592+N592+Q592+T592+W592+Z592+AE592+AJ592+AO592+AT592+AY592</f>
        <v>115745.76209</v>
      </c>
      <c r="F592" s="156">
        <f t="shared" si="1113"/>
        <v>15677.124620000001</v>
      </c>
      <c r="G592" s="207">
        <f t="shared" si="1128"/>
        <v>0.13544448053147723</v>
      </c>
      <c r="H592" s="156">
        <f t="shared" ref="H592:BA592" si="1130">H584+H291+H171</f>
        <v>0</v>
      </c>
      <c r="I592" s="156">
        <f t="shared" si="1130"/>
        <v>0</v>
      </c>
      <c r="J592" s="156">
        <f t="shared" si="1130"/>
        <v>0</v>
      </c>
      <c r="K592" s="156">
        <f t="shared" si="1130"/>
        <v>3276.0672300000001</v>
      </c>
      <c r="L592" s="156">
        <f t="shared" si="1130"/>
        <v>3276.0672300000001</v>
      </c>
      <c r="M592" s="156">
        <f t="shared" si="1116"/>
        <v>100</v>
      </c>
      <c r="N592" s="156">
        <f t="shared" si="1130"/>
        <v>5142.1168899999993</v>
      </c>
      <c r="O592" s="156">
        <f t="shared" si="1130"/>
        <v>5142.1168899999993</v>
      </c>
      <c r="P592" s="156">
        <f t="shared" ref="P592:P599" si="1131">O592*100/N592</f>
        <v>100</v>
      </c>
      <c r="Q592" s="156">
        <f t="shared" si="1130"/>
        <v>7258.9405000000006</v>
      </c>
      <c r="R592" s="156">
        <f t="shared" si="1130"/>
        <v>7258.9405000000006</v>
      </c>
      <c r="S592" s="232">
        <f t="shared" ref="S592:S599" si="1132">R592*100/Q592</f>
        <v>100</v>
      </c>
      <c r="T592" s="156">
        <f t="shared" si="1130"/>
        <v>257.084</v>
      </c>
      <c r="U592" s="156">
        <f t="shared" si="1130"/>
        <v>0</v>
      </c>
      <c r="V592" s="156">
        <f t="shared" si="1130"/>
        <v>0</v>
      </c>
      <c r="W592" s="156">
        <f t="shared" si="1130"/>
        <v>8371.2347200000004</v>
      </c>
      <c r="X592" s="156">
        <f t="shared" si="1130"/>
        <v>0</v>
      </c>
      <c r="Y592" s="156">
        <f t="shared" si="1130"/>
        <v>0</v>
      </c>
      <c r="Z592" s="156">
        <f t="shared" si="1130"/>
        <v>9287.5</v>
      </c>
      <c r="AA592" s="156">
        <f t="shared" si="1130"/>
        <v>0</v>
      </c>
      <c r="AB592" s="156">
        <f t="shared" si="1130"/>
        <v>0</v>
      </c>
      <c r="AC592" s="156">
        <f t="shared" si="1130"/>
        <v>0</v>
      </c>
      <c r="AD592" s="156">
        <f t="shared" si="1130"/>
        <v>0</v>
      </c>
      <c r="AE592" s="156">
        <f t="shared" si="1130"/>
        <v>6807.87212</v>
      </c>
      <c r="AF592" s="156">
        <f t="shared" si="1130"/>
        <v>0</v>
      </c>
      <c r="AG592" s="156">
        <f t="shared" si="1130"/>
        <v>0</v>
      </c>
      <c r="AH592" s="156">
        <f t="shared" si="1130"/>
        <v>0</v>
      </c>
      <c r="AI592" s="156">
        <f t="shared" si="1130"/>
        <v>0</v>
      </c>
      <c r="AJ592" s="156">
        <f t="shared" si="1130"/>
        <v>22674.364860000001</v>
      </c>
      <c r="AK592" s="156">
        <f t="shared" si="1130"/>
        <v>0</v>
      </c>
      <c r="AL592" s="156">
        <f t="shared" si="1130"/>
        <v>0</v>
      </c>
      <c r="AM592" s="156">
        <f t="shared" si="1130"/>
        <v>0</v>
      </c>
      <c r="AN592" s="156">
        <f t="shared" si="1130"/>
        <v>0</v>
      </c>
      <c r="AO592" s="156">
        <f t="shared" si="1130"/>
        <v>0</v>
      </c>
      <c r="AP592" s="156">
        <f t="shared" si="1130"/>
        <v>0</v>
      </c>
      <c r="AQ592" s="156">
        <f t="shared" si="1130"/>
        <v>0</v>
      </c>
      <c r="AR592" s="156">
        <f t="shared" si="1130"/>
        <v>0</v>
      </c>
      <c r="AS592" s="156">
        <f t="shared" si="1130"/>
        <v>0</v>
      </c>
      <c r="AT592" s="156">
        <f t="shared" si="1130"/>
        <v>2168</v>
      </c>
      <c r="AU592" s="156">
        <f t="shared" si="1130"/>
        <v>0</v>
      </c>
      <c r="AV592" s="156">
        <f t="shared" si="1130"/>
        <v>0</v>
      </c>
      <c r="AW592" s="156">
        <f t="shared" si="1130"/>
        <v>0</v>
      </c>
      <c r="AX592" s="156">
        <f t="shared" si="1130"/>
        <v>0</v>
      </c>
      <c r="AY592" s="156">
        <f t="shared" si="1130"/>
        <v>50502.581769999997</v>
      </c>
      <c r="AZ592" s="156">
        <f t="shared" si="1130"/>
        <v>0</v>
      </c>
      <c r="BA592" s="156">
        <f t="shared" si="1130"/>
        <v>0</v>
      </c>
      <c r="BB592" s="183"/>
    </row>
    <row r="593" spans="1:54" ht="82.5" customHeight="1">
      <c r="A593" s="305"/>
      <c r="B593" s="306"/>
      <c r="C593" s="307"/>
      <c r="D593" s="182" t="s">
        <v>283</v>
      </c>
      <c r="E593" s="156">
        <f t="shared" ref="E593:E595" si="1133">H593+K593+N593+Q593+T593+W593+Z593+AE593+AJ593+AO593+AT593+AY593</f>
        <v>55121.516169999995</v>
      </c>
      <c r="F593" s="156">
        <f t="shared" si="1113"/>
        <v>2642.1168899999998</v>
      </c>
      <c r="G593" s="207">
        <f t="shared" si="1128"/>
        <v>4.7932587373893346E-2</v>
      </c>
      <c r="H593" s="156">
        <f t="shared" ref="H593:BA593" si="1134">H585+H292+H172</f>
        <v>0</v>
      </c>
      <c r="I593" s="156">
        <f t="shared" si="1134"/>
        <v>0</v>
      </c>
      <c r="J593" s="156">
        <f t="shared" si="1134"/>
        <v>0</v>
      </c>
      <c r="K593" s="156">
        <f t="shared" si="1134"/>
        <v>0</v>
      </c>
      <c r="L593" s="156">
        <f t="shared" si="1134"/>
        <v>0</v>
      </c>
      <c r="M593" s="156">
        <f t="shared" si="1134"/>
        <v>0</v>
      </c>
      <c r="N593" s="156">
        <f t="shared" si="1134"/>
        <v>2642.1168899999998</v>
      </c>
      <c r="O593" s="156">
        <f t="shared" si="1134"/>
        <v>2642.1168899999998</v>
      </c>
      <c r="P593" s="156">
        <f t="shared" si="1131"/>
        <v>99.999999999999986</v>
      </c>
      <c r="Q593" s="156">
        <f t="shared" si="1134"/>
        <v>0</v>
      </c>
      <c r="R593" s="156">
        <f t="shared" si="1134"/>
        <v>0</v>
      </c>
      <c r="S593" s="232"/>
      <c r="T593" s="156">
        <f t="shared" si="1134"/>
        <v>0</v>
      </c>
      <c r="U593" s="156">
        <f t="shared" si="1134"/>
        <v>0</v>
      </c>
      <c r="V593" s="156">
        <f t="shared" si="1134"/>
        <v>0</v>
      </c>
      <c r="W593" s="156">
        <f t="shared" si="1134"/>
        <v>0</v>
      </c>
      <c r="X593" s="156">
        <f t="shared" si="1134"/>
        <v>0</v>
      </c>
      <c r="Y593" s="156">
        <f t="shared" si="1134"/>
        <v>0</v>
      </c>
      <c r="Z593" s="156">
        <f t="shared" si="1134"/>
        <v>0</v>
      </c>
      <c r="AA593" s="156">
        <f t="shared" si="1134"/>
        <v>0</v>
      </c>
      <c r="AB593" s="156">
        <f t="shared" si="1134"/>
        <v>0</v>
      </c>
      <c r="AC593" s="156">
        <f t="shared" si="1134"/>
        <v>0</v>
      </c>
      <c r="AD593" s="156">
        <f t="shared" si="1134"/>
        <v>0</v>
      </c>
      <c r="AE593" s="156">
        <f t="shared" si="1134"/>
        <v>2000</v>
      </c>
      <c r="AF593" s="156">
        <f t="shared" si="1134"/>
        <v>0</v>
      </c>
      <c r="AG593" s="156">
        <f t="shared" si="1134"/>
        <v>0</v>
      </c>
      <c r="AH593" s="156">
        <f t="shared" si="1134"/>
        <v>0</v>
      </c>
      <c r="AI593" s="156">
        <f t="shared" si="1134"/>
        <v>0</v>
      </c>
      <c r="AJ593" s="156">
        <f t="shared" si="1134"/>
        <v>0</v>
      </c>
      <c r="AK593" s="156">
        <f t="shared" si="1134"/>
        <v>0</v>
      </c>
      <c r="AL593" s="156">
        <f t="shared" si="1134"/>
        <v>0</v>
      </c>
      <c r="AM593" s="156">
        <f t="shared" si="1134"/>
        <v>0</v>
      </c>
      <c r="AN593" s="156">
        <f t="shared" si="1134"/>
        <v>0</v>
      </c>
      <c r="AO593" s="156">
        <f t="shared" si="1134"/>
        <v>0</v>
      </c>
      <c r="AP593" s="156">
        <f t="shared" si="1134"/>
        <v>0</v>
      </c>
      <c r="AQ593" s="156">
        <f t="shared" si="1134"/>
        <v>0</v>
      </c>
      <c r="AR593" s="156">
        <f t="shared" si="1134"/>
        <v>0</v>
      </c>
      <c r="AS593" s="156">
        <f t="shared" si="1134"/>
        <v>0</v>
      </c>
      <c r="AT593" s="156">
        <f t="shared" si="1134"/>
        <v>0</v>
      </c>
      <c r="AU593" s="156">
        <f t="shared" si="1134"/>
        <v>0</v>
      </c>
      <c r="AV593" s="156">
        <f t="shared" si="1134"/>
        <v>0</v>
      </c>
      <c r="AW593" s="156">
        <f t="shared" si="1134"/>
        <v>0</v>
      </c>
      <c r="AX593" s="156">
        <f t="shared" si="1134"/>
        <v>0</v>
      </c>
      <c r="AY593" s="156">
        <f t="shared" si="1134"/>
        <v>50479.399279999998</v>
      </c>
      <c r="AZ593" s="156">
        <f t="shared" si="1134"/>
        <v>0</v>
      </c>
      <c r="BA593" s="156">
        <f t="shared" si="1134"/>
        <v>0</v>
      </c>
      <c r="BB593" s="183"/>
    </row>
    <row r="594" spans="1:54" ht="22.5" customHeight="1">
      <c r="A594" s="305"/>
      <c r="B594" s="306"/>
      <c r="C594" s="307"/>
      <c r="D594" s="182" t="s">
        <v>278</v>
      </c>
      <c r="E594" s="156">
        <f t="shared" si="1133"/>
        <v>0</v>
      </c>
      <c r="F594" s="156">
        <f t="shared" si="1113"/>
        <v>0</v>
      </c>
      <c r="G594" s="207"/>
      <c r="H594" s="156">
        <f t="shared" ref="H594:BA594" si="1135">H586+H293+H173</f>
        <v>0</v>
      </c>
      <c r="I594" s="156">
        <f t="shared" si="1135"/>
        <v>0</v>
      </c>
      <c r="J594" s="156">
        <f t="shared" si="1135"/>
        <v>0</v>
      </c>
      <c r="K594" s="156">
        <f t="shared" si="1135"/>
        <v>0</v>
      </c>
      <c r="L594" s="156">
        <f t="shared" si="1135"/>
        <v>0</v>
      </c>
      <c r="M594" s="156">
        <f t="shared" si="1135"/>
        <v>0</v>
      </c>
      <c r="N594" s="156">
        <f t="shared" si="1135"/>
        <v>0</v>
      </c>
      <c r="O594" s="156">
        <f t="shared" si="1135"/>
        <v>0</v>
      </c>
      <c r="P594" s="156"/>
      <c r="Q594" s="156">
        <f t="shared" si="1135"/>
        <v>0</v>
      </c>
      <c r="R594" s="156">
        <f t="shared" si="1135"/>
        <v>0</v>
      </c>
      <c r="S594" s="232"/>
      <c r="T594" s="156">
        <f t="shared" si="1135"/>
        <v>0</v>
      </c>
      <c r="U594" s="156">
        <f t="shared" si="1135"/>
        <v>0</v>
      </c>
      <c r="V594" s="156">
        <f t="shared" si="1135"/>
        <v>0</v>
      </c>
      <c r="W594" s="156">
        <f t="shared" si="1135"/>
        <v>0</v>
      </c>
      <c r="X594" s="156">
        <f t="shared" si="1135"/>
        <v>0</v>
      </c>
      <c r="Y594" s="156">
        <f t="shared" si="1135"/>
        <v>0</v>
      </c>
      <c r="Z594" s="156">
        <f t="shared" si="1135"/>
        <v>0</v>
      </c>
      <c r="AA594" s="156">
        <f t="shared" si="1135"/>
        <v>0</v>
      </c>
      <c r="AB594" s="156">
        <f t="shared" si="1135"/>
        <v>0</v>
      </c>
      <c r="AC594" s="156">
        <f t="shared" si="1135"/>
        <v>0</v>
      </c>
      <c r="AD594" s="156">
        <f t="shared" si="1135"/>
        <v>0</v>
      </c>
      <c r="AE594" s="156">
        <f t="shared" si="1135"/>
        <v>0</v>
      </c>
      <c r="AF594" s="156">
        <f t="shared" si="1135"/>
        <v>0</v>
      </c>
      <c r="AG594" s="156">
        <f t="shared" si="1135"/>
        <v>0</v>
      </c>
      <c r="AH594" s="156">
        <f t="shared" si="1135"/>
        <v>0</v>
      </c>
      <c r="AI594" s="156">
        <f t="shared" si="1135"/>
        <v>0</v>
      </c>
      <c r="AJ594" s="156">
        <f t="shared" si="1135"/>
        <v>0</v>
      </c>
      <c r="AK594" s="156">
        <f t="shared" si="1135"/>
        <v>0</v>
      </c>
      <c r="AL594" s="156">
        <f t="shared" si="1135"/>
        <v>0</v>
      </c>
      <c r="AM594" s="156">
        <f t="shared" si="1135"/>
        <v>0</v>
      </c>
      <c r="AN594" s="156">
        <f t="shared" si="1135"/>
        <v>0</v>
      </c>
      <c r="AO594" s="156">
        <f t="shared" si="1135"/>
        <v>0</v>
      </c>
      <c r="AP594" s="156">
        <f t="shared" si="1135"/>
        <v>0</v>
      </c>
      <c r="AQ594" s="156">
        <f t="shared" si="1135"/>
        <v>0</v>
      </c>
      <c r="AR594" s="156">
        <f t="shared" si="1135"/>
        <v>0</v>
      </c>
      <c r="AS594" s="156">
        <f t="shared" si="1135"/>
        <v>0</v>
      </c>
      <c r="AT594" s="156">
        <f t="shared" si="1135"/>
        <v>0</v>
      </c>
      <c r="AU594" s="156">
        <f t="shared" si="1135"/>
        <v>0</v>
      </c>
      <c r="AV594" s="156">
        <f t="shared" si="1135"/>
        <v>0</v>
      </c>
      <c r="AW594" s="156">
        <f t="shared" si="1135"/>
        <v>0</v>
      </c>
      <c r="AX594" s="156">
        <f t="shared" si="1135"/>
        <v>0</v>
      </c>
      <c r="AY594" s="156">
        <f t="shared" si="1135"/>
        <v>0</v>
      </c>
      <c r="AZ594" s="156">
        <f t="shared" si="1135"/>
        <v>0</v>
      </c>
      <c r="BA594" s="156">
        <f t="shared" si="1135"/>
        <v>0</v>
      </c>
      <c r="BB594" s="183"/>
    </row>
    <row r="595" spans="1:54" ht="31.2">
      <c r="A595" s="305"/>
      <c r="B595" s="306"/>
      <c r="C595" s="307"/>
      <c r="D595" s="161" t="s">
        <v>43</v>
      </c>
      <c r="E595" s="156">
        <f t="shared" si="1133"/>
        <v>0</v>
      </c>
      <c r="F595" s="156">
        <f t="shared" si="1113"/>
        <v>0</v>
      </c>
      <c r="G595" s="207"/>
      <c r="H595" s="156">
        <f t="shared" ref="H595:BA595" si="1136">H587+H294+H174</f>
        <v>0</v>
      </c>
      <c r="I595" s="156">
        <f t="shared" si="1136"/>
        <v>0</v>
      </c>
      <c r="J595" s="156">
        <f t="shared" si="1136"/>
        <v>0</v>
      </c>
      <c r="K595" s="156">
        <f t="shared" si="1136"/>
        <v>0</v>
      </c>
      <c r="L595" s="156">
        <f t="shared" si="1136"/>
        <v>0</v>
      </c>
      <c r="M595" s="156">
        <f t="shared" si="1136"/>
        <v>0</v>
      </c>
      <c r="N595" s="156">
        <f t="shared" si="1136"/>
        <v>0</v>
      </c>
      <c r="O595" s="156">
        <f t="shared" si="1136"/>
        <v>0</v>
      </c>
      <c r="P595" s="156"/>
      <c r="Q595" s="156">
        <f t="shared" si="1136"/>
        <v>0</v>
      </c>
      <c r="R595" s="156">
        <f t="shared" si="1136"/>
        <v>0</v>
      </c>
      <c r="S595" s="232"/>
      <c r="T595" s="156">
        <f t="shared" si="1136"/>
        <v>0</v>
      </c>
      <c r="U595" s="156">
        <f t="shared" si="1136"/>
        <v>0</v>
      </c>
      <c r="V595" s="156">
        <f t="shared" si="1136"/>
        <v>0</v>
      </c>
      <c r="W595" s="156">
        <f t="shared" si="1136"/>
        <v>0</v>
      </c>
      <c r="X595" s="156">
        <f t="shared" si="1136"/>
        <v>0</v>
      </c>
      <c r="Y595" s="156">
        <f t="shared" si="1136"/>
        <v>0</v>
      </c>
      <c r="Z595" s="156">
        <f t="shared" si="1136"/>
        <v>0</v>
      </c>
      <c r="AA595" s="156">
        <f t="shared" si="1136"/>
        <v>0</v>
      </c>
      <c r="AB595" s="156">
        <f t="shared" si="1136"/>
        <v>0</v>
      </c>
      <c r="AC595" s="156">
        <f t="shared" si="1136"/>
        <v>0</v>
      </c>
      <c r="AD595" s="156">
        <f t="shared" si="1136"/>
        <v>0</v>
      </c>
      <c r="AE595" s="156">
        <f t="shared" si="1136"/>
        <v>0</v>
      </c>
      <c r="AF595" s="156">
        <f t="shared" si="1136"/>
        <v>0</v>
      </c>
      <c r="AG595" s="156">
        <f t="shared" si="1136"/>
        <v>0</v>
      </c>
      <c r="AH595" s="156">
        <f t="shared" si="1136"/>
        <v>0</v>
      </c>
      <c r="AI595" s="156">
        <f t="shared" si="1136"/>
        <v>0</v>
      </c>
      <c r="AJ595" s="156">
        <f t="shared" si="1136"/>
        <v>0</v>
      </c>
      <c r="AK595" s="156">
        <f t="shared" si="1136"/>
        <v>0</v>
      </c>
      <c r="AL595" s="156">
        <f t="shared" si="1136"/>
        <v>0</v>
      </c>
      <c r="AM595" s="156">
        <f t="shared" si="1136"/>
        <v>0</v>
      </c>
      <c r="AN595" s="156">
        <f t="shared" si="1136"/>
        <v>0</v>
      </c>
      <c r="AO595" s="156">
        <f t="shared" si="1136"/>
        <v>0</v>
      </c>
      <c r="AP595" s="156">
        <f t="shared" si="1136"/>
        <v>0</v>
      </c>
      <c r="AQ595" s="156">
        <f t="shared" si="1136"/>
        <v>0</v>
      </c>
      <c r="AR595" s="156">
        <f t="shared" si="1136"/>
        <v>0</v>
      </c>
      <c r="AS595" s="156">
        <f t="shared" si="1136"/>
        <v>0</v>
      </c>
      <c r="AT595" s="156">
        <f t="shared" si="1136"/>
        <v>0</v>
      </c>
      <c r="AU595" s="156">
        <f t="shared" si="1136"/>
        <v>0</v>
      </c>
      <c r="AV595" s="156">
        <f t="shared" si="1136"/>
        <v>0</v>
      </c>
      <c r="AW595" s="156">
        <f t="shared" si="1136"/>
        <v>0</v>
      </c>
      <c r="AX595" s="156">
        <f t="shared" si="1136"/>
        <v>0</v>
      </c>
      <c r="AY595" s="156">
        <f t="shared" si="1136"/>
        <v>0</v>
      </c>
      <c r="AZ595" s="156">
        <f t="shared" si="1136"/>
        <v>0</v>
      </c>
      <c r="BA595" s="156">
        <f t="shared" si="1136"/>
        <v>0</v>
      </c>
      <c r="BB595" s="184"/>
    </row>
    <row r="596" spans="1:54" ht="22.5" customHeight="1">
      <c r="A596" s="391" t="s">
        <v>345</v>
      </c>
      <c r="B596" s="392"/>
      <c r="C596" s="392"/>
      <c r="D596" s="167" t="s">
        <v>41</v>
      </c>
      <c r="E596" s="156">
        <f t="shared" ref="E596:E598" si="1137">H596+K596+N596+Q596+T596+W596+Z596+AE596+AJ596+AO596+AT596+AY596</f>
        <v>140230.21</v>
      </c>
      <c r="F596" s="156">
        <f>L596+O596+R596+U596+X596+AC596+AH596+AM596+AR596+AW596+AZ596</f>
        <v>62666.851620000001</v>
      </c>
      <c r="G596" s="207">
        <f t="shared" si="1128"/>
        <v>0.44688552930213826</v>
      </c>
      <c r="H596" s="156">
        <f>H597+H598+H599+H601+H602</f>
        <v>28795.76368</v>
      </c>
      <c r="I596" s="156">
        <f t="shared" ref="I596" si="1138">I597+I598+I599+I601+I602</f>
        <v>28795.76368</v>
      </c>
      <c r="J596" s="232">
        <f>I596*100/H596</f>
        <v>99.999999999999986</v>
      </c>
      <c r="K596" s="156">
        <f t="shared" ref="K596:L596" si="1139">K597+K598+K599+K601+K602</f>
        <v>39791.199769999999</v>
      </c>
      <c r="L596" s="156">
        <f t="shared" si="1139"/>
        <v>39791.199769999999</v>
      </c>
      <c r="M596" s="156">
        <f>L596*100/K596</f>
        <v>100</v>
      </c>
      <c r="N596" s="156">
        <f t="shared" ref="N596:O596" si="1140">N597+N598+N599+N601+N602</f>
        <v>7845.1414299999997</v>
      </c>
      <c r="O596" s="156">
        <f t="shared" si="1140"/>
        <v>7845.1414300000006</v>
      </c>
      <c r="P596" s="156">
        <f t="shared" si="1131"/>
        <v>100.00000000000001</v>
      </c>
      <c r="Q596" s="156">
        <f t="shared" ref="Q596:R596" si="1141">Q597+Q598+Q599+Q601+Q602</f>
        <v>15030.510419999999</v>
      </c>
      <c r="R596" s="156">
        <f t="shared" si="1141"/>
        <v>15030.510419999999</v>
      </c>
      <c r="S596" s="232">
        <f t="shared" si="1132"/>
        <v>100</v>
      </c>
      <c r="T596" s="156">
        <f t="shared" ref="T596:U596" si="1142">T597+T598+T599+T601+T602</f>
        <v>25792.559730000004</v>
      </c>
      <c r="U596" s="156">
        <f t="shared" si="1142"/>
        <v>0</v>
      </c>
      <c r="V596" s="156"/>
      <c r="W596" s="156">
        <f t="shared" ref="W596:X596" si="1143">W597+W598+W599+W601+W602</f>
        <v>2182.7333099999996</v>
      </c>
      <c r="X596" s="156">
        <f t="shared" si="1143"/>
        <v>0</v>
      </c>
      <c r="Y596" s="156"/>
      <c r="Z596" s="156">
        <f t="shared" ref="Z596:AC596" si="1144">Z597+Z598+Z599+Z601+Z602</f>
        <v>2038.1999999999998</v>
      </c>
      <c r="AA596" s="156">
        <f t="shared" si="1144"/>
        <v>0</v>
      </c>
      <c r="AB596" s="156">
        <f t="shared" si="1144"/>
        <v>0</v>
      </c>
      <c r="AC596" s="156">
        <f t="shared" si="1144"/>
        <v>0</v>
      </c>
      <c r="AD596" s="156"/>
      <c r="AE596" s="156">
        <f t="shared" ref="AE596:AH596" si="1145">AE597+AE598+AE599+AE601+AE602</f>
        <v>2021.8999999999999</v>
      </c>
      <c r="AF596" s="156">
        <f t="shared" si="1145"/>
        <v>0</v>
      </c>
      <c r="AG596" s="156">
        <f t="shared" si="1145"/>
        <v>0</v>
      </c>
      <c r="AH596" s="156">
        <f t="shared" si="1145"/>
        <v>0</v>
      </c>
      <c r="AI596" s="156"/>
      <c r="AJ596" s="156">
        <f t="shared" ref="AJ596:AM596" si="1146">AJ597+AJ598+AJ599+AJ601+AJ602</f>
        <v>3211.4999999999995</v>
      </c>
      <c r="AK596" s="156">
        <f t="shared" si="1146"/>
        <v>0</v>
      </c>
      <c r="AL596" s="156">
        <f t="shared" si="1146"/>
        <v>0</v>
      </c>
      <c r="AM596" s="156">
        <f t="shared" si="1146"/>
        <v>0</v>
      </c>
      <c r="AN596" s="156"/>
      <c r="AO596" s="156">
        <f t="shared" ref="AO596:AR596" si="1147">AO597+AO598+AO599+AO601+AO602</f>
        <v>4189</v>
      </c>
      <c r="AP596" s="156">
        <f t="shared" si="1147"/>
        <v>0</v>
      </c>
      <c r="AQ596" s="156">
        <f t="shared" si="1147"/>
        <v>0</v>
      </c>
      <c r="AR596" s="156">
        <f t="shared" si="1147"/>
        <v>0</v>
      </c>
      <c r="AS596" s="156"/>
      <c r="AT596" s="156">
        <f t="shared" ref="AT596:AW596" si="1148">AT597+AT598+AT599+AT601+AT602</f>
        <v>4172.5</v>
      </c>
      <c r="AU596" s="156">
        <f t="shared" si="1148"/>
        <v>5.47</v>
      </c>
      <c r="AV596" s="156">
        <f t="shared" si="1148"/>
        <v>0</v>
      </c>
      <c r="AW596" s="156">
        <f t="shared" si="1148"/>
        <v>0</v>
      </c>
      <c r="AX596" s="156"/>
      <c r="AY596" s="156">
        <f t="shared" ref="AY596:AZ596" si="1149">AY597+AY598+AY599+AY601+AY602</f>
        <v>5159.2016599999997</v>
      </c>
      <c r="AZ596" s="156">
        <f t="shared" si="1149"/>
        <v>0</v>
      </c>
      <c r="BA596" s="164"/>
      <c r="BB596" s="183"/>
    </row>
    <row r="597" spans="1:54" ht="32.25" customHeight="1">
      <c r="A597" s="391"/>
      <c r="B597" s="392"/>
      <c r="C597" s="392"/>
      <c r="D597" s="165" t="s">
        <v>37</v>
      </c>
      <c r="E597" s="156">
        <f t="shared" si="1137"/>
        <v>0</v>
      </c>
      <c r="F597" s="156">
        <f t="shared" ref="F597:F602" si="1150">I597+L597+O597+R597+U597+X597+AA597+AF597+AK597+AP597+AU597+AZ597</f>
        <v>0</v>
      </c>
      <c r="G597" s="207"/>
      <c r="H597" s="156">
        <f t="shared" ref="H597:BA597" si="1151">H524+H487+H339</f>
        <v>0</v>
      </c>
      <c r="I597" s="156">
        <f t="shared" si="1151"/>
        <v>0</v>
      </c>
      <c r="J597" s="156">
        <f t="shared" si="1151"/>
        <v>0</v>
      </c>
      <c r="K597" s="156">
        <f t="shared" si="1151"/>
        <v>0</v>
      </c>
      <c r="L597" s="156">
        <f t="shared" si="1151"/>
        <v>0</v>
      </c>
      <c r="M597" s="156">
        <f t="shared" si="1151"/>
        <v>0</v>
      </c>
      <c r="N597" s="156">
        <f t="shared" si="1151"/>
        <v>0</v>
      </c>
      <c r="O597" s="156">
        <f t="shared" si="1151"/>
        <v>0</v>
      </c>
      <c r="P597" s="156"/>
      <c r="Q597" s="156">
        <f t="shared" si="1151"/>
        <v>0</v>
      </c>
      <c r="R597" s="156">
        <f t="shared" si="1151"/>
        <v>0</v>
      </c>
      <c r="S597" s="232"/>
      <c r="T597" s="156">
        <f t="shared" si="1151"/>
        <v>0</v>
      </c>
      <c r="U597" s="156">
        <f t="shared" si="1151"/>
        <v>0</v>
      </c>
      <c r="V597" s="156">
        <f t="shared" si="1151"/>
        <v>0</v>
      </c>
      <c r="W597" s="156">
        <f t="shared" si="1151"/>
        <v>0</v>
      </c>
      <c r="X597" s="156">
        <f t="shared" si="1151"/>
        <v>0</v>
      </c>
      <c r="Y597" s="156">
        <f t="shared" si="1151"/>
        <v>0</v>
      </c>
      <c r="Z597" s="156">
        <f t="shared" si="1151"/>
        <v>0</v>
      </c>
      <c r="AA597" s="156">
        <f t="shared" si="1151"/>
        <v>0</v>
      </c>
      <c r="AB597" s="156">
        <f t="shared" si="1151"/>
        <v>0</v>
      </c>
      <c r="AC597" s="156">
        <f t="shared" si="1151"/>
        <v>0</v>
      </c>
      <c r="AD597" s="156">
        <f t="shared" si="1151"/>
        <v>0</v>
      </c>
      <c r="AE597" s="156">
        <f t="shared" si="1151"/>
        <v>0</v>
      </c>
      <c r="AF597" s="156">
        <f t="shared" si="1151"/>
        <v>0</v>
      </c>
      <c r="AG597" s="156">
        <f t="shared" si="1151"/>
        <v>0</v>
      </c>
      <c r="AH597" s="156">
        <f t="shared" si="1151"/>
        <v>0</v>
      </c>
      <c r="AI597" s="156">
        <f t="shared" si="1151"/>
        <v>0</v>
      </c>
      <c r="AJ597" s="156">
        <f t="shared" si="1151"/>
        <v>0</v>
      </c>
      <c r="AK597" s="156">
        <f t="shared" si="1151"/>
        <v>0</v>
      </c>
      <c r="AL597" s="156">
        <f t="shared" si="1151"/>
        <v>0</v>
      </c>
      <c r="AM597" s="156">
        <f t="shared" si="1151"/>
        <v>0</v>
      </c>
      <c r="AN597" s="156">
        <f t="shared" si="1151"/>
        <v>0</v>
      </c>
      <c r="AO597" s="156">
        <f t="shared" si="1151"/>
        <v>0</v>
      </c>
      <c r="AP597" s="156">
        <f t="shared" si="1151"/>
        <v>0</v>
      </c>
      <c r="AQ597" s="156">
        <f t="shared" si="1151"/>
        <v>0</v>
      </c>
      <c r="AR597" s="156">
        <f t="shared" si="1151"/>
        <v>0</v>
      </c>
      <c r="AS597" s="156">
        <f t="shared" si="1151"/>
        <v>0</v>
      </c>
      <c r="AT597" s="156">
        <f t="shared" si="1151"/>
        <v>0</v>
      </c>
      <c r="AU597" s="156">
        <f t="shared" si="1151"/>
        <v>0</v>
      </c>
      <c r="AV597" s="156">
        <f t="shared" si="1151"/>
        <v>0</v>
      </c>
      <c r="AW597" s="156">
        <f t="shared" si="1151"/>
        <v>0</v>
      </c>
      <c r="AX597" s="156">
        <f t="shared" si="1151"/>
        <v>0</v>
      </c>
      <c r="AY597" s="156">
        <f t="shared" si="1151"/>
        <v>0</v>
      </c>
      <c r="AZ597" s="156">
        <f t="shared" si="1151"/>
        <v>0</v>
      </c>
      <c r="BA597" s="156">
        <f t="shared" si="1151"/>
        <v>0</v>
      </c>
      <c r="BB597" s="183"/>
    </row>
    <row r="598" spans="1:54" ht="50.25" customHeight="1">
      <c r="A598" s="391"/>
      <c r="B598" s="392"/>
      <c r="C598" s="392"/>
      <c r="D598" s="166" t="s">
        <v>2</v>
      </c>
      <c r="E598" s="156">
        <f t="shared" si="1137"/>
        <v>34151.199999999997</v>
      </c>
      <c r="F598" s="156">
        <f t="shared" si="1150"/>
        <v>13170.107100000001</v>
      </c>
      <c r="G598" s="207">
        <f t="shared" si="1128"/>
        <v>0.38564112242029569</v>
      </c>
      <c r="H598" s="156">
        <f t="shared" ref="H598:BA598" si="1152">H525+H488+H340</f>
        <v>0</v>
      </c>
      <c r="I598" s="156">
        <f t="shared" si="1152"/>
        <v>0</v>
      </c>
      <c r="J598" s="156">
        <f t="shared" si="1152"/>
        <v>0</v>
      </c>
      <c r="K598" s="156">
        <f t="shared" si="1152"/>
        <v>3110.7795099999998</v>
      </c>
      <c r="L598" s="156">
        <f t="shared" si="1152"/>
        <v>3110.7795099999998</v>
      </c>
      <c r="M598" s="156">
        <f t="shared" ref="M598:M599" si="1153">L598*100/K598</f>
        <v>100</v>
      </c>
      <c r="N598" s="156">
        <f t="shared" si="1152"/>
        <v>5920.8666299999995</v>
      </c>
      <c r="O598" s="156">
        <f t="shared" si="1152"/>
        <v>5920.8666300000004</v>
      </c>
      <c r="P598" s="156">
        <f t="shared" si="1131"/>
        <v>100.00000000000001</v>
      </c>
      <c r="Q598" s="156">
        <f t="shared" si="1152"/>
        <v>4138.4609600000003</v>
      </c>
      <c r="R598" s="156">
        <f t="shared" si="1152"/>
        <v>4138.4609600000003</v>
      </c>
      <c r="S598" s="232">
        <f t="shared" si="1132"/>
        <v>100</v>
      </c>
      <c r="T598" s="156">
        <f t="shared" si="1152"/>
        <v>2035.6694399999999</v>
      </c>
      <c r="U598" s="156">
        <f t="shared" si="1152"/>
        <v>0</v>
      </c>
      <c r="V598" s="156">
        <f t="shared" si="1152"/>
        <v>0</v>
      </c>
      <c r="W598" s="156">
        <f t="shared" si="1152"/>
        <v>1702.6999999999998</v>
      </c>
      <c r="X598" s="156">
        <f t="shared" si="1152"/>
        <v>0</v>
      </c>
      <c r="Y598" s="156">
        <f t="shared" si="1152"/>
        <v>0</v>
      </c>
      <c r="Z598" s="156">
        <f t="shared" si="1152"/>
        <v>1702.6999999999998</v>
      </c>
      <c r="AA598" s="156">
        <f t="shared" si="1152"/>
        <v>0</v>
      </c>
      <c r="AB598" s="156">
        <f t="shared" si="1152"/>
        <v>0</v>
      </c>
      <c r="AC598" s="156">
        <f t="shared" si="1152"/>
        <v>0</v>
      </c>
      <c r="AD598" s="156">
        <f t="shared" si="1152"/>
        <v>0</v>
      </c>
      <c r="AE598" s="156">
        <f t="shared" si="1152"/>
        <v>1702.6999999999998</v>
      </c>
      <c r="AF598" s="156">
        <f t="shared" si="1152"/>
        <v>0</v>
      </c>
      <c r="AG598" s="156">
        <f t="shared" si="1152"/>
        <v>0</v>
      </c>
      <c r="AH598" s="156">
        <f t="shared" si="1152"/>
        <v>0</v>
      </c>
      <c r="AI598" s="156">
        <f t="shared" si="1152"/>
        <v>0</v>
      </c>
      <c r="AJ598" s="156">
        <f t="shared" si="1152"/>
        <v>2700.7999999999997</v>
      </c>
      <c r="AK598" s="156">
        <f t="shared" si="1152"/>
        <v>0</v>
      </c>
      <c r="AL598" s="156">
        <f t="shared" si="1152"/>
        <v>0</v>
      </c>
      <c r="AM598" s="156">
        <f t="shared" si="1152"/>
        <v>0</v>
      </c>
      <c r="AN598" s="156">
        <f t="shared" si="1152"/>
        <v>0</v>
      </c>
      <c r="AO598" s="156">
        <f t="shared" si="1152"/>
        <v>3366.2</v>
      </c>
      <c r="AP598" s="156">
        <f t="shared" si="1152"/>
        <v>0</v>
      </c>
      <c r="AQ598" s="156">
        <f t="shared" si="1152"/>
        <v>0</v>
      </c>
      <c r="AR598" s="156">
        <f t="shared" si="1152"/>
        <v>0</v>
      </c>
      <c r="AS598" s="156">
        <f t="shared" si="1152"/>
        <v>0</v>
      </c>
      <c r="AT598" s="156">
        <f t="shared" si="1152"/>
        <v>3365.9999999999995</v>
      </c>
      <c r="AU598" s="156">
        <f t="shared" si="1152"/>
        <v>0</v>
      </c>
      <c r="AV598" s="156">
        <f t="shared" si="1152"/>
        <v>0</v>
      </c>
      <c r="AW598" s="156">
        <f t="shared" si="1152"/>
        <v>0</v>
      </c>
      <c r="AX598" s="156">
        <f t="shared" si="1152"/>
        <v>0</v>
      </c>
      <c r="AY598" s="156">
        <f t="shared" si="1152"/>
        <v>4404.3234599999996</v>
      </c>
      <c r="AZ598" s="156">
        <f t="shared" si="1152"/>
        <v>0</v>
      </c>
      <c r="BA598" s="156">
        <f t="shared" si="1152"/>
        <v>0</v>
      </c>
      <c r="BB598" s="183"/>
    </row>
    <row r="599" spans="1:54" ht="22.5" customHeight="1">
      <c r="A599" s="391"/>
      <c r="B599" s="392"/>
      <c r="C599" s="392"/>
      <c r="D599" s="182" t="s">
        <v>277</v>
      </c>
      <c r="E599" s="156">
        <f>H599+K599+N599+Q599+T599+W599+Z599+AE599+AJ599+AO599+AT599+AY599</f>
        <v>106079.01</v>
      </c>
      <c r="F599" s="156">
        <f>L599+O599+R599+U599+X599+AC599+AH599+AM599+AR599+AW599+AZ599</f>
        <v>49496.744519999993</v>
      </c>
      <c r="G599" s="207">
        <f t="shared" si="1128"/>
        <v>0.46660262496793659</v>
      </c>
      <c r="H599" s="156">
        <f t="shared" ref="H599:BA599" si="1154">H526+H489+H341</f>
        <v>28795.76368</v>
      </c>
      <c r="I599" s="156">
        <f t="shared" si="1154"/>
        <v>28795.76368</v>
      </c>
      <c r="J599" s="232">
        <f>I599*100/H599</f>
        <v>99.999999999999986</v>
      </c>
      <c r="K599" s="156">
        <f t="shared" si="1154"/>
        <v>36680.420259999999</v>
      </c>
      <c r="L599" s="156">
        <f t="shared" si="1154"/>
        <v>36680.420259999999</v>
      </c>
      <c r="M599" s="156">
        <f t="shared" si="1153"/>
        <v>100</v>
      </c>
      <c r="N599" s="156">
        <f t="shared" si="1154"/>
        <v>1924.2747999999999</v>
      </c>
      <c r="O599" s="156">
        <f t="shared" si="1154"/>
        <v>1924.2747999999999</v>
      </c>
      <c r="P599" s="156">
        <f t="shared" si="1131"/>
        <v>100</v>
      </c>
      <c r="Q599" s="156">
        <f t="shared" si="1154"/>
        <v>10892.049459999998</v>
      </c>
      <c r="R599" s="156">
        <f t="shared" si="1154"/>
        <v>10892.049459999998</v>
      </c>
      <c r="S599" s="232">
        <f t="shared" si="1132"/>
        <v>100</v>
      </c>
      <c r="T599" s="156">
        <f t="shared" si="1154"/>
        <v>23756.890290000003</v>
      </c>
      <c r="U599" s="156">
        <f t="shared" si="1154"/>
        <v>0</v>
      </c>
      <c r="V599" s="156">
        <f t="shared" si="1154"/>
        <v>0</v>
      </c>
      <c r="W599" s="156">
        <f t="shared" si="1154"/>
        <v>480.03331000000003</v>
      </c>
      <c r="X599" s="156">
        <f t="shared" si="1154"/>
        <v>0</v>
      </c>
      <c r="Y599" s="156">
        <f t="shared" si="1154"/>
        <v>0</v>
      </c>
      <c r="Z599" s="156">
        <f t="shared" si="1154"/>
        <v>335.5</v>
      </c>
      <c r="AA599" s="156">
        <f t="shared" si="1154"/>
        <v>0</v>
      </c>
      <c r="AB599" s="156">
        <f t="shared" si="1154"/>
        <v>0</v>
      </c>
      <c r="AC599" s="156">
        <f t="shared" si="1154"/>
        <v>0</v>
      </c>
      <c r="AD599" s="156">
        <f t="shared" si="1154"/>
        <v>0</v>
      </c>
      <c r="AE599" s="156">
        <f t="shared" si="1154"/>
        <v>319.2</v>
      </c>
      <c r="AF599" s="156">
        <f t="shared" si="1154"/>
        <v>0</v>
      </c>
      <c r="AG599" s="156">
        <f t="shared" si="1154"/>
        <v>0</v>
      </c>
      <c r="AH599" s="156">
        <f t="shared" si="1154"/>
        <v>0</v>
      </c>
      <c r="AI599" s="156">
        <f t="shared" si="1154"/>
        <v>0</v>
      </c>
      <c r="AJ599" s="156">
        <f t="shared" si="1154"/>
        <v>510.7</v>
      </c>
      <c r="AK599" s="156">
        <f t="shared" si="1154"/>
        <v>0</v>
      </c>
      <c r="AL599" s="156">
        <f t="shared" si="1154"/>
        <v>0</v>
      </c>
      <c r="AM599" s="156">
        <f t="shared" si="1154"/>
        <v>0</v>
      </c>
      <c r="AN599" s="156">
        <f t="shared" si="1154"/>
        <v>0</v>
      </c>
      <c r="AO599" s="156">
        <f t="shared" si="1154"/>
        <v>822.8</v>
      </c>
      <c r="AP599" s="156">
        <f t="shared" si="1154"/>
        <v>0</v>
      </c>
      <c r="AQ599" s="156">
        <f t="shared" si="1154"/>
        <v>0</v>
      </c>
      <c r="AR599" s="156">
        <f t="shared" si="1154"/>
        <v>0</v>
      </c>
      <c r="AS599" s="156">
        <f t="shared" si="1154"/>
        <v>0</v>
      </c>
      <c r="AT599" s="156">
        <f t="shared" si="1154"/>
        <v>806.5</v>
      </c>
      <c r="AU599" s="156">
        <f t="shared" si="1154"/>
        <v>5.47</v>
      </c>
      <c r="AV599" s="156">
        <f t="shared" si="1154"/>
        <v>0</v>
      </c>
      <c r="AW599" s="156">
        <f t="shared" si="1154"/>
        <v>0</v>
      </c>
      <c r="AX599" s="156">
        <f t="shared" si="1154"/>
        <v>0</v>
      </c>
      <c r="AY599" s="156">
        <f t="shared" si="1154"/>
        <v>754.87819999999988</v>
      </c>
      <c r="AZ599" s="156">
        <f t="shared" si="1154"/>
        <v>0</v>
      </c>
      <c r="BA599" s="156">
        <f t="shared" si="1154"/>
        <v>0</v>
      </c>
      <c r="BB599" s="183"/>
    </row>
    <row r="600" spans="1:54" ht="82.5" customHeight="1">
      <c r="A600" s="391"/>
      <c r="B600" s="392"/>
      <c r="C600" s="392"/>
      <c r="D600" s="182" t="s">
        <v>283</v>
      </c>
      <c r="E600" s="156">
        <f t="shared" ref="E600:E602" si="1155">H600+K600+N600+Q600+T600+W600+Z600+AE600+AJ600+AO600+AT600+AY600</f>
        <v>0</v>
      </c>
      <c r="F600" s="156">
        <f t="shared" si="1150"/>
        <v>0</v>
      </c>
      <c r="G600" s="164"/>
      <c r="H600" s="156">
        <f t="shared" ref="H600:BA600" si="1156">H527+H490+H342</f>
        <v>0</v>
      </c>
      <c r="I600" s="156">
        <f t="shared" si="1156"/>
        <v>0</v>
      </c>
      <c r="J600" s="156">
        <f t="shared" si="1156"/>
        <v>0</v>
      </c>
      <c r="K600" s="156">
        <f t="shared" si="1156"/>
        <v>0</v>
      </c>
      <c r="L600" s="156">
        <f t="shared" si="1156"/>
        <v>0</v>
      </c>
      <c r="M600" s="156">
        <f t="shared" si="1156"/>
        <v>0</v>
      </c>
      <c r="N600" s="156">
        <f t="shared" si="1156"/>
        <v>0</v>
      </c>
      <c r="O600" s="156">
        <f t="shared" si="1156"/>
        <v>0</v>
      </c>
      <c r="P600" s="156">
        <f t="shared" si="1156"/>
        <v>0</v>
      </c>
      <c r="Q600" s="156">
        <f t="shared" si="1156"/>
        <v>0</v>
      </c>
      <c r="R600" s="156">
        <f t="shared" si="1156"/>
        <v>0</v>
      </c>
      <c r="S600" s="156">
        <f t="shared" si="1156"/>
        <v>0</v>
      </c>
      <c r="T600" s="156">
        <f t="shared" si="1156"/>
        <v>0</v>
      </c>
      <c r="U600" s="156">
        <f t="shared" si="1156"/>
        <v>0</v>
      </c>
      <c r="V600" s="156">
        <f t="shared" si="1156"/>
        <v>0</v>
      </c>
      <c r="W600" s="156">
        <f t="shared" si="1156"/>
        <v>0</v>
      </c>
      <c r="X600" s="156">
        <f t="shared" si="1156"/>
        <v>0</v>
      </c>
      <c r="Y600" s="156">
        <f t="shared" si="1156"/>
        <v>0</v>
      </c>
      <c r="Z600" s="156">
        <f t="shared" si="1156"/>
        <v>0</v>
      </c>
      <c r="AA600" s="156">
        <f t="shared" si="1156"/>
        <v>0</v>
      </c>
      <c r="AB600" s="156">
        <f t="shared" si="1156"/>
        <v>0</v>
      </c>
      <c r="AC600" s="156">
        <f t="shared" si="1156"/>
        <v>0</v>
      </c>
      <c r="AD600" s="156">
        <f t="shared" si="1156"/>
        <v>0</v>
      </c>
      <c r="AE600" s="156">
        <f t="shared" si="1156"/>
        <v>0</v>
      </c>
      <c r="AF600" s="156">
        <f t="shared" si="1156"/>
        <v>0</v>
      </c>
      <c r="AG600" s="156">
        <f t="shared" si="1156"/>
        <v>0</v>
      </c>
      <c r="AH600" s="156">
        <f t="shared" si="1156"/>
        <v>0</v>
      </c>
      <c r="AI600" s="156">
        <f t="shared" si="1156"/>
        <v>0</v>
      </c>
      <c r="AJ600" s="156">
        <f t="shared" si="1156"/>
        <v>0</v>
      </c>
      <c r="AK600" s="156">
        <f t="shared" si="1156"/>
        <v>0</v>
      </c>
      <c r="AL600" s="156">
        <f t="shared" si="1156"/>
        <v>0</v>
      </c>
      <c r="AM600" s="156">
        <f t="shared" si="1156"/>
        <v>0</v>
      </c>
      <c r="AN600" s="156">
        <f t="shared" si="1156"/>
        <v>0</v>
      </c>
      <c r="AO600" s="156">
        <f t="shared" si="1156"/>
        <v>0</v>
      </c>
      <c r="AP600" s="156">
        <f t="shared" si="1156"/>
        <v>0</v>
      </c>
      <c r="AQ600" s="156">
        <f t="shared" si="1156"/>
        <v>0</v>
      </c>
      <c r="AR600" s="156">
        <f t="shared" si="1156"/>
        <v>0</v>
      </c>
      <c r="AS600" s="156">
        <f t="shared" si="1156"/>
        <v>0</v>
      </c>
      <c r="AT600" s="156">
        <f t="shared" si="1156"/>
        <v>0</v>
      </c>
      <c r="AU600" s="156">
        <f t="shared" si="1156"/>
        <v>0</v>
      </c>
      <c r="AV600" s="156">
        <f t="shared" si="1156"/>
        <v>0</v>
      </c>
      <c r="AW600" s="156">
        <f t="shared" si="1156"/>
        <v>0</v>
      </c>
      <c r="AX600" s="156">
        <f t="shared" si="1156"/>
        <v>0</v>
      </c>
      <c r="AY600" s="156">
        <f t="shared" si="1156"/>
        <v>0</v>
      </c>
      <c r="AZ600" s="156">
        <f t="shared" si="1156"/>
        <v>0</v>
      </c>
      <c r="BA600" s="156">
        <f t="shared" si="1156"/>
        <v>0</v>
      </c>
      <c r="BB600" s="183"/>
    </row>
    <row r="601" spans="1:54" ht="22.5" customHeight="1">
      <c r="A601" s="391"/>
      <c r="B601" s="392"/>
      <c r="C601" s="392"/>
      <c r="D601" s="182" t="s">
        <v>278</v>
      </c>
      <c r="E601" s="156">
        <f t="shared" si="1155"/>
        <v>0</v>
      </c>
      <c r="F601" s="156">
        <f t="shared" si="1150"/>
        <v>0</v>
      </c>
      <c r="G601" s="164"/>
      <c r="H601" s="156">
        <f t="shared" ref="H601:BA601" si="1157">H528+H491+H343</f>
        <v>0</v>
      </c>
      <c r="I601" s="156">
        <f t="shared" si="1157"/>
        <v>0</v>
      </c>
      <c r="J601" s="156">
        <f t="shared" si="1157"/>
        <v>0</v>
      </c>
      <c r="K601" s="156">
        <f t="shared" si="1157"/>
        <v>0</v>
      </c>
      <c r="L601" s="156">
        <f t="shared" si="1157"/>
        <v>0</v>
      </c>
      <c r="M601" s="156">
        <f t="shared" si="1157"/>
        <v>0</v>
      </c>
      <c r="N601" s="156">
        <f t="shared" si="1157"/>
        <v>0</v>
      </c>
      <c r="O601" s="156">
        <f t="shared" si="1157"/>
        <v>0</v>
      </c>
      <c r="P601" s="156">
        <f t="shared" si="1157"/>
        <v>0</v>
      </c>
      <c r="Q601" s="156">
        <f t="shared" si="1157"/>
        <v>0</v>
      </c>
      <c r="R601" s="156">
        <f t="shared" si="1157"/>
        <v>0</v>
      </c>
      <c r="S601" s="156">
        <f t="shared" si="1157"/>
        <v>0</v>
      </c>
      <c r="T601" s="156">
        <f t="shared" si="1157"/>
        <v>0</v>
      </c>
      <c r="U601" s="156">
        <f t="shared" si="1157"/>
        <v>0</v>
      </c>
      <c r="V601" s="156">
        <f t="shared" si="1157"/>
        <v>0</v>
      </c>
      <c r="W601" s="156">
        <f t="shared" si="1157"/>
        <v>0</v>
      </c>
      <c r="X601" s="156">
        <f t="shared" si="1157"/>
        <v>0</v>
      </c>
      <c r="Y601" s="156">
        <f t="shared" si="1157"/>
        <v>0</v>
      </c>
      <c r="Z601" s="156">
        <f t="shared" si="1157"/>
        <v>0</v>
      </c>
      <c r="AA601" s="156">
        <f t="shared" si="1157"/>
        <v>0</v>
      </c>
      <c r="AB601" s="156">
        <f t="shared" si="1157"/>
        <v>0</v>
      </c>
      <c r="AC601" s="156">
        <f t="shared" si="1157"/>
        <v>0</v>
      </c>
      <c r="AD601" s="156">
        <f t="shared" si="1157"/>
        <v>0</v>
      </c>
      <c r="AE601" s="156">
        <f t="shared" si="1157"/>
        <v>0</v>
      </c>
      <c r="AF601" s="156">
        <f t="shared" si="1157"/>
        <v>0</v>
      </c>
      <c r="AG601" s="156">
        <f t="shared" si="1157"/>
        <v>0</v>
      </c>
      <c r="AH601" s="156">
        <f t="shared" si="1157"/>
        <v>0</v>
      </c>
      <c r="AI601" s="156">
        <f t="shared" si="1157"/>
        <v>0</v>
      </c>
      <c r="AJ601" s="156">
        <f t="shared" si="1157"/>
        <v>0</v>
      </c>
      <c r="AK601" s="156">
        <f t="shared" si="1157"/>
        <v>0</v>
      </c>
      <c r="AL601" s="156">
        <f t="shared" si="1157"/>
        <v>0</v>
      </c>
      <c r="AM601" s="156">
        <f t="shared" si="1157"/>
        <v>0</v>
      </c>
      <c r="AN601" s="156">
        <f t="shared" si="1157"/>
        <v>0</v>
      </c>
      <c r="AO601" s="156">
        <f t="shared" si="1157"/>
        <v>0</v>
      </c>
      <c r="AP601" s="156">
        <f t="shared" si="1157"/>
        <v>0</v>
      </c>
      <c r="AQ601" s="156">
        <f t="shared" si="1157"/>
        <v>0</v>
      </c>
      <c r="AR601" s="156">
        <f t="shared" si="1157"/>
        <v>0</v>
      </c>
      <c r="AS601" s="156">
        <f t="shared" si="1157"/>
        <v>0</v>
      </c>
      <c r="AT601" s="156">
        <f t="shared" si="1157"/>
        <v>0</v>
      </c>
      <c r="AU601" s="156">
        <f t="shared" si="1157"/>
        <v>0</v>
      </c>
      <c r="AV601" s="156">
        <f t="shared" si="1157"/>
        <v>0</v>
      </c>
      <c r="AW601" s="156">
        <f t="shared" si="1157"/>
        <v>0</v>
      </c>
      <c r="AX601" s="156">
        <f t="shared" si="1157"/>
        <v>0</v>
      </c>
      <c r="AY601" s="156">
        <f t="shared" si="1157"/>
        <v>0</v>
      </c>
      <c r="AZ601" s="156">
        <f t="shared" si="1157"/>
        <v>0</v>
      </c>
      <c r="BA601" s="156">
        <f t="shared" si="1157"/>
        <v>0</v>
      </c>
      <c r="BB601" s="183"/>
    </row>
    <row r="602" spans="1:54" ht="31.2">
      <c r="A602" s="391"/>
      <c r="B602" s="392"/>
      <c r="C602" s="392"/>
      <c r="D602" s="161" t="s">
        <v>43</v>
      </c>
      <c r="E602" s="156">
        <f t="shared" si="1155"/>
        <v>0</v>
      </c>
      <c r="F602" s="156">
        <f t="shared" si="1150"/>
        <v>0</v>
      </c>
      <c r="G602" s="164"/>
      <c r="H602" s="156">
        <f t="shared" ref="H602:BA602" si="1158">H529+H492+H344</f>
        <v>0</v>
      </c>
      <c r="I602" s="156">
        <f t="shared" si="1158"/>
        <v>0</v>
      </c>
      <c r="J602" s="156">
        <f t="shared" si="1158"/>
        <v>0</v>
      </c>
      <c r="K602" s="156">
        <f t="shared" si="1158"/>
        <v>0</v>
      </c>
      <c r="L602" s="156">
        <f t="shared" si="1158"/>
        <v>0</v>
      </c>
      <c r="M602" s="156">
        <f t="shared" si="1158"/>
        <v>0</v>
      </c>
      <c r="N602" s="156">
        <f t="shared" si="1158"/>
        <v>0</v>
      </c>
      <c r="O602" s="156">
        <f t="shared" si="1158"/>
        <v>0</v>
      </c>
      <c r="P602" s="156">
        <f t="shared" si="1158"/>
        <v>0</v>
      </c>
      <c r="Q602" s="156">
        <f t="shared" si="1158"/>
        <v>0</v>
      </c>
      <c r="R602" s="156">
        <f t="shared" si="1158"/>
        <v>0</v>
      </c>
      <c r="S602" s="156">
        <f t="shared" si="1158"/>
        <v>0</v>
      </c>
      <c r="T602" s="156">
        <f t="shared" si="1158"/>
        <v>0</v>
      </c>
      <c r="U602" s="156">
        <f t="shared" si="1158"/>
        <v>0</v>
      </c>
      <c r="V602" s="156">
        <f t="shared" si="1158"/>
        <v>0</v>
      </c>
      <c r="W602" s="156">
        <f t="shared" si="1158"/>
        <v>0</v>
      </c>
      <c r="X602" s="156">
        <f t="shared" si="1158"/>
        <v>0</v>
      </c>
      <c r="Y602" s="156">
        <f t="shared" si="1158"/>
        <v>0</v>
      </c>
      <c r="Z602" s="156">
        <f t="shared" si="1158"/>
        <v>0</v>
      </c>
      <c r="AA602" s="156">
        <f t="shared" si="1158"/>
        <v>0</v>
      </c>
      <c r="AB602" s="156">
        <f t="shared" si="1158"/>
        <v>0</v>
      </c>
      <c r="AC602" s="156">
        <f t="shared" si="1158"/>
        <v>0</v>
      </c>
      <c r="AD602" s="156">
        <f t="shared" si="1158"/>
        <v>0</v>
      </c>
      <c r="AE602" s="156">
        <f t="shared" si="1158"/>
        <v>0</v>
      </c>
      <c r="AF602" s="156">
        <f t="shared" si="1158"/>
        <v>0</v>
      </c>
      <c r="AG602" s="156">
        <f t="shared" si="1158"/>
        <v>0</v>
      </c>
      <c r="AH602" s="156">
        <f t="shared" si="1158"/>
        <v>0</v>
      </c>
      <c r="AI602" s="156">
        <f t="shared" si="1158"/>
        <v>0</v>
      </c>
      <c r="AJ602" s="156">
        <f t="shared" si="1158"/>
        <v>0</v>
      </c>
      <c r="AK602" s="156">
        <f t="shared" si="1158"/>
        <v>0</v>
      </c>
      <c r="AL602" s="156">
        <f t="shared" si="1158"/>
        <v>0</v>
      </c>
      <c r="AM602" s="156">
        <f t="shared" si="1158"/>
        <v>0</v>
      </c>
      <c r="AN602" s="156">
        <f t="shared" si="1158"/>
        <v>0</v>
      </c>
      <c r="AO602" s="156">
        <f t="shared" si="1158"/>
        <v>0</v>
      </c>
      <c r="AP602" s="156">
        <f t="shared" si="1158"/>
        <v>0</v>
      </c>
      <c r="AQ602" s="156">
        <f t="shared" si="1158"/>
        <v>0</v>
      </c>
      <c r="AR602" s="156">
        <f t="shared" si="1158"/>
        <v>0</v>
      </c>
      <c r="AS602" s="156">
        <f t="shared" si="1158"/>
        <v>0</v>
      </c>
      <c r="AT602" s="156">
        <f t="shared" si="1158"/>
        <v>0</v>
      </c>
      <c r="AU602" s="156">
        <f t="shared" si="1158"/>
        <v>0</v>
      </c>
      <c r="AV602" s="156">
        <f t="shared" si="1158"/>
        <v>0</v>
      </c>
      <c r="AW602" s="156">
        <f t="shared" si="1158"/>
        <v>0</v>
      </c>
      <c r="AX602" s="156">
        <f t="shared" si="1158"/>
        <v>0</v>
      </c>
      <c r="AY602" s="156">
        <f t="shared" si="1158"/>
        <v>0</v>
      </c>
      <c r="AZ602" s="156">
        <f t="shared" si="1158"/>
        <v>0</v>
      </c>
      <c r="BA602" s="156">
        <f t="shared" si="1158"/>
        <v>0</v>
      </c>
      <c r="BB602" s="184"/>
    </row>
    <row r="603" spans="1:54" ht="20.25" customHeight="1">
      <c r="A603" s="187"/>
      <c r="B603" s="187"/>
      <c r="C603" s="187"/>
      <c r="D603" s="183"/>
      <c r="E603" s="198"/>
      <c r="F603" s="198"/>
      <c r="G603" s="198"/>
      <c r="H603" s="198"/>
      <c r="I603" s="198"/>
      <c r="J603" s="198"/>
      <c r="K603" s="198"/>
      <c r="L603" s="198"/>
      <c r="M603" s="198"/>
      <c r="N603" s="198"/>
      <c r="O603" s="198"/>
      <c r="P603" s="198"/>
      <c r="Q603" s="198"/>
      <c r="R603" s="198"/>
      <c r="S603" s="198"/>
      <c r="T603" s="198"/>
      <c r="U603" s="198"/>
      <c r="V603" s="198"/>
      <c r="W603" s="198"/>
      <c r="X603" s="198"/>
      <c r="Y603" s="198"/>
      <c r="Z603" s="198"/>
      <c r="AA603" s="198"/>
      <c r="AB603" s="198"/>
      <c r="AC603" s="198"/>
      <c r="AD603" s="198"/>
      <c r="AE603" s="198"/>
      <c r="AF603" s="198"/>
      <c r="AG603" s="198"/>
      <c r="AH603" s="198"/>
      <c r="AI603" s="198"/>
      <c r="AJ603" s="198"/>
      <c r="AK603" s="198"/>
      <c r="AL603" s="198"/>
      <c r="AM603" s="198"/>
      <c r="AN603" s="198"/>
      <c r="AO603" s="198"/>
      <c r="AP603" s="198"/>
      <c r="AQ603" s="198"/>
      <c r="AR603" s="198"/>
      <c r="AS603" s="198"/>
      <c r="AT603" s="198"/>
      <c r="AU603" s="198"/>
      <c r="AV603" s="198"/>
      <c r="AW603" s="198"/>
      <c r="AX603" s="198"/>
      <c r="AY603" s="198"/>
      <c r="AZ603" s="198"/>
      <c r="BA603" s="198"/>
      <c r="BB603" s="199"/>
    </row>
    <row r="604" spans="1:54" s="108" customFormat="1" ht="19.5" customHeight="1">
      <c r="A604" s="107"/>
      <c r="B604" s="121"/>
      <c r="C604" s="1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21"/>
      <c r="AM604" s="121"/>
      <c r="AN604" s="121"/>
      <c r="AO604" s="121"/>
      <c r="AP604" s="121"/>
      <c r="AQ604" s="121"/>
      <c r="AR604" s="121"/>
      <c r="AS604" s="121"/>
      <c r="AT604" s="121"/>
      <c r="AU604" s="121"/>
      <c r="AV604" s="121"/>
      <c r="AW604" s="121"/>
      <c r="AX604" s="121"/>
      <c r="AY604" s="121"/>
      <c r="AZ604" s="121"/>
      <c r="BA604" s="121"/>
      <c r="BB604" s="121"/>
    </row>
    <row r="605" spans="1:54" ht="19.5" customHeight="1">
      <c r="A605" s="387" t="s">
        <v>364</v>
      </c>
      <c r="B605" s="387"/>
      <c r="C605" s="387"/>
      <c r="D605" s="387"/>
      <c r="E605" s="387"/>
      <c r="F605" s="387"/>
      <c r="G605" s="387"/>
      <c r="H605" s="387"/>
      <c r="I605" s="387"/>
      <c r="J605" s="387"/>
      <c r="K605" s="387"/>
      <c r="L605" s="387"/>
      <c r="M605" s="387"/>
      <c r="N605" s="387"/>
      <c r="O605" s="387"/>
      <c r="P605" s="387"/>
      <c r="Q605" s="387"/>
      <c r="R605" s="387"/>
      <c r="S605" s="387"/>
      <c r="T605" s="387"/>
      <c r="U605" s="387"/>
      <c r="V605" s="387"/>
      <c r="W605" s="387"/>
      <c r="X605" s="387"/>
      <c r="Y605" s="387"/>
      <c r="Z605" s="387"/>
      <c r="AA605" s="387"/>
      <c r="AB605" s="387"/>
      <c r="AC605" s="387"/>
      <c r="AD605" s="387"/>
      <c r="AE605" s="387"/>
      <c r="AF605" s="387"/>
      <c r="AG605" s="387"/>
      <c r="AH605" s="387"/>
      <c r="AI605" s="387"/>
      <c r="AJ605" s="387"/>
      <c r="AK605" s="387"/>
      <c r="AL605" s="387"/>
      <c r="AM605" s="387"/>
      <c r="AN605" s="387"/>
      <c r="AO605" s="387"/>
      <c r="AP605" s="387"/>
      <c r="AQ605" s="387"/>
      <c r="AR605" s="387"/>
      <c r="AS605" s="387"/>
      <c r="AT605" s="387"/>
      <c r="AU605" s="387"/>
      <c r="AV605" s="387"/>
      <c r="AW605" s="387"/>
      <c r="AX605" s="387"/>
      <c r="AY605" s="387"/>
      <c r="AZ605" s="122"/>
      <c r="BA605" s="122"/>
    </row>
    <row r="606" spans="1:54" ht="19.5" customHeight="1">
      <c r="A606" s="225"/>
      <c r="B606" s="225"/>
      <c r="C606" s="225"/>
      <c r="D606" s="186"/>
      <c r="E606" s="186"/>
      <c r="F606" s="186"/>
      <c r="G606" s="186"/>
      <c r="H606" s="186"/>
      <c r="I606" s="186"/>
      <c r="J606" s="186"/>
      <c r="K606" s="186"/>
      <c r="L606" s="186"/>
      <c r="M606" s="186"/>
      <c r="N606" s="186"/>
      <c r="O606" s="186"/>
      <c r="P606" s="186"/>
      <c r="Q606" s="186"/>
      <c r="R606" s="186"/>
      <c r="S606" s="186"/>
      <c r="T606" s="186"/>
      <c r="U606" s="186"/>
      <c r="V606" s="186"/>
      <c r="W606" s="186"/>
      <c r="X606" s="186"/>
      <c r="Y606" s="186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  <c r="AS606" s="186"/>
      <c r="AT606" s="186"/>
      <c r="AU606" s="186"/>
      <c r="AV606" s="186"/>
      <c r="AW606" s="186"/>
      <c r="AX606" s="186"/>
      <c r="AY606" s="186"/>
      <c r="AZ606" s="122"/>
      <c r="BA606" s="122"/>
    </row>
    <row r="607" spans="1:54" ht="16.5" customHeight="1">
      <c r="A607" s="176" t="s">
        <v>367</v>
      </c>
      <c r="B607" s="176"/>
      <c r="C607" s="176"/>
      <c r="D607" s="176"/>
      <c r="E607" s="175"/>
      <c r="F607" s="175"/>
      <c r="G607" s="175"/>
      <c r="H607" s="175"/>
      <c r="I607" s="175"/>
      <c r="J607" s="175"/>
      <c r="K607" s="175"/>
      <c r="L607" s="175"/>
      <c r="M607" s="175"/>
      <c r="N607" s="175"/>
      <c r="O607" s="175"/>
      <c r="P607" s="175"/>
      <c r="Q607" s="175"/>
      <c r="R607" s="175"/>
      <c r="S607" s="175"/>
      <c r="T607" s="175"/>
      <c r="U607" s="175"/>
      <c r="V607" s="175"/>
      <c r="W607" s="175"/>
      <c r="X607" s="175"/>
      <c r="Y607" s="175"/>
      <c r="Z607" s="175"/>
      <c r="AA607" s="175"/>
      <c r="AB607" s="175"/>
      <c r="AC607" s="175"/>
      <c r="AD607" s="175"/>
      <c r="AE607" s="175"/>
      <c r="AF607" s="175"/>
      <c r="AG607" s="175"/>
      <c r="AH607" s="175"/>
      <c r="AI607" s="175"/>
      <c r="AJ607" s="175"/>
      <c r="AK607" s="175"/>
      <c r="AL607" s="175"/>
      <c r="AM607" s="175"/>
      <c r="AN607" s="175"/>
      <c r="AO607" s="175"/>
      <c r="AP607" s="175"/>
      <c r="AQ607" s="175"/>
      <c r="AR607" s="175"/>
      <c r="AS607" s="175"/>
      <c r="AT607" s="175"/>
      <c r="AU607" s="175"/>
      <c r="AV607" s="175"/>
      <c r="AW607" s="175"/>
      <c r="AX607" s="175"/>
      <c r="AY607" s="175"/>
      <c r="AZ607" s="117"/>
      <c r="BA607" s="117"/>
      <c r="BB607" s="117"/>
    </row>
    <row r="608" spans="1:54" ht="18">
      <c r="A608" s="125"/>
      <c r="B608" s="123" t="s">
        <v>365</v>
      </c>
      <c r="C608" s="123"/>
      <c r="D608" s="126"/>
      <c r="E608" s="127"/>
      <c r="F608" s="127"/>
      <c r="G608" s="127"/>
      <c r="H608" s="123"/>
      <c r="I608" s="123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124"/>
      <c r="U608" s="124"/>
      <c r="V608" s="124"/>
      <c r="W608" s="124"/>
      <c r="X608" s="124"/>
      <c r="Y608" s="124"/>
      <c r="Z608" s="124"/>
      <c r="AA608" s="124"/>
      <c r="AB608" s="124"/>
      <c r="AC608" s="124"/>
      <c r="AD608" s="124"/>
      <c r="AE608" s="124"/>
      <c r="AF608" s="124"/>
      <c r="AG608" s="124"/>
      <c r="AH608" s="124"/>
      <c r="AI608" s="124"/>
      <c r="AJ608" s="124"/>
      <c r="AK608" s="124"/>
      <c r="AL608" s="124"/>
      <c r="AM608" s="124"/>
      <c r="AN608" s="124"/>
      <c r="AO608" s="123"/>
      <c r="AP608" s="123"/>
      <c r="AQ608" s="123"/>
      <c r="AR608" s="123"/>
      <c r="AS608" s="123"/>
      <c r="AT608" s="124"/>
      <c r="AU608" s="124"/>
      <c r="AV608" s="124"/>
      <c r="AW608" s="124"/>
      <c r="AX608" s="124"/>
      <c r="AY608" s="128"/>
      <c r="AZ608" s="101"/>
      <c r="BA608" s="101"/>
    </row>
    <row r="609" spans="1:53" ht="18">
      <c r="A609" s="125"/>
      <c r="B609" s="123"/>
      <c r="C609" s="123"/>
      <c r="D609" s="126"/>
      <c r="E609" s="127"/>
      <c r="F609" s="127"/>
      <c r="G609" s="127"/>
      <c r="H609" s="123"/>
      <c r="I609" s="123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124"/>
      <c r="U609" s="124"/>
      <c r="V609" s="124"/>
      <c r="W609" s="124"/>
      <c r="X609" s="124"/>
      <c r="Y609" s="124"/>
      <c r="Z609" s="124"/>
      <c r="AA609" s="124"/>
      <c r="AB609" s="124"/>
      <c r="AC609" s="124"/>
      <c r="AD609" s="124"/>
      <c r="AE609" s="124"/>
      <c r="AF609" s="124"/>
      <c r="AG609" s="124"/>
      <c r="AH609" s="124"/>
      <c r="AI609" s="124"/>
      <c r="AJ609" s="124"/>
      <c r="AK609" s="124"/>
      <c r="AL609" s="124"/>
      <c r="AM609" s="124"/>
      <c r="AN609" s="124"/>
      <c r="AO609" s="123"/>
      <c r="AP609" s="123"/>
      <c r="AQ609" s="123"/>
      <c r="AR609" s="123"/>
      <c r="AS609" s="123"/>
      <c r="AT609" s="124"/>
      <c r="AU609" s="124"/>
      <c r="AV609" s="124"/>
      <c r="AW609" s="124"/>
      <c r="AX609" s="124"/>
      <c r="AY609" s="128"/>
      <c r="AZ609" s="101"/>
      <c r="BA609" s="101"/>
    </row>
    <row r="610" spans="1:53" ht="18">
      <c r="A610" s="125"/>
      <c r="B610" s="123" t="s">
        <v>284</v>
      </c>
      <c r="C610" s="123"/>
      <c r="D610" s="126"/>
      <c r="E610" s="127"/>
      <c r="F610" s="127"/>
      <c r="G610" s="127"/>
      <c r="H610" s="123"/>
      <c r="I610" s="123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124"/>
      <c r="U610" s="124"/>
      <c r="V610" s="124"/>
      <c r="W610" s="124"/>
      <c r="X610" s="124"/>
      <c r="Y610" s="124"/>
      <c r="Z610" s="124"/>
      <c r="AA610" s="124"/>
      <c r="AB610" s="124"/>
      <c r="AC610" s="124"/>
      <c r="AD610" s="124"/>
      <c r="AE610" s="124"/>
      <c r="AF610" s="124"/>
      <c r="AG610" s="124"/>
      <c r="AH610" s="124"/>
      <c r="AI610" s="124"/>
      <c r="AJ610" s="124"/>
      <c r="AK610" s="124"/>
      <c r="AL610" s="124"/>
      <c r="AM610" s="124"/>
      <c r="AN610" s="124"/>
      <c r="AO610" s="123"/>
      <c r="AP610" s="123"/>
      <c r="AQ610" s="123"/>
      <c r="AR610" s="123"/>
      <c r="AS610" s="123"/>
      <c r="AT610" s="124"/>
      <c r="AU610" s="124"/>
      <c r="AV610" s="124"/>
      <c r="AW610" s="124"/>
      <c r="AX610" s="124"/>
      <c r="AY610" s="128"/>
      <c r="AZ610" s="101"/>
      <c r="BA610" s="101"/>
    </row>
    <row r="611" spans="1:53" ht="18">
      <c r="A611" s="125"/>
      <c r="B611" s="123"/>
      <c r="C611" s="123"/>
      <c r="D611" s="126"/>
      <c r="E611" s="127"/>
      <c r="F611" s="127"/>
      <c r="G611" s="127"/>
      <c r="H611" s="123"/>
      <c r="I611" s="123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124"/>
      <c r="U611" s="124"/>
      <c r="V611" s="124"/>
      <c r="W611" s="124"/>
      <c r="X611" s="124"/>
      <c r="Y611" s="124"/>
      <c r="Z611" s="124"/>
      <c r="AA611" s="124"/>
      <c r="AB611" s="124"/>
      <c r="AC611" s="124"/>
      <c r="AD611" s="124"/>
      <c r="AE611" s="124"/>
      <c r="AF611" s="124"/>
      <c r="AG611" s="124"/>
      <c r="AH611" s="124"/>
      <c r="AI611" s="124"/>
      <c r="AJ611" s="124"/>
      <c r="AK611" s="124"/>
      <c r="AL611" s="124"/>
      <c r="AM611" s="124"/>
      <c r="AN611" s="124"/>
      <c r="AO611" s="123"/>
      <c r="AP611" s="123"/>
      <c r="AQ611" s="123"/>
      <c r="AR611" s="123"/>
      <c r="AS611" s="123"/>
      <c r="AT611" s="124"/>
      <c r="AU611" s="124"/>
      <c r="AV611" s="124"/>
      <c r="AW611" s="124"/>
      <c r="AX611" s="124"/>
      <c r="AY611" s="128"/>
      <c r="AZ611" s="101"/>
      <c r="BA611" s="101"/>
    </row>
    <row r="612" spans="1:53" ht="18.75" customHeight="1">
      <c r="A612" s="387" t="s">
        <v>366</v>
      </c>
      <c r="B612" s="387"/>
      <c r="C612" s="387"/>
      <c r="D612" s="388"/>
      <c r="E612" s="388"/>
      <c r="F612" s="388"/>
      <c r="G612" s="388"/>
      <c r="H612" s="388"/>
      <c r="I612" s="388"/>
      <c r="J612" s="388"/>
      <c r="K612" s="388"/>
      <c r="L612" s="388"/>
      <c r="M612" s="388"/>
      <c r="N612" s="388"/>
      <c r="O612" s="388"/>
      <c r="P612" s="388"/>
      <c r="Q612" s="388"/>
      <c r="R612" s="388"/>
      <c r="S612" s="388"/>
      <c r="T612" s="388"/>
      <c r="U612" s="388"/>
      <c r="V612" s="136"/>
      <c r="W612" s="136"/>
      <c r="X612" s="136"/>
      <c r="Y612" s="136"/>
      <c r="Z612" s="136"/>
      <c r="AA612" s="136"/>
      <c r="AB612" s="136"/>
      <c r="AC612" s="137"/>
      <c r="AD612" s="137"/>
      <c r="AE612" s="136"/>
      <c r="AF612" s="136"/>
      <c r="AG612" s="136"/>
      <c r="AH612" s="137"/>
      <c r="AI612" s="137"/>
      <c r="AJ612" s="136"/>
      <c r="AK612" s="136"/>
      <c r="AL612" s="136"/>
      <c r="AM612" s="137"/>
      <c r="AN612" s="137"/>
      <c r="AO612" s="136"/>
      <c r="AP612" s="136"/>
      <c r="AQ612" s="136"/>
      <c r="AR612" s="137"/>
      <c r="AS612" s="137"/>
      <c r="AT612" s="136"/>
      <c r="AU612" s="136"/>
      <c r="AV612" s="136"/>
      <c r="AW612" s="137"/>
      <c r="AX612" s="137"/>
      <c r="AY612" s="136"/>
      <c r="AZ612" s="122"/>
      <c r="BA612" s="122"/>
    </row>
    <row r="615" spans="1:53" ht="18">
      <c r="A615" s="175"/>
      <c r="B615" s="123"/>
      <c r="C615" s="123"/>
      <c r="D615" s="126"/>
      <c r="E615" s="127"/>
      <c r="F615" s="127"/>
      <c r="G615" s="127"/>
      <c r="H615" s="123"/>
      <c r="I615" s="123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124"/>
      <c r="U615" s="124"/>
      <c r="V615" s="124"/>
      <c r="W615" s="124"/>
      <c r="X615" s="124"/>
      <c r="Y615" s="124"/>
      <c r="Z615" s="124"/>
      <c r="AA615" s="124"/>
      <c r="AB615" s="124"/>
      <c r="AC615" s="124"/>
      <c r="AD615" s="124"/>
      <c r="AE615" s="124"/>
      <c r="AF615" s="124"/>
      <c r="AG615" s="124"/>
      <c r="AH615" s="124"/>
      <c r="AI615" s="124"/>
      <c r="AJ615" s="124"/>
      <c r="AK615" s="124"/>
      <c r="AL615" s="124"/>
      <c r="AM615" s="124"/>
      <c r="AN615" s="124"/>
      <c r="AO615" s="123"/>
      <c r="AP615" s="123"/>
      <c r="AQ615" s="123"/>
      <c r="AR615" s="123"/>
      <c r="AS615" s="123"/>
      <c r="AT615" s="124"/>
      <c r="AU615" s="124"/>
      <c r="AV615" s="124"/>
      <c r="AW615" s="124"/>
      <c r="AX615" s="124"/>
      <c r="AY615" s="128"/>
      <c r="AZ615" s="101"/>
      <c r="BA615" s="101"/>
    </row>
    <row r="616" spans="1:53">
      <c r="A616" s="110"/>
      <c r="T616" s="111"/>
      <c r="U616" s="111"/>
      <c r="V616" s="111"/>
      <c r="W616" s="111"/>
      <c r="X616" s="111"/>
      <c r="Y616" s="111"/>
      <c r="Z616" s="111"/>
      <c r="AA616" s="111"/>
      <c r="AB616" s="111"/>
      <c r="AC616" s="111"/>
      <c r="AD616" s="111"/>
      <c r="AE616" s="111"/>
      <c r="AF616" s="111"/>
      <c r="AG616" s="111"/>
      <c r="AH616" s="111"/>
      <c r="AI616" s="111"/>
      <c r="AJ616" s="111"/>
      <c r="AK616" s="111"/>
      <c r="AL616" s="111"/>
      <c r="AM616" s="111"/>
      <c r="AN616" s="111"/>
      <c r="AT616" s="111"/>
      <c r="AU616" s="111"/>
      <c r="AV616" s="111"/>
      <c r="AW616" s="111"/>
      <c r="AX616" s="111"/>
      <c r="AY616" s="101"/>
      <c r="AZ616" s="101"/>
      <c r="BA616" s="101"/>
    </row>
    <row r="617" spans="1:53">
      <c r="A617" s="110"/>
      <c r="T617" s="111"/>
      <c r="U617" s="111"/>
      <c r="V617" s="111"/>
      <c r="W617" s="111"/>
      <c r="X617" s="111"/>
      <c r="Y617" s="111"/>
      <c r="Z617" s="111"/>
      <c r="AA617" s="111"/>
      <c r="AB617" s="111"/>
      <c r="AC617" s="111"/>
      <c r="AD617" s="111"/>
      <c r="AE617" s="111"/>
      <c r="AF617" s="111"/>
      <c r="AG617" s="111"/>
      <c r="AH617" s="111"/>
      <c r="AI617" s="111"/>
      <c r="AJ617" s="111"/>
      <c r="AK617" s="111"/>
      <c r="AL617" s="111"/>
      <c r="AM617" s="111"/>
      <c r="AN617" s="111"/>
      <c r="AT617" s="111"/>
      <c r="AU617" s="111"/>
      <c r="AV617" s="111"/>
      <c r="AW617" s="111"/>
      <c r="AX617" s="111"/>
      <c r="AY617" s="101"/>
      <c r="AZ617" s="101"/>
      <c r="BA617" s="101"/>
    </row>
    <row r="618" spans="1:53">
      <c r="A618" s="110"/>
      <c r="T618" s="111"/>
      <c r="U618" s="111"/>
      <c r="V618" s="111"/>
      <c r="W618" s="111"/>
      <c r="X618" s="111"/>
      <c r="Y618" s="111"/>
      <c r="Z618" s="111"/>
      <c r="AA618" s="111"/>
      <c r="AB618" s="111"/>
      <c r="AC618" s="111"/>
      <c r="AD618" s="111"/>
      <c r="AE618" s="111"/>
      <c r="AF618" s="111"/>
      <c r="AG618" s="111"/>
      <c r="AH618" s="111"/>
      <c r="AI618" s="111"/>
      <c r="AJ618" s="111"/>
      <c r="AK618" s="111"/>
      <c r="AL618" s="111"/>
      <c r="AM618" s="111"/>
      <c r="AN618" s="111"/>
      <c r="AT618" s="111"/>
      <c r="AU618" s="111"/>
      <c r="AV618" s="111"/>
      <c r="AW618" s="111"/>
      <c r="AX618" s="111"/>
      <c r="AY618" s="101"/>
      <c r="AZ618" s="101"/>
      <c r="BA618" s="101"/>
    </row>
    <row r="619" spans="1:53" ht="14.25" customHeight="1">
      <c r="A619" s="110"/>
      <c r="T619" s="111"/>
      <c r="U619" s="111"/>
      <c r="V619" s="111"/>
      <c r="W619" s="111"/>
      <c r="X619" s="111"/>
      <c r="Y619" s="111"/>
      <c r="Z619" s="111"/>
      <c r="AA619" s="111"/>
      <c r="AB619" s="111"/>
      <c r="AC619" s="111"/>
      <c r="AD619" s="111"/>
      <c r="AE619" s="111"/>
      <c r="AF619" s="111"/>
      <c r="AG619" s="111"/>
      <c r="AH619" s="111"/>
      <c r="AI619" s="111"/>
      <c r="AJ619" s="111"/>
      <c r="AK619" s="111"/>
      <c r="AL619" s="111"/>
      <c r="AM619" s="111"/>
      <c r="AN619" s="111"/>
      <c r="AT619" s="111"/>
      <c r="AU619" s="111"/>
      <c r="AV619" s="111"/>
      <c r="AW619" s="111"/>
      <c r="AX619" s="111"/>
      <c r="AY619" s="101"/>
      <c r="AZ619" s="101"/>
      <c r="BA619" s="101"/>
    </row>
    <row r="620" spans="1:53">
      <c r="A620" s="112"/>
      <c r="T620" s="111"/>
      <c r="U620" s="111"/>
      <c r="V620" s="111"/>
      <c r="W620" s="111"/>
      <c r="X620" s="111"/>
      <c r="Y620" s="111"/>
      <c r="Z620" s="111"/>
      <c r="AA620" s="111"/>
      <c r="AB620" s="111"/>
      <c r="AC620" s="111"/>
      <c r="AD620" s="111"/>
      <c r="AE620" s="111"/>
      <c r="AF620" s="111"/>
      <c r="AG620" s="111"/>
      <c r="AH620" s="111"/>
      <c r="AI620" s="111"/>
      <c r="AJ620" s="111"/>
      <c r="AK620" s="111"/>
      <c r="AL620" s="111"/>
      <c r="AM620" s="111"/>
      <c r="AN620" s="111"/>
      <c r="AT620" s="111"/>
      <c r="AU620" s="111"/>
      <c r="AV620" s="111"/>
      <c r="AW620" s="111"/>
      <c r="AX620" s="111"/>
      <c r="AY620" s="101"/>
      <c r="AZ620" s="101"/>
      <c r="BA620" s="101"/>
    </row>
    <row r="621" spans="1:53">
      <c r="A621" s="110"/>
      <c r="T621" s="111"/>
      <c r="U621" s="111"/>
      <c r="V621" s="111"/>
      <c r="W621" s="111"/>
      <c r="X621" s="111"/>
      <c r="Y621" s="111"/>
      <c r="Z621" s="111"/>
      <c r="AA621" s="111"/>
      <c r="AB621" s="111"/>
      <c r="AC621" s="111"/>
      <c r="AD621" s="111"/>
      <c r="AE621" s="111"/>
      <c r="AF621" s="111"/>
      <c r="AG621" s="111"/>
      <c r="AH621" s="111"/>
      <c r="AI621" s="111"/>
      <c r="AJ621" s="111"/>
      <c r="AK621" s="111"/>
      <c r="AL621" s="111"/>
      <c r="AM621" s="111"/>
      <c r="AN621" s="111"/>
      <c r="AT621" s="111"/>
      <c r="AU621" s="111"/>
      <c r="AV621" s="111"/>
      <c r="AW621" s="111"/>
      <c r="AX621" s="111"/>
      <c r="AY621" s="101"/>
      <c r="AZ621" s="101"/>
      <c r="BA621" s="101"/>
    </row>
    <row r="622" spans="1:53">
      <c r="A622" s="110"/>
      <c r="T622" s="111"/>
      <c r="U622" s="111"/>
      <c r="V622" s="111"/>
      <c r="W622" s="111"/>
      <c r="X622" s="111"/>
      <c r="Y622" s="111"/>
      <c r="Z622" s="111"/>
      <c r="AA622" s="111"/>
      <c r="AB622" s="111"/>
      <c r="AC622" s="111"/>
      <c r="AD622" s="111"/>
      <c r="AE622" s="111"/>
      <c r="AF622" s="111"/>
      <c r="AG622" s="111"/>
      <c r="AH622" s="111"/>
      <c r="AI622" s="111"/>
      <c r="AJ622" s="111"/>
      <c r="AK622" s="111"/>
      <c r="AL622" s="111"/>
      <c r="AM622" s="111"/>
      <c r="AN622" s="111"/>
      <c r="AT622" s="111"/>
      <c r="AU622" s="111"/>
      <c r="AV622" s="111"/>
      <c r="AW622" s="111"/>
      <c r="AX622" s="111"/>
      <c r="AY622" s="101"/>
      <c r="AZ622" s="101"/>
      <c r="BA622" s="101"/>
    </row>
    <row r="623" spans="1:53">
      <c r="A623" s="110"/>
      <c r="T623" s="111"/>
      <c r="U623" s="111"/>
      <c r="V623" s="111"/>
      <c r="W623" s="111"/>
      <c r="X623" s="111"/>
      <c r="Y623" s="111"/>
      <c r="Z623" s="111"/>
      <c r="AA623" s="111"/>
      <c r="AB623" s="111"/>
      <c r="AC623" s="111"/>
      <c r="AD623" s="111"/>
      <c r="AE623" s="111"/>
      <c r="AF623" s="111"/>
      <c r="AG623" s="111"/>
      <c r="AH623" s="111"/>
      <c r="AI623" s="111"/>
      <c r="AJ623" s="111"/>
      <c r="AK623" s="111"/>
      <c r="AL623" s="111"/>
      <c r="AM623" s="111"/>
      <c r="AN623" s="111"/>
      <c r="AT623" s="111"/>
      <c r="AU623" s="111"/>
      <c r="AV623" s="111"/>
      <c r="AW623" s="111"/>
      <c r="AX623" s="111"/>
      <c r="AY623" s="101"/>
      <c r="AZ623" s="101"/>
      <c r="BA623" s="101"/>
    </row>
    <row r="624" spans="1:53">
      <c r="A624" s="110"/>
      <c r="T624" s="111"/>
      <c r="U624" s="111"/>
      <c r="V624" s="111"/>
      <c r="W624" s="111"/>
      <c r="X624" s="111"/>
      <c r="Y624" s="111"/>
      <c r="Z624" s="111"/>
      <c r="AA624" s="111"/>
      <c r="AB624" s="111"/>
      <c r="AC624" s="111"/>
      <c r="AD624" s="111"/>
      <c r="AE624" s="111"/>
      <c r="AF624" s="111"/>
      <c r="AG624" s="111"/>
      <c r="AH624" s="111"/>
      <c r="AI624" s="111"/>
      <c r="AJ624" s="111"/>
      <c r="AK624" s="111"/>
      <c r="AL624" s="111"/>
      <c r="AM624" s="111"/>
      <c r="AN624" s="111"/>
      <c r="AT624" s="111"/>
      <c r="AU624" s="111"/>
      <c r="AV624" s="111"/>
      <c r="AW624" s="111"/>
      <c r="AX624" s="111"/>
      <c r="AY624" s="101"/>
      <c r="AZ624" s="101"/>
      <c r="BA624" s="101"/>
    </row>
    <row r="625" spans="1:54" ht="12.75" customHeight="1">
      <c r="A625" s="110"/>
    </row>
    <row r="626" spans="1:54">
      <c r="A626" s="112"/>
    </row>
    <row r="627" spans="1:54">
      <c r="A627" s="110"/>
      <c r="T627" s="115"/>
      <c r="U627" s="115"/>
      <c r="V627" s="115"/>
      <c r="W627" s="115"/>
      <c r="X627" s="115"/>
      <c r="Y627" s="115"/>
      <c r="Z627" s="115"/>
      <c r="AA627" s="115"/>
      <c r="AB627" s="115"/>
      <c r="AC627" s="115"/>
      <c r="AD627" s="115"/>
      <c r="AE627" s="115"/>
      <c r="AF627" s="115"/>
      <c r="AG627" s="115"/>
      <c r="AH627" s="115"/>
      <c r="AI627" s="115"/>
      <c r="AJ627" s="115"/>
      <c r="AK627" s="115"/>
      <c r="AL627" s="115"/>
      <c r="AM627" s="115"/>
      <c r="AN627" s="115"/>
      <c r="AT627" s="115"/>
      <c r="AU627" s="115"/>
      <c r="AV627" s="115"/>
      <c r="AW627" s="115"/>
      <c r="AX627" s="115"/>
    </row>
    <row r="628" spans="1:54" s="109" customFormat="1">
      <c r="A628" s="110"/>
      <c r="D628" s="113"/>
      <c r="E628" s="114"/>
      <c r="F628" s="114"/>
      <c r="G628" s="114"/>
      <c r="T628" s="115"/>
      <c r="U628" s="115"/>
      <c r="V628" s="115"/>
      <c r="W628" s="115"/>
      <c r="X628" s="115"/>
      <c r="Y628" s="115"/>
      <c r="Z628" s="115"/>
      <c r="AA628" s="115"/>
      <c r="AB628" s="115"/>
      <c r="AC628" s="115"/>
      <c r="AD628" s="115"/>
      <c r="AE628" s="115"/>
      <c r="AF628" s="115"/>
      <c r="AG628" s="115"/>
      <c r="AH628" s="115"/>
      <c r="AI628" s="115"/>
      <c r="AJ628" s="115"/>
      <c r="AK628" s="115"/>
      <c r="AL628" s="115"/>
      <c r="AM628" s="115"/>
      <c r="AN628" s="115"/>
      <c r="AT628" s="115"/>
      <c r="AU628" s="115"/>
      <c r="AV628" s="115"/>
      <c r="AW628" s="115"/>
      <c r="AX628" s="115"/>
      <c r="BB628" s="101"/>
    </row>
    <row r="629" spans="1:54" s="109" customFormat="1">
      <c r="A629" s="110"/>
      <c r="D629" s="113"/>
      <c r="E629" s="114"/>
      <c r="F629" s="114"/>
      <c r="G629" s="114"/>
      <c r="T629" s="115"/>
      <c r="U629" s="115"/>
      <c r="V629" s="115"/>
      <c r="W629" s="115"/>
      <c r="X629" s="115"/>
      <c r="Y629" s="115"/>
      <c r="Z629" s="115"/>
      <c r="AA629" s="115"/>
      <c r="AB629" s="115"/>
      <c r="AC629" s="115"/>
      <c r="AD629" s="115"/>
      <c r="AE629" s="115"/>
      <c r="AF629" s="115"/>
      <c r="AG629" s="115"/>
      <c r="AH629" s="115"/>
      <c r="AI629" s="115"/>
      <c r="AJ629" s="115"/>
      <c r="AK629" s="115"/>
      <c r="AL629" s="115"/>
      <c r="AM629" s="115"/>
      <c r="AN629" s="115"/>
      <c r="AT629" s="115"/>
      <c r="AU629" s="115"/>
      <c r="AV629" s="115"/>
      <c r="AW629" s="115"/>
      <c r="AX629" s="115"/>
      <c r="BB629" s="101"/>
    </row>
    <row r="630" spans="1:54" s="109" customFormat="1">
      <c r="A630" s="110"/>
      <c r="D630" s="113"/>
      <c r="E630" s="114"/>
      <c r="F630" s="114"/>
      <c r="G630" s="114"/>
      <c r="T630" s="115"/>
      <c r="U630" s="115"/>
      <c r="V630" s="115"/>
      <c r="W630" s="115"/>
      <c r="X630" s="115"/>
      <c r="Y630" s="115"/>
      <c r="Z630" s="115"/>
      <c r="AA630" s="115"/>
      <c r="AB630" s="115"/>
      <c r="AC630" s="115"/>
      <c r="AD630" s="115"/>
      <c r="AE630" s="115"/>
      <c r="AF630" s="115"/>
      <c r="AG630" s="115"/>
      <c r="AH630" s="115"/>
      <c r="AI630" s="115"/>
      <c r="AJ630" s="115"/>
      <c r="AK630" s="115"/>
      <c r="AL630" s="115"/>
      <c r="AM630" s="115"/>
      <c r="AN630" s="115"/>
      <c r="AT630" s="115"/>
      <c r="AU630" s="115"/>
      <c r="AV630" s="115"/>
      <c r="AW630" s="115"/>
      <c r="AX630" s="115"/>
      <c r="BB630" s="101"/>
    </row>
    <row r="631" spans="1:54" s="109" customFormat="1">
      <c r="A631" s="110"/>
      <c r="D631" s="113"/>
      <c r="E631" s="114"/>
      <c r="F631" s="114"/>
      <c r="G631" s="114"/>
      <c r="BB631" s="101"/>
    </row>
    <row r="637" spans="1:54" s="109" customFormat="1" ht="49.5" customHeight="1">
      <c r="D637" s="113"/>
      <c r="E637" s="114"/>
      <c r="F637" s="114"/>
      <c r="G637" s="114"/>
      <c r="BB637" s="101"/>
    </row>
  </sheetData>
  <mergeCells count="263">
    <mergeCell ref="A161:A167"/>
    <mergeCell ref="B161:B167"/>
    <mergeCell ref="C161:C167"/>
    <mergeCell ref="A560:A566"/>
    <mergeCell ref="B560:B566"/>
    <mergeCell ref="C560:C566"/>
    <mergeCell ref="A567:A573"/>
    <mergeCell ref="B567:B573"/>
    <mergeCell ref="C567:C573"/>
    <mergeCell ref="A500:BB500"/>
    <mergeCell ref="A502:A508"/>
    <mergeCell ref="B502:B508"/>
    <mergeCell ref="C502:C508"/>
    <mergeCell ref="A509:A515"/>
    <mergeCell ref="B509:B515"/>
    <mergeCell ref="C509:C515"/>
    <mergeCell ref="A360:A366"/>
    <mergeCell ref="B360:B366"/>
    <mergeCell ref="C360:C366"/>
    <mergeCell ref="A367:A373"/>
    <mergeCell ref="B367:B373"/>
    <mergeCell ref="C367:C373"/>
    <mergeCell ref="B176:B182"/>
    <mergeCell ref="C176:C182"/>
    <mergeCell ref="A119:A125"/>
    <mergeCell ref="B119:B125"/>
    <mergeCell ref="C119:C125"/>
    <mergeCell ref="A126:A132"/>
    <mergeCell ref="B126:B132"/>
    <mergeCell ref="C126:C132"/>
    <mergeCell ref="A133:A139"/>
    <mergeCell ref="B133:B139"/>
    <mergeCell ref="C133:C139"/>
    <mergeCell ref="A140:A146"/>
    <mergeCell ref="B140:B146"/>
    <mergeCell ref="C140:C146"/>
    <mergeCell ref="A147:A153"/>
    <mergeCell ref="B147:B153"/>
    <mergeCell ref="C147:C153"/>
    <mergeCell ref="A154:A160"/>
    <mergeCell ref="B154:B160"/>
    <mergeCell ref="C154:C160"/>
    <mergeCell ref="A612:U612"/>
    <mergeCell ref="A516:C522"/>
    <mergeCell ref="A501:BB501"/>
    <mergeCell ref="A596:C602"/>
    <mergeCell ref="A523:C529"/>
    <mergeCell ref="A532:A538"/>
    <mergeCell ref="B532:B538"/>
    <mergeCell ref="C532:C538"/>
    <mergeCell ref="A530:BB530"/>
    <mergeCell ref="A531:BB531"/>
    <mergeCell ref="A574:C580"/>
    <mergeCell ref="A581:C587"/>
    <mergeCell ref="A605:AY605"/>
    <mergeCell ref="A588:BB588"/>
    <mergeCell ref="A589:C595"/>
    <mergeCell ref="A539:A545"/>
    <mergeCell ref="B539:B545"/>
    <mergeCell ref="C539:C545"/>
    <mergeCell ref="A546:A552"/>
    <mergeCell ref="B546:B552"/>
    <mergeCell ref="C546:C552"/>
    <mergeCell ref="A553:A559"/>
    <mergeCell ref="B553:B559"/>
    <mergeCell ref="C553:C559"/>
    <mergeCell ref="A84:A90"/>
    <mergeCell ref="B84:B90"/>
    <mergeCell ref="C84:C90"/>
    <mergeCell ref="C49:C55"/>
    <mergeCell ref="A296:A302"/>
    <mergeCell ref="B296:B302"/>
    <mergeCell ref="C296:C302"/>
    <mergeCell ref="A303:A309"/>
    <mergeCell ref="B303:B309"/>
    <mergeCell ref="C303:C309"/>
    <mergeCell ref="A98:A104"/>
    <mergeCell ref="B98:B104"/>
    <mergeCell ref="C98:C104"/>
    <mergeCell ref="A197:A203"/>
    <mergeCell ref="B197:B203"/>
    <mergeCell ref="C197:C203"/>
    <mergeCell ref="A204:A210"/>
    <mergeCell ref="C204:C210"/>
    <mergeCell ref="A183:A189"/>
    <mergeCell ref="B183:B189"/>
    <mergeCell ref="C183:C189"/>
    <mergeCell ref="A190:A196"/>
    <mergeCell ref="B190:B196"/>
    <mergeCell ref="C190:C196"/>
    <mergeCell ref="A168:C174"/>
    <mergeCell ref="A175:BA175"/>
    <mergeCell ref="A288:C294"/>
    <mergeCell ref="A211:A217"/>
    <mergeCell ref="B211:B217"/>
    <mergeCell ref="C211:C217"/>
    <mergeCell ref="A218:A224"/>
    <mergeCell ref="B218:B224"/>
    <mergeCell ref="C218:C224"/>
    <mergeCell ref="A274:A280"/>
    <mergeCell ref="B274:B280"/>
    <mergeCell ref="C274:C280"/>
    <mergeCell ref="A281:A287"/>
    <mergeCell ref="B281:B287"/>
    <mergeCell ref="C281:C28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25:C31"/>
    <mergeCell ref="K7:M7"/>
    <mergeCell ref="N7:P7"/>
    <mergeCell ref="Q7:S7"/>
    <mergeCell ref="A32:BB32"/>
    <mergeCell ref="A10:C16"/>
    <mergeCell ref="A17:BB17"/>
    <mergeCell ref="A18:C24"/>
    <mergeCell ref="BB18:BB31"/>
    <mergeCell ref="Z7:AD7"/>
    <mergeCell ref="AE7:AI7"/>
    <mergeCell ref="AJ7:AN7"/>
    <mergeCell ref="AO7:AS7"/>
    <mergeCell ref="AT7:AX7"/>
    <mergeCell ref="A33:BB33"/>
    <mergeCell ref="A34:BB34"/>
    <mergeCell ref="A35:A41"/>
    <mergeCell ref="B35:B41"/>
    <mergeCell ref="C35:C41"/>
    <mergeCell ref="A105:A111"/>
    <mergeCell ref="B105:B111"/>
    <mergeCell ref="C105:C111"/>
    <mergeCell ref="B49:B55"/>
    <mergeCell ref="A91:A97"/>
    <mergeCell ref="B91:B97"/>
    <mergeCell ref="C91:C97"/>
    <mergeCell ref="A70:A76"/>
    <mergeCell ref="B70:B76"/>
    <mergeCell ref="C70:C76"/>
    <mergeCell ref="A77:A83"/>
    <mergeCell ref="B77:B83"/>
    <mergeCell ref="C77:C83"/>
    <mergeCell ref="A49:A55"/>
    <mergeCell ref="A42:A48"/>
    <mergeCell ref="B42:B48"/>
    <mergeCell ref="C42:C48"/>
    <mergeCell ref="A56:A62"/>
    <mergeCell ref="B56:B62"/>
    <mergeCell ref="C56:C62"/>
    <mergeCell ref="BB523:BB529"/>
    <mergeCell ref="A63:A69"/>
    <mergeCell ref="B63:B69"/>
    <mergeCell ref="C63:C69"/>
    <mergeCell ref="B204:B210"/>
    <mergeCell ref="A112:A118"/>
    <mergeCell ref="B112:B118"/>
    <mergeCell ref="C112:C118"/>
    <mergeCell ref="A176:A182"/>
    <mergeCell ref="A295:BB295"/>
    <mergeCell ref="A338:C344"/>
    <mergeCell ref="A345:BB345"/>
    <mergeCell ref="A374:A380"/>
    <mergeCell ref="B374:B380"/>
    <mergeCell ref="C374:C380"/>
    <mergeCell ref="A381:A387"/>
    <mergeCell ref="B381:B387"/>
    <mergeCell ref="C381:C387"/>
    <mergeCell ref="A310:A316"/>
    <mergeCell ref="B310:B316"/>
    <mergeCell ref="C310:C316"/>
    <mergeCell ref="A317:A323"/>
    <mergeCell ref="B317:B323"/>
    <mergeCell ref="C317:C323"/>
    <mergeCell ref="A324:A330"/>
    <mergeCell ref="B324:B330"/>
    <mergeCell ref="C324:C330"/>
    <mergeCell ref="A331:A337"/>
    <mergeCell ref="B331:B337"/>
    <mergeCell ref="C331:C337"/>
    <mergeCell ref="A346:A352"/>
    <mergeCell ref="B346:B352"/>
    <mergeCell ref="C346:C352"/>
    <mergeCell ref="A353:A359"/>
    <mergeCell ref="A409:A415"/>
    <mergeCell ref="B409:B415"/>
    <mergeCell ref="C409:C415"/>
    <mergeCell ref="A486:C492"/>
    <mergeCell ref="A493:C499"/>
    <mergeCell ref="A388:A394"/>
    <mergeCell ref="B388:B394"/>
    <mergeCell ref="C388:C394"/>
    <mergeCell ref="A395:A401"/>
    <mergeCell ref="B395:B401"/>
    <mergeCell ref="C395:C401"/>
    <mergeCell ref="A402:A408"/>
    <mergeCell ref="B402:B408"/>
    <mergeCell ref="C402:C408"/>
    <mergeCell ref="B353:B359"/>
    <mergeCell ref="C353:C359"/>
    <mergeCell ref="A416:A422"/>
    <mergeCell ref="B416:B422"/>
    <mergeCell ref="C416:C422"/>
    <mergeCell ref="A423:A429"/>
    <mergeCell ref="B423:B429"/>
    <mergeCell ref="C423:C429"/>
    <mergeCell ref="A430:A436"/>
    <mergeCell ref="B430:B436"/>
    <mergeCell ref="C430:C436"/>
    <mergeCell ref="A437:A443"/>
    <mergeCell ref="B437:B443"/>
    <mergeCell ref="C437:C443"/>
    <mergeCell ref="A444:A450"/>
    <mergeCell ref="B444:B450"/>
    <mergeCell ref="C444:C450"/>
    <mergeCell ref="A451:A457"/>
    <mergeCell ref="B451:B457"/>
    <mergeCell ref="C451:C457"/>
    <mergeCell ref="A458:A464"/>
    <mergeCell ref="B458:B464"/>
    <mergeCell ref="C458:C464"/>
    <mergeCell ref="A465:A471"/>
    <mergeCell ref="B465:B471"/>
    <mergeCell ref="C465:C471"/>
    <mergeCell ref="A472:A478"/>
    <mergeCell ref="B472:B478"/>
    <mergeCell ref="C472:C478"/>
    <mergeCell ref="A479:A485"/>
    <mergeCell ref="B479:B485"/>
    <mergeCell ref="C479:C485"/>
    <mergeCell ref="A225:A231"/>
    <mergeCell ref="B225:B231"/>
    <mergeCell ref="C225:C231"/>
    <mergeCell ref="A232:A238"/>
    <mergeCell ref="B232:B238"/>
    <mergeCell ref="C232:C238"/>
    <mergeCell ref="A239:A245"/>
    <mergeCell ref="B239:B245"/>
    <mergeCell ref="C239:C245"/>
    <mergeCell ref="A246:A252"/>
    <mergeCell ref="B246:B252"/>
    <mergeCell ref="C246:C252"/>
    <mergeCell ref="A253:A259"/>
    <mergeCell ref="B253:B259"/>
    <mergeCell ref="C253:C259"/>
    <mergeCell ref="A260:A266"/>
    <mergeCell ref="B260:B266"/>
    <mergeCell ref="C260:C266"/>
    <mergeCell ref="A267:A273"/>
    <mergeCell ref="B267:B273"/>
    <mergeCell ref="C267:C273"/>
  </mergeCells>
  <pageMargins left="0.23622047244094491" right="0.27559055118110237" top="0.27559055118110237" bottom="0.39370078740157483" header="0.27559055118110237" footer="0"/>
  <pageSetup paperSize="9" scale="29" fitToHeight="3" orientation="landscape" r:id="rId1"/>
  <headerFooter>
    <oddFooter>&amp;C&amp;"Times New Roman,обычный"&amp;8Страница  &amp;P из &amp;N</oddFooter>
  </headerFooter>
  <rowBreaks count="1" manualBreakCount="1">
    <brk id="563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54"/>
  <sheetViews>
    <sheetView view="pageBreakPreview" zoomScale="85" zoomScaleNormal="70" zoomScaleSheetLayoutView="85" workbookViewId="0">
      <pane xSplit="2" ySplit="6" topLeftCell="N43" activePane="bottomRight" state="frozen"/>
      <selection pane="topRight" activeCell="C1" sqref="C1"/>
      <selection pane="bottomLeft" activeCell="A7" sqref="A7"/>
      <selection pane="bottomRight" activeCell="AQ54" sqref="A1:AY54"/>
    </sheetView>
  </sheetViews>
  <sheetFormatPr defaultColWidth="9.109375" defaultRowHeight="13.8"/>
  <cols>
    <col min="1" max="1" width="8.88671875" style="171" customWidth="1"/>
    <col min="2" max="2" width="36" style="172" customWidth="1"/>
    <col min="3" max="4" width="14.88671875" style="172" customWidth="1"/>
    <col min="5" max="5" width="7.33203125" style="172" customWidth="1"/>
    <col min="6" max="6" width="8" style="172" customWidth="1"/>
    <col min="7" max="7" width="6.88671875" style="172" customWidth="1"/>
    <col min="8" max="9" width="6.44140625" style="172" customWidth="1"/>
    <col min="10" max="10" width="2.6640625" style="172" bestFit="1" customWidth="1"/>
    <col min="11" max="11" width="5.44140625" style="172" customWidth="1"/>
    <col min="12" max="12" width="6.109375" style="172" customWidth="1"/>
    <col min="13" max="13" width="2.6640625" style="172" bestFit="1" customWidth="1"/>
    <col min="14" max="14" width="5.5546875" style="172" customWidth="1"/>
    <col min="15" max="15" width="5.44140625" style="172" customWidth="1"/>
    <col min="16" max="16" width="2.6640625" style="172" bestFit="1" customWidth="1"/>
    <col min="17" max="18" width="6.109375" style="172" customWidth="1"/>
    <col min="19" max="19" width="2.6640625" style="172" bestFit="1" customWidth="1"/>
    <col min="20" max="20" width="4.88671875" style="172" customWidth="1"/>
    <col min="21" max="21" width="5.33203125" style="172" customWidth="1"/>
    <col min="22" max="22" width="2.6640625" style="172" bestFit="1" customWidth="1"/>
    <col min="23" max="23" width="5.6640625" style="172" customWidth="1"/>
    <col min="24" max="24" width="5.109375" style="172" customWidth="1"/>
    <col min="25" max="25" width="2.6640625" style="172" bestFit="1" customWidth="1"/>
    <col min="26" max="26" width="5.6640625" style="172" customWidth="1"/>
    <col min="27" max="27" width="5" style="172" customWidth="1"/>
    <col min="28" max="28" width="2.6640625" style="172" bestFit="1" customWidth="1"/>
    <col min="29" max="29" width="4.6640625" style="172" customWidth="1"/>
    <col min="30" max="30" width="4.5546875" style="172" customWidth="1"/>
    <col min="31" max="31" width="2.6640625" style="172" bestFit="1" customWidth="1"/>
    <col min="32" max="32" width="5" style="172" customWidth="1"/>
    <col min="33" max="33" width="5.109375" style="172" customWidth="1"/>
    <col min="34" max="34" width="2.6640625" style="172" bestFit="1" customWidth="1"/>
    <col min="35" max="35" width="5" style="172" customWidth="1"/>
    <col min="36" max="36" width="5.109375" style="172" customWidth="1"/>
    <col min="37" max="37" width="2.6640625" style="172" bestFit="1" customWidth="1"/>
    <col min="38" max="38" width="4.6640625" style="172" customWidth="1"/>
    <col min="39" max="39" width="6" style="172" customWidth="1"/>
    <col min="40" max="40" width="2.6640625" style="172" bestFit="1" customWidth="1"/>
    <col min="41" max="41" width="6.109375" style="172" customWidth="1"/>
    <col min="42" max="42" width="5.33203125" style="172" customWidth="1"/>
    <col min="43" max="43" width="2.6640625" style="172" bestFit="1" customWidth="1"/>
    <col min="44" max="16384" width="9.109375" style="172"/>
  </cols>
  <sheetData>
    <row r="1" spans="1:43" s="118" customFormat="1" ht="21.75" customHeight="1">
      <c r="A1" s="410" t="s">
        <v>368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0"/>
      <c r="AP1" s="213"/>
      <c r="AQ1" s="213"/>
    </row>
    <row r="2" spans="1:43" s="36" customFormat="1" ht="8.25" customHeight="1" thickBot="1">
      <c r="A2" s="37"/>
    </row>
    <row r="3" spans="1:43" s="36" customFormat="1" ht="12.75" customHeight="1" thickBot="1">
      <c r="A3" s="411" t="s">
        <v>0</v>
      </c>
      <c r="B3" s="413" t="s">
        <v>42</v>
      </c>
      <c r="C3" s="413" t="s">
        <v>273</v>
      </c>
      <c r="D3" s="415" t="s">
        <v>329</v>
      </c>
      <c r="E3" s="420" t="s">
        <v>330</v>
      </c>
      <c r="F3" s="421"/>
      <c r="G3" s="421"/>
      <c r="H3" s="417" t="s">
        <v>256</v>
      </c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9"/>
    </row>
    <row r="4" spans="1:43" s="36" customFormat="1" ht="66.75" customHeight="1">
      <c r="A4" s="412"/>
      <c r="B4" s="414"/>
      <c r="C4" s="414"/>
      <c r="D4" s="416"/>
      <c r="E4" s="422"/>
      <c r="F4" s="423"/>
      <c r="G4" s="423"/>
      <c r="H4" s="284" t="s">
        <v>17</v>
      </c>
      <c r="I4" s="284"/>
      <c r="J4" s="284"/>
      <c r="K4" s="284" t="s">
        <v>18</v>
      </c>
      <c r="L4" s="284"/>
      <c r="M4" s="284"/>
      <c r="N4" s="284" t="s">
        <v>22</v>
      </c>
      <c r="O4" s="284"/>
      <c r="P4" s="284"/>
      <c r="Q4" s="284" t="s">
        <v>24</v>
      </c>
      <c r="R4" s="284"/>
      <c r="S4" s="284"/>
      <c r="T4" s="284" t="s">
        <v>25</v>
      </c>
      <c r="U4" s="284"/>
      <c r="V4" s="284"/>
      <c r="W4" s="284" t="s">
        <v>26</v>
      </c>
      <c r="X4" s="284"/>
      <c r="Y4" s="284"/>
      <c r="Z4" s="284" t="s">
        <v>28</v>
      </c>
      <c r="AA4" s="284"/>
      <c r="AB4" s="284"/>
      <c r="AC4" s="284" t="s">
        <v>29</v>
      </c>
      <c r="AD4" s="284"/>
      <c r="AE4" s="284"/>
      <c r="AF4" s="284" t="s">
        <v>30</v>
      </c>
      <c r="AG4" s="284"/>
      <c r="AH4" s="284"/>
      <c r="AI4" s="284" t="s">
        <v>32</v>
      </c>
      <c r="AJ4" s="284"/>
      <c r="AK4" s="284"/>
      <c r="AL4" s="284" t="s">
        <v>33</v>
      </c>
      <c r="AM4" s="284"/>
      <c r="AN4" s="284"/>
      <c r="AO4" s="284" t="s">
        <v>34</v>
      </c>
      <c r="AP4" s="284"/>
      <c r="AQ4" s="426"/>
    </row>
    <row r="5" spans="1:43" s="100" customFormat="1" ht="26.4">
      <c r="A5" s="214"/>
      <c r="B5" s="215"/>
      <c r="C5" s="215"/>
      <c r="D5" s="215"/>
      <c r="E5" s="216" t="s">
        <v>20</v>
      </c>
      <c r="F5" s="216" t="s">
        <v>21</v>
      </c>
      <c r="G5" s="216" t="s">
        <v>19</v>
      </c>
      <c r="H5" s="216" t="s">
        <v>20</v>
      </c>
      <c r="I5" s="216" t="s">
        <v>21</v>
      </c>
      <c r="J5" s="216" t="s">
        <v>19</v>
      </c>
      <c r="K5" s="216" t="s">
        <v>20</v>
      </c>
      <c r="L5" s="216" t="s">
        <v>21</v>
      </c>
      <c r="M5" s="216" t="s">
        <v>19</v>
      </c>
      <c r="N5" s="216" t="s">
        <v>20</v>
      </c>
      <c r="O5" s="216" t="s">
        <v>21</v>
      </c>
      <c r="P5" s="216" t="s">
        <v>19</v>
      </c>
      <c r="Q5" s="216" t="s">
        <v>20</v>
      </c>
      <c r="R5" s="216" t="s">
        <v>21</v>
      </c>
      <c r="S5" s="216" t="s">
        <v>19</v>
      </c>
      <c r="T5" s="216" t="s">
        <v>20</v>
      </c>
      <c r="U5" s="216" t="s">
        <v>21</v>
      </c>
      <c r="V5" s="216" t="s">
        <v>19</v>
      </c>
      <c r="W5" s="216" t="s">
        <v>20</v>
      </c>
      <c r="X5" s="216" t="s">
        <v>21</v>
      </c>
      <c r="Y5" s="216" t="s">
        <v>19</v>
      </c>
      <c r="Z5" s="216" t="s">
        <v>20</v>
      </c>
      <c r="AA5" s="216" t="s">
        <v>21</v>
      </c>
      <c r="AB5" s="216" t="s">
        <v>19</v>
      </c>
      <c r="AC5" s="216" t="s">
        <v>20</v>
      </c>
      <c r="AD5" s="216" t="s">
        <v>21</v>
      </c>
      <c r="AE5" s="216" t="s">
        <v>19</v>
      </c>
      <c r="AF5" s="216" t="s">
        <v>20</v>
      </c>
      <c r="AG5" s="216" t="s">
        <v>21</v>
      </c>
      <c r="AH5" s="216" t="s">
        <v>19</v>
      </c>
      <c r="AI5" s="216" t="s">
        <v>20</v>
      </c>
      <c r="AJ5" s="216" t="s">
        <v>21</v>
      </c>
      <c r="AK5" s="216" t="s">
        <v>19</v>
      </c>
      <c r="AL5" s="216" t="s">
        <v>20</v>
      </c>
      <c r="AM5" s="216" t="s">
        <v>21</v>
      </c>
      <c r="AN5" s="216" t="s">
        <v>19</v>
      </c>
      <c r="AO5" s="216" t="s">
        <v>20</v>
      </c>
      <c r="AP5" s="216" t="s">
        <v>21</v>
      </c>
      <c r="AQ5" s="217" t="s">
        <v>19</v>
      </c>
    </row>
    <row r="6" spans="1:43" s="36" customFormat="1" ht="12.75" customHeight="1">
      <c r="A6" s="427" t="s">
        <v>257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D6" s="427"/>
      <c r="AE6" s="427"/>
      <c r="AF6" s="427"/>
      <c r="AG6" s="427"/>
      <c r="AH6" s="427"/>
      <c r="AI6" s="427"/>
      <c r="AJ6" s="427"/>
      <c r="AK6" s="427"/>
      <c r="AL6" s="427"/>
      <c r="AM6" s="427"/>
      <c r="AN6" s="427"/>
      <c r="AO6" s="427"/>
      <c r="AP6" s="427"/>
      <c r="AQ6" s="427"/>
    </row>
    <row r="7" spans="1:43" s="36" customFormat="1" ht="13.2">
      <c r="A7" s="427" t="s">
        <v>407</v>
      </c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7"/>
      <c r="AF7" s="427"/>
      <c r="AG7" s="427"/>
      <c r="AH7" s="427"/>
      <c r="AI7" s="427"/>
      <c r="AJ7" s="427"/>
      <c r="AK7" s="427"/>
      <c r="AL7" s="427"/>
      <c r="AM7" s="427"/>
      <c r="AN7" s="427"/>
      <c r="AO7" s="427"/>
      <c r="AP7" s="427"/>
      <c r="AQ7" s="427"/>
    </row>
    <row r="8" spans="1:43" s="36" customFormat="1" ht="124.8">
      <c r="A8" s="218" t="s">
        <v>408</v>
      </c>
      <c r="B8" s="219" t="s">
        <v>409</v>
      </c>
      <c r="C8" s="218">
        <v>100</v>
      </c>
      <c r="D8" s="218">
        <v>100</v>
      </c>
      <c r="E8" s="218">
        <v>100</v>
      </c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218">
        <v>100</v>
      </c>
      <c r="AP8" s="180"/>
      <c r="AQ8" s="180"/>
    </row>
    <row r="9" spans="1:43" s="36" customFormat="1" ht="109.2">
      <c r="A9" s="218" t="s">
        <v>410</v>
      </c>
      <c r="B9" s="219" t="s">
        <v>411</v>
      </c>
      <c r="C9" s="218">
        <v>61</v>
      </c>
      <c r="D9" s="218">
        <v>61</v>
      </c>
      <c r="E9" s="218">
        <v>61</v>
      </c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218">
        <v>61</v>
      </c>
      <c r="AP9" s="180"/>
      <c r="AQ9" s="180"/>
    </row>
    <row r="10" spans="1:43" s="36" customFormat="1" ht="109.2">
      <c r="A10" s="218" t="s">
        <v>412</v>
      </c>
      <c r="B10" s="219" t="s">
        <v>413</v>
      </c>
      <c r="C10" s="218">
        <v>28.3</v>
      </c>
      <c r="D10" s="218">
        <v>28.3</v>
      </c>
      <c r="E10" s="218">
        <v>28.3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218">
        <v>28.3</v>
      </c>
      <c r="AP10" s="180"/>
      <c r="AQ10" s="180"/>
    </row>
    <row r="11" spans="1:43" s="36" customFormat="1" ht="93.6">
      <c r="A11" s="218" t="s">
        <v>414</v>
      </c>
      <c r="B11" s="219" t="s">
        <v>415</v>
      </c>
      <c r="C11" s="218">
        <v>61.9</v>
      </c>
      <c r="D11" s="218">
        <v>61.9</v>
      </c>
      <c r="E11" s="218">
        <v>61.9</v>
      </c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218">
        <v>61.9</v>
      </c>
      <c r="AP11" s="180"/>
      <c r="AQ11" s="180"/>
    </row>
    <row r="12" spans="1:43" s="36" customFormat="1" ht="109.2">
      <c r="A12" s="218" t="s">
        <v>416</v>
      </c>
      <c r="B12" s="219" t="s">
        <v>417</v>
      </c>
      <c r="C12" s="218">
        <v>0</v>
      </c>
      <c r="D12" s="220"/>
      <c r="E12" s="218">
        <v>0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218">
        <v>0</v>
      </c>
      <c r="AP12" s="180"/>
      <c r="AQ12" s="180"/>
    </row>
    <row r="13" spans="1:43" s="36" customFormat="1" ht="140.4">
      <c r="A13" s="218" t="s">
        <v>418</v>
      </c>
      <c r="B13" s="219" t="s">
        <v>419</v>
      </c>
      <c r="C13" s="218">
        <v>5.5</v>
      </c>
      <c r="D13" s="218">
        <v>5.5</v>
      </c>
      <c r="E13" s="218">
        <v>5.5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218">
        <v>5.5</v>
      </c>
      <c r="AP13" s="180"/>
      <c r="AQ13" s="180"/>
    </row>
    <row r="14" spans="1:43" s="36" customFormat="1" ht="13.2">
      <c r="A14" s="427" t="s">
        <v>258</v>
      </c>
      <c r="B14" s="427"/>
      <c r="C14" s="427"/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  <c r="AL14" s="427"/>
      <c r="AM14" s="427"/>
      <c r="AN14" s="427"/>
      <c r="AO14" s="427"/>
      <c r="AP14" s="427"/>
      <c r="AQ14" s="427"/>
    </row>
    <row r="15" spans="1:43" s="36" customFormat="1" ht="13.2">
      <c r="A15" s="427" t="s">
        <v>420</v>
      </c>
      <c r="B15" s="427"/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7"/>
      <c r="AO15" s="427"/>
      <c r="AP15" s="427"/>
      <c r="AQ15" s="427"/>
    </row>
    <row r="16" spans="1:43" s="36" customFormat="1" ht="78">
      <c r="A16" s="218" t="s">
        <v>421</v>
      </c>
      <c r="B16" s="221" t="s">
        <v>422</v>
      </c>
      <c r="C16" s="218">
        <v>87.4</v>
      </c>
      <c r="D16" s="218">
        <v>87.4</v>
      </c>
      <c r="E16" s="218">
        <v>86.53</v>
      </c>
      <c r="F16" s="181"/>
      <c r="G16" s="181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218">
        <v>86.53</v>
      </c>
      <c r="AP16" s="180"/>
      <c r="AQ16" s="180"/>
    </row>
    <row r="17" spans="1:71" s="36" customFormat="1" ht="62.4">
      <c r="A17" s="218" t="s">
        <v>423</v>
      </c>
      <c r="B17" s="219" t="s">
        <v>325</v>
      </c>
      <c r="C17" s="218">
        <v>0.14000000000000001</v>
      </c>
      <c r="D17" s="218">
        <v>0.14000000000000001</v>
      </c>
      <c r="E17" s="218">
        <v>0.14000000000000001</v>
      </c>
      <c r="F17" s="181"/>
      <c r="G17" s="181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218">
        <v>0.14000000000000001</v>
      </c>
      <c r="AP17" s="180"/>
      <c r="AQ17" s="180"/>
    </row>
    <row r="18" spans="1:71" s="36" customFormat="1" ht="62.4">
      <c r="A18" s="218" t="s">
        <v>424</v>
      </c>
      <c r="B18" s="219" t="s">
        <v>425</v>
      </c>
      <c r="C18" s="218">
        <v>1.43</v>
      </c>
      <c r="D18" s="218">
        <v>1.43</v>
      </c>
      <c r="E18" s="218">
        <v>1.43</v>
      </c>
      <c r="F18" s="181"/>
      <c r="G18" s="181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218">
        <v>1.43</v>
      </c>
      <c r="AP18" s="180"/>
      <c r="AQ18" s="180"/>
    </row>
    <row r="19" spans="1:71" s="36" customFormat="1" ht="62.4">
      <c r="A19" s="218" t="s">
        <v>426</v>
      </c>
      <c r="B19" s="219" t="s">
        <v>427</v>
      </c>
      <c r="C19" s="218">
        <v>3.1E-2</v>
      </c>
      <c r="D19" s="218">
        <v>3.1E-2</v>
      </c>
      <c r="E19" s="218">
        <v>3.1E-2</v>
      </c>
      <c r="F19" s="181"/>
      <c r="G19" s="181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218">
        <v>3.1E-2</v>
      </c>
      <c r="AP19" s="180"/>
      <c r="AQ19" s="180"/>
    </row>
    <row r="20" spans="1:71" s="36" customFormat="1" ht="62.4">
      <c r="A20" s="218" t="s">
        <v>428</v>
      </c>
      <c r="B20" s="219" t="s">
        <v>429</v>
      </c>
      <c r="C20" s="218">
        <v>0</v>
      </c>
      <c r="D20" s="218">
        <v>0</v>
      </c>
      <c r="E20" s="218">
        <v>0</v>
      </c>
      <c r="F20" s="181"/>
      <c r="G20" s="181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218">
        <v>0</v>
      </c>
      <c r="AP20" s="180"/>
      <c r="AQ20" s="180"/>
    </row>
    <row r="21" spans="1:71" s="36" customFormat="1" ht="171.6">
      <c r="A21" s="218" t="s">
        <v>430</v>
      </c>
      <c r="B21" s="219" t="s">
        <v>431</v>
      </c>
      <c r="C21" s="218">
        <v>0</v>
      </c>
      <c r="D21" s="218">
        <v>0</v>
      </c>
      <c r="E21" s="218">
        <v>0</v>
      </c>
      <c r="F21" s="181"/>
      <c r="G21" s="181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218">
        <v>0</v>
      </c>
      <c r="AP21" s="180"/>
      <c r="AQ21" s="180"/>
    </row>
    <row r="22" spans="1:71" s="36" customFormat="1" ht="93.6">
      <c r="A22" s="218" t="s">
        <v>432</v>
      </c>
      <c r="B22" s="219" t="s">
        <v>433</v>
      </c>
      <c r="C22" s="218">
        <v>0</v>
      </c>
      <c r="D22" s="218">
        <v>0</v>
      </c>
      <c r="E22" s="218">
        <v>0</v>
      </c>
      <c r="F22" s="181"/>
      <c r="G22" s="181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218">
        <v>0</v>
      </c>
      <c r="AP22" s="180"/>
      <c r="AQ22" s="180"/>
    </row>
    <row r="23" spans="1:71" s="36" customFormat="1" ht="15.6">
      <c r="A23" s="425" t="s">
        <v>434</v>
      </c>
      <c r="B23" s="425"/>
      <c r="C23" s="425"/>
      <c r="D23" s="425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  <c r="U23" s="425"/>
      <c r="V23" s="425"/>
      <c r="W23" s="425"/>
      <c r="X23" s="425"/>
      <c r="Y23" s="425"/>
      <c r="Z23" s="425"/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</row>
    <row r="24" spans="1:71" s="36" customFormat="1" ht="12.75" customHeight="1">
      <c r="A24" s="218" t="s">
        <v>435</v>
      </c>
      <c r="B24" s="219" t="s">
        <v>436</v>
      </c>
      <c r="C24" s="218">
        <v>750</v>
      </c>
      <c r="D24" s="218">
        <v>750</v>
      </c>
      <c r="E24" s="218">
        <v>742.5</v>
      </c>
      <c r="F24" s="181"/>
      <c r="G24" s="181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218">
        <v>742.5</v>
      </c>
      <c r="AP24" s="180"/>
      <c r="AQ24" s="180"/>
    </row>
    <row r="25" spans="1:71" s="36" customFormat="1" ht="62.4">
      <c r="A25" s="218" t="s">
        <v>437</v>
      </c>
      <c r="B25" s="219" t="s">
        <v>326</v>
      </c>
      <c r="C25" s="218">
        <v>0.11</v>
      </c>
      <c r="D25" s="218">
        <v>0.11</v>
      </c>
      <c r="E25" s="218">
        <v>0.109</v>
      </c>
      <c r="F25" s="181"/>
      <c r="G25" s="181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218">
        <v>0.109</v>
      </c>
      <c r="AP25" s="180"/>
      <c r="AQ25" s="180"/>
    </row>
    <row r="26" spans="1:71" s="36" customFormat="1" ht="46.8">
      <c r="A26" s="218" t="s">
        <v>438</v>
      </c>
      <c r="B26" s="219" t="s">
        <v>439</v>
      </c>
      <c r="C26" s="218">
        <v>13</v>
      </c>
      <c r="D26" s="218">
        <v>13</v>
      </c>
      <c r="E26" s="218">
        <v>12.87</v>
      </c>
      <c r="F26" s="181"/>
      <c r="G26" s="181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218">
        <v>12.87</v>
      </c>
      <c r="AP26" s="180"/>
      <c r="AQ26" s="180"/>
    </row>
    <row r="27" spans="1:71" s="99" customFormat="1" ht="46.8">
      <c r="A27" s="218" t="s">
        <v>440</v>
      </c>
      <c r="B27" s="219" t="s">
        <v>441</v>
      </c>
      <c r="C27" s="218">
        <v>6.3</v>
      </c>
      <c r="D27" s="218">
        <v>6.3</v>
      </c>
      <c r="E27" s="218">
        <v>6.2370000000000001</v>
      </c>
      <c r="F27" s="181"/>
      <c r="G27" s="181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218">
        <v>6.2370000000000001</v>
      </c>
      <c r="AP27" s="180"/>
      <c r="AQ27" s="180"/>
      <c r="AR27" s="98"/>
      <c r="AS27" s="98"/>
    </row>
    <row r="28" spans="1:71" s="129" customFormat="1" ht="18">
      <c r="A28" s="387" t="s">
        <v>364</v>
      </c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7"/>
      <c r="AH28" s="387"/>
      <c r="AI28" s="387"/>
      <c r="AJ28" s="387"/>
      <c r="AK28" s="387"/>
      <c r="AL28" s="387"/>
      <c r="AM28" s="387"/>
      <c r="AN28" s="387"/>
      <c r="AO28" s="387"/>
      <c r="AP28" s="387"/>
      <c r="AQ28" s="387"/>
      <c r="AR28" s="387"/>
      <c r="AS28" s="387"/>
      <c r="AT28" s="387"/>
      <c r="AU28" s="387"/>
      <c r="AV28" s="387"/>
      <c r="AW28" s="387"/>
      <c r="AX28" s="387"/>
      <c r="AY28" s="387"/>
    </row>
    <row r="29" spans="1:71" s="129" customFormat="1" ht="78">
      <c r="A29" s="218" t="s">
        <v>442</v>
      </c>
      <c r="B29" s="219" t="s">
        <v>443</v>
      </c>
      <c r="C29" s="218">
        <v>0</v>
      </c>
      <c r="D29" s="218">
        <v>0</v>
      </c>
      <c r="E29" s="218">
        <v>0</v>
      </c>
      <c r="F29" s="181"/>
      <c r="G29" s="181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218">
        <v>0</v>
      </c>
      <c r="AP29" s="180"/>
      <c r="AQ29" s="180"/>
      <c r="AR29" s="191"/>
      <c r="AS29" s="191"/>
      <c r="AT29" s="191"/>
      <c r="AU29" s="191"/>
      <c r="AV29" s="191"/>
      <c r="AW29" s="191"/>
      <c r="AX29" s="191"/>
      <c r="AY29" s="191"/>
    </row>
    <row r="30" spans="1:71" s="129" customFormat="1" ht="46.8">
      <c r="A30" s="218" t="s">
        <v>444</v>
      </c>
      <c r="B30" s="219" t="s">
        <v>445</v>
      </c>
      <c r="C30" s="218">
        <v>0.53600000000000003</v>
      </c>
      <c r="D30" s="218">
        <v>0.53600000000000003</v>
      </c>
      <c r="E30" s="218">
        <v>0.53400000000000003</v>
      </c>
      <c r="F30" s="181"/>
      <c r="G30" s="181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218">
        <v>0.53400000000000003</v>
      </c>
      <c r="AP30" s="180"/>
      <c r="AQ30" s="180"/>
      <c r="AR30" s="175"/>
      <c r="AS30" s="175"/>
      <c r="AT30" s="175"/>
      <c r="AU30" s="175"/>
      <c r="AV30" s="175"/>
      <c r="AW30" s="175"/>
      <c r="AX30" s="175"/>
      <c r="AY30" s="175"/>
    </row>
    <row r="31" spans="1:71" s="116" customFormat="1" ht="14.25" customHeight="1">
      <c r="A31" s="424" t="s">
        <v>446</v>
      </c>
      <c r="B31" s="425"/>
      <c r="C31" s="425"/>
      <c r="D31" s="425"/>
      <c r="E31" s="425"/>
      <c r="F31" s="425"/>
      <c r="G31" s="425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5"/>
      <c r="AL31" s="425"/>
      <c r="AM31" s="425"/>
      <c r="AN31" s="425"/>
      <c r="AO31" s="425"/>
      <c r="AP31" s="425"/>
      <c r="AQ31" s="425"/>
      <c r="AR31" s="123"/>
      <c r="AS31" s="123"/>
      <c r="AT31" s="124"/>
      <c r="AU31" s="124"/>
      <c r="AV31" s="124"/>
      <c r="AW31" s="124"/>
      <c r="AX31" s="124"/>
      <c r="AY31" s="128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</row>
    <row r="32" spans="1:71" s="116" customFormat="1" ht="46.8">
      <c r="A32" s="218" t="s">
        <v>447</v>
      </c>
      <c r="B32" s="219" t="s">
        <v>324</v>
      </c>
      <c r="C32" s="218">
        <v>176.4</v>
      </c>
      <c r="D32" s="218">
        <v>176.4</v>
      </c>
      <c r="E32" s="218">
        <v>174.2</v>
      </c>
      <c r="F32" s="181"/>
      <c r="G32" s="181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218">
        <v>174.2</v>
      </c>
      <c r="AP32" s="180"/>
      <c r="AQ32" s="180"/>
      <c r="AR32" s="131"/>
      <c r="AS32" s="131"/>
      <c r="AT32" s="131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1"/>
      <c r="BK32" s="131"/>
      <c r="BL32" s="131"/>
      <c r="BM32" s="134"/>
      <c r="BN32" s="134"/>
      <c r="BO32" s="134"/>
    </row>
    <row r="33" spans="1:43" s="36" customFormat="1" ht="78">
      <c r="A33" s="218" t="s">
        <v>448</v>
      </c>
      <c r="B33" s="219" t="s">
        <v>449</v>
      </c>
      <c r="C33" s="218">
        <v>0.78959999999999997</v>
      </c>
      <c r="D33" s="218">
        <v>0.78959999999999997</v>
      </c>
      <c r="E33" s="218">
        <v>0.78959999999999997</v>
      </c>
      <c r="F33" s="181"/>
      <c r="G33" s="181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218">
        <v>0.78959999999999997</v>
      </c>
      <c r="AP33" s="180"/>
      <c r="AQ33" s="180"/>
    </row>
    <row r="34" spans="1:43" ht="78">
      <c r="A34" s="218" t="s">
        <v>450</v>
      </c>
      <c r="B34" s="219" t="s">
        <v>451</v>
      </c>
      <c r="C34" s="218">
        <v>1.3320000000000001</v>
      </c>
      <c r="D34" s="218">
        <v>1.3320000000000001</v>
      </c>
      <c r="E34" s="218">
        <v>1.3320000000000001</v>
      </c>
      <c r="F34" s="181"/>
      <c r="G34" s="181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218">
        <v>1.3320000000000001</v>
      </c>
      <c r="AP34" s="180"/>
      <c r="AQ34" s="180"/>
    </row>
    <row r="35" spans="1:43" ht="62.4">
      <c r="A35" s="218" t="s">
        <v>452</v>
      </c>
      <c r="B35" s="219" t="s">
        <v>453</v>
      </c>
      <c r="C35" s="218">
        <v>2.1379999999999999</v>
      </c>
      <c r="D35" s="218">
        <v>2.1379999999999999</v>
      </c>
      <c r="E35" s="218">
        <v>2.1379999999999999</v>
      </c>
      <c r="F35" s="181"/>
      <c r="G35" s="181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218">
        <v>2.1379999999999999</v>
      </c>
      <c r="AP35" s="180"/>
      <c r="AQ35" s="180"/>
    </row>
    <row r="36" spans="1:43" ht="46.8">
      <c r="A36" s="218" t="s">
        <v>454</v>
      </c>
      <c r="B36" s="219" t="s">
        <v>455</v>
      </c>
      <c r="C36" s="218">
        <v>0</v>
      </c>
      <c r="D36" s="218">
        <v>0</v>
      </c>
      <c r="E36" s="218">
        <v>0</v>
      </c>
      <c r="F36" s="181"/>
      <c r="G36" s="181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218">
        <v>0</v>
      </c>
      <c r="AP36" s="180"/>
      <c r="AQ36" s="180"/>
    </row>
    <row r="37" spans="1:43" ht="93.6">
      <c r="A37" s="218" t="s">
        <v>456</v>
      </c>
      <c r="B37" s="219" t="s">
        <v>457</v>
      </c>
      <c r="C37" s="218">
        <v>1.87</v>
      </c>
      <c r="D37" s="218">
        <v>1.87</v>
      </c>
      <c r="E37" s="218">
        <v>1.87</v>
      </c>
      <c r="F37" s="181"/>
      <c r="G37" s="181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218">
        <v>1.87</v>
      </c>
      <c r="AP37" s="180"/>
      <c r="AQ37" s="180"/>
    </row>
    <row r="38" spans="1:43" ht="46.8">
      <c r="A38" s="218" t="s">
        <v>458</v>
      </c>
      <c r="B38" s="219" t="s">
        <v>459</v>
      </c>
      <c r="C38" s="218">
        <v>91.1</v>
      </c>
      <c r="D38" s="218">
        <v>91.1</v>
      </c>
      <c r="E38" s="218">
        <v>91.5</v>
      </c>
      <c r="F38" s="181"/>
      <c r="G38" s="181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218">
        <v>91.5</v>
      </c>
      <c r="AP38" s="180"/>
      <c r="AQ38" s="180"/>
    </row>
    <row r="39" spans="1:43" ht="46.8">
      <c r="A39" s="218" t="s">
        <v>460</v>
      </c>
      <c r="B39" s="219" t="s">
        <v>461</v>
      </c>
      <c r="C39" s="218">
        <v>91.5</v>
      </c>
      <c r="D39" s="218">
        <v>91.5</v>
      </c>
      <c r="E39" s="218">
        <v>91.9</v>
      </c>
      <c r="F39" s="181"/>
      <c r="G39" s="181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218">
        <v>91.9</v>
      </c>
      <c r="AP39" s="180"/>
      <c r="AQ39" s="180"/>
    </row>
    <row r="40" spans="1:43" ht="62.4">
      <c r="A40" s="218" t="s">
        <v>462</v>
      </c>
      <c r="B40" s="219" t="s">
        <v>318</v>
      </c>
      <c r="C40" s="218">
        <v>32.799999999999997</v>
      </c>
      <c r="D40" s="218">
        <v>30.8</v>
      </c>
      <c r="E40" s="218">
        <v>24.6</v>
      </c>
      <c r="F40" s="181"/>
      <c r="G40" s="181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218">
        <v>24.6</v>
      </c>
      <c r="AP40" s="180"/>
      <c r="AQ40" s="180"/>
    </row>
    <row r="41" spans="1:43" ht="31.2">
      <c r="A41" s="218" t="s">
        <v>463</v>
      </c>
      <c r="B41" s="219" t="s">
        <v>319</v>
      </c>
      <c r="C41" s="218">
        <v>20</v>
      </c>
      <c r="D41" s="218">
        <v>18</v>
      </c>
      <c r="E41" s="218">
        <v>14.4</v>
      </c>
      <c r="F41" s="181"/>
      <c r="G41" s="181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218">
        <v>14.4</v>
      </c>
      <c r="AP41" s="180"/>
      <c r="AQ41" s="180"/>
    </row>
    <row r="42" spans="1:43" ht="31.2">
      <c r="A42" s="218" t="s">
        <v>464</v>
      </c>
      <c r="B42" s="219" t="s">
        <v>320</v>
      </c>
      <c r="C42" s="218">
        <v>26.7</v>
      </c>
      <c r="D42" s="218">
        <v>24.2</v>
      </c>
      <c r="E42" s="218">
        <v>21.7</v>
      </c>
      <c r="F42" s="181"/>
      <c r="G42" s="181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218">
        <v>21.7</v>
      </c>
      <c r="AP42" s="180"/>
      <c r="AQ42" s="180"/>
    </row>
    <row r="43" spans="1:43" ht="62.4">
      <c r="A43" s="218" t="s">
        <v>465</v>
      </c>
      <c r="B43" s="219" t="s">
        <v>321</v>
      </c>
      <c r="C43" s="218">
        <v>78.900000000000006</v>
      </c>
      <c r="D43" s="218">
        <v>78.900000000000006</v>
      </c>
      <c r="E43" s="218">
        <v>84.3</v>
      </c>
      <c r="F43" s="181"/>
      <c r="G43" s="181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218">
        <v>84.3</v>
      </c>
      <c r="AP43" s="180"/>
      <c r="AQ43" s="180"/>
    </row>
    <row r="44" spans="1:43" ht="31.2">
      <c r="A44" s="218" t="s">
        <v>466</v>
      </c>
      <c r="B44" s="219" t="s">
        <v>322</v>
      </c>
      <c r="C44" s="218">
        <v>13.6</v>
      </c>
      <c r="D44" s="218">
        <v>13.6</v>
      </c>
      <c r="E44" s="218">
        <v>13.3</v>
      </c>
      <c r="F44" s="181"/>
      <c r="G44" s="181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218">
        <v>13.3</v>
      </c>
      <c r="AP44" s="180"/>
      <c r="AQ44" s="180"/>
    </row>
    <row r="45" spans="1:43" ht="31.2">
      <c r="A45" s="218" t="s">
        <v>467</v>
      </c>
      <c r="B45" s="219" t="s">
        <v>323</v>
      </c>
      <c r="C45" s="218">
        <v>13.9</v>
      </c>
      <c r="D45" s="218">
        <v>13.3</v>
      </c>
      <c r="E45" s="218">
        <v>12.1</v>
      </c>
      <c r="F45" s="181"/>
      <c r="G45" s="181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218">
        <v>12.1</v>
      </c>
      <c r="AP45" s="180"/>
      <c r="AQ45" s="180"/>
    </row>
    <row r="46" spans="1:43" ht="31.2">
      <c r="A46" s="218" t="s">
        <v>468</v>
      </c>
      <c r="B46" s="219" t="s">
        <v>328</v>
      </c>
      <c r="C46" s="218">
        <v>30.8</v>
      </c>
      <c r="D46" s="218">
        <v>30.8</v>
      </c>
      <c r="E46" s="218">
        <v>38.5</v>
      </c>
      <c r="F46" s="181"/>
      <c r="G46" s="181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218">
        <v>38.5</v>
      </c>
      <c r="AP46" s="180"/>
      <c r="AQ46" s="180"/>
    </row>
    <row r="47" spans="1:43" ht="62.4">
      <c r="A47" s="218" t="s">
        <v>469</v>
      </c>
      <c r="B47" s="219" t="s">
        <v>327</v>
      </c>
      <c r="C47" s="218">
        <v>71</v>
      </c>
      <c r="D47" s="218">
        <v>72</v>
      </c>
      <c r="E47" s="218">
        <v>73</v>
      </c>
      <c r="F47" s="181"/>
      <c r="G47" s="181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218">
        <v>73</v>
      </c>
      <c r="AP47" s="180"/>
      <c r="AQ47" s="180"/>
    </row>
    <row r="48" spans="1:43">
      <c r="A48" s="97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</row>
    <row r="49" spans="1:43">
      <c r="A49" s="409" t="s">
        <v>470</v>
      </c>
      <c r="B49" s="409"/>
      <c r="C49" s="409"/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</row>
    <row r="50" spans="1:43" ht="18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</row>
    <row r="51" spans="1:43" ht="18">
      <c r="A51" s="176" t="s">
        <v>367</v>
      </c>
      <c r="B51" s="176"/>
      <c r="C51" s="176"/>
      <c r="D51" s="176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</row>
    <row r="52" spans="1:43" ht="18">
      <c r="A52" s="125"/>
      <c r="B52" s="123" t="s">
        <v>365</v>
      </c>
      <c r="C52" s="123"/>
      <c r="D52" s="126"/>
      <c r="E52" s="127"/>
      <c r="F52" s="127"/>
      <c r="G52" s="127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3"/>
      <c r="AP52" s="123"/>
      <c r="AQ52" s="123"/>
    </row>
    <row r="53" spans="1:43" ht="15.6">
      <c r="A53" s="130"/>
      <c r="B53" s="131"/>
      <c r="C53" s="131"/>
      <c r="D53" s="131"/>
      <c r="E53" s="132"/>
      <c r="F53" s="132"/>
      <c r="G53" s="132"/>
      <c r="H53" s="133"/>
      <c r="I53" s="133"/>
      <c r="J53" s="133"/>
      <c r="K53" s="133"/>
      <c r="L53" s="133"/>
      <c r="M53" s="133"/>
      <c r="N53" s="133"/>
      <c r="O53" s="133"/>
      <c r="P53" s="133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</row>
    <row r="54" spans="1:43">
      <c r="A54" s="11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</row>
  </sheetData>
  <mergeCells count="27">
    <mergeCell ref="A28:AY28"/>
    <mergeCell ref="AC4:AE4"/>
    <mergeCell ref="AF4:AH4"/>
    <mergeCell ref="AI4:AK4"/>
    <mergeCell ref="AL4:AN4"/>
    <mergeCell ref="AO4:AQ4"/>
    <mergeCell ref="A6:AQ6"/>
    <mergeCell ref="A7:AQ7"/>
    <mergeCell ref="A14:AQ14"/>
    <mergeCell ref="A15:AQ15"/>
    <mergeCell ref="A23:AQ23"/>
    <mergeCell ref="A49:W49"/>
    <mergeCell ref="A1:AO1"/>
    <mergeCell ref="A3:A4"/>
    <mergeCell ref="B3:B4"/>
    <mergeCell ref="C3:C4"/>
    <mergeCell ref="D3:D4"/>
    <mergeCell ref="H3:AQ3"/>
    <mergeCell ref="H4:J4"/>
    <mergeCell ref="K4:M4"/>
    <mergeCell ref="N4:P4"/>
    <mergeCell ref="Q4:S4"/>
    <mergeCell ref="T4:V4"/>
    <mergeCell ref="W4:Y4"/>
    <mergeCell ref="Z4:AB4"/>
    <mergeCell ref="E3:G4"/>
    <mergeCell ref="A31:AQ31"/>
  </mergeCells>
  <pageMargins left="0.78740157480314965" right="0.78740157480314965" top="1.1811023622047245" bottom="0.78740157480314965" header="0" footer="0"/>
  <pageSetup paperSize="9" scale="49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zoomScaleSheetLayoutView="100" workbookViewId="0">
      <selection activeCell="D33" sqref="D33"/>
    </sheetView>
  </sheetViews>
  <sheetFormatPr defaultRowHeight="18"/>
  <cols>
    <col min="1" max="1" width="4" style="173" customWidth="1"/>
    <col min="2" max="2" width="10.33203125" style="135" customWidth="1"/>
    <col min="3" max="3" width="28" style="174" customWidth="1"/>
    <col min="4" max="4" width="83.6640625" style="135" customWidth="1"/>
    <col min="5" max="246" width="9.109375" style="135"/>
    <col min="247" max="247" width="4" style="135" customWidth="1"/>
    <col min="248" max="248" width="69" style="135" customWidth="1"/>
    <col min="249" max="249" width="66.5546875" style="135" customWidth="1"/>
    <col min="250" max="502" width="9.109375" style="135"/>
    <col min="503" max="503" width="4" style="135" customWidth="1"/>
    <col min="504" max="504" width="69" style="135" customWidth="1"/>
    <col min="505" max="505" width="66.5546875" style="135" customWidth="1"/>
    <col min="506" max="758" width="9.109375" style="135"/>
    <col min="759" max="759" width="4" style="135" customWidth="1"/>
    <col min="760" max="760" width="69" style="135" customWidth="1"/>
    <col min="761" max="761" width="66.5546875" style="135" customWidth="1"/>
    <col min="762" max="1014" width="9.109375" style="135"/>
    <col min="1015" max="1015" width="4" style="135" customWidth="1"/>
    <col min="1016" max="1016" width="69" style="135" customWidth="1"/>
    <col min="1017" max="1017" width="66.5546875" style="135" customWidth="1"/>
    <col min="1018" max="1270" width="9.109375" style="135"/>
    <col min="1271" max="1271" width="4" style="135" customWidth="1"/>
    <col min="1272" max="1272" width="69" style="135" customWidth="1"/>
    <col min="1273" max="1273" width="66.5546875" style="135" customWidth="1"/>
    <col min="1274" max="1526" width="9.109375" style="135"/>
    <col min="1527" max="1527" width="4" style="135" customWidth="1"/>
    <col min="1528" max="1528" width="69" style="135" customWidth="1"/>
    <col min="1529" max="1529" width="66.5546875" style="135" customWidth="1"/>
    <col min="1530" max="1782" width="9.109375" style="135"/>
    <col min="1783" max="1783" width="4" style="135" customWidth="1"/>
    <col min="1784" max="1784" width="69" style="135" customWidth="1"/>
    <col min="1785" max="1785" width="66.5546875" style="135" customWidth="1"/>
    <col min="1786" max="2038" width="9.109375" style="135"/>
    <col min="2039" max="2039" width="4" style="135" customWidth="1"/>
    <col min="2040" max="2040" width="69" style="135" customWidth="1"/>
    <col min="2041" max="2041" width="66.5546875" style="135" customWidth="1"/>
    <col min="2042" max="2294" width="9.109375" style="135"/>
    <col min="2295" max="2295" width="4" style="135" customWidth="1"/>
    <col min="2296" max="2296" width="69" style="135" customWidth="1"/>
    <col min="2297" max="2297" width="66.5546875" style="135" customWidth="1"/>
    <col min="2298" max="2550" width="9.109375" style="135"/>
    <col min="2551" max="2551" width="4" style="135" customWidth="1"/>
    <col min="2552" max="2552" width="69" style="135" customWidth="1"/>
    <col min="2553" max="2553" width="66.5546875" style="135" customWidth="1"/>
    <col min="2554" max="2806" width="9.109375" style="135"/>
    <col min="2807" max="2807" width="4" style="135" customWidth="1"/>
    <col min="2808" max="2808" width="69" style="135" customWidth="1"/>
    <col min="2809" max="2809" width="66.5546875" style="135" customWidth="1"/>
    <col min="2810" max="3062" width="9.109375" style="135"/>
    <col min="3063" max="3063" width="4" style="135" customWidth="1"/>
    <col min="3064" max="3064" width="69" style="135" customWidth="1"/>
    <col min="3065" max="3065" width="66.5546875" style="135" customWidth="1"/>
    <col min="3066" max="3318" width="9.109375" style="135"/>
    <col min="3319" max="3319" width="4" style="135" customWidth="1"/>
    <col min="3320" max="3320" width="69" style="135" customWidth="1"/>
    <col min="3321" max="3321" width="66.5546875" style="135" customWidth="1"/>
    <col min="3322" max="3574" width="9.109375" style="135"/>
    <col min="3575" max="3575" width="4" style="135" customWidth="1"/>
    <col min="3576" max="3576" width="69" style="135" customWidth="1"/>
    <col min="3577" max="3577" width="66.5546875" style="135" customWidth="1"/>
    <col min="3578" max="3830" width="9.109375" style="135"/>
    <col min="3831" max="3831" width="4" style="135" customWidth="1"/>
    <col min="3832" max="3832" width="69" style="135" customWidth="1"/>
    <col min="3833" max="3833" width="66.5546875" style="135" customWidth="1"/>
    <col min="3834" max="4086" width="9.109375" style="135"/>
    <col min="4087" max="4087" width="4" style="135" customWidth="1"/>
    <col min="4088" max="4088" width="69" style="135" customWidth="1"/>
    <col min="4089" max="4089" width="66.5546875" style="135" customWidth="1"/>
    <col min="4090" max="4342" width="9.109375" style="135"/>
    <col min="4343" max="4343" width="4" style="135" customWidth="1"/>
    <col min="4344" max="4344" width="69" style="135" customWidth="1"/>
    <col min="4345" max="4345" width="66.5546875" style="135" customWidth="1"/>
    <col min="4346" max="4598" width="9.109375" style="135"/>
    <col min="4599" max="4599" width="4" style="135" customWidth="1"/>
    <col min="4600" max="4600" width="69" style="135" customWidth="1"/>
    <col min="4601" max="4601" width="66.5546875" style="135" customWidth="1"/>
    <col min="4602" max="4854" width="9.109375" style="135"/>
    <col min="4855" max="4855" width="4" style="135" customWidth="1"/>
    <col min="4856" max="4856" width="69" style="135" customWidth="1"/>
    <col min="4857" max="4857" width="66.5546875" style="135" customWidth="1"/>
    <col min="4858" max="5110" width="9.109375" style="135"/>
    <col min="5111" max="5111" width="4" style="135" customWidth="1"/>
    <col min="5112" max="5112" width="69" style="135" customWidth="1"/>
    <col min="5113" max="5113" width="66.5546875" style="135" customWidth="1"/>
    <col min="5114" max="5366" width="9.109375" style="135"/>
    <col min="5367" max="5367" width="4" style="135" customWidth="1"/>
    <col min="5368" max="5368" width="69" style="135" customWidth="1"/>
    <col min="5369" max="5369" width="66.5546875" style="135" customWidth="1"/>
    <col min="5370" max="5622" width="9.109375" style="135"/>
    <col min="5623" max="5623" width="4" style="135" customWidth="1"/>
    <col min="5624" max="5624" width="69" style="135" customWidth="1"/>
    <col min="5625" max="5625" width="66.5546875" style="135" customWidth="1"/>
    <col min="5626" max="5878" width="9.109375" style="135"/>
    <col min="5879" max="5879" width="4" style="135" customWidth="1"/>
    <col min="5880" max="5880" width="69" style="135" customWidth="1"/>
    <col min="5881" max="5881" width="66.5546875" style="135" customWidth="1"/>
    <col min="5882" max="6134" width="9.109375" style="135"/>
    <col min="6135" max="6135" width="4" style="135" customWidth="1"/>
    <col min="6136" max="6136" width="69" style="135" customWidth="1"/>
    <col min="6137" max="6137" width="66.5546875" style="135" customWidth="1"/>
    <col min="6138" max="6390" width="9.109375" style="135"/>
    <col min="6391" max="6391" width="4" style="135" customWidth="1"/>
    <col min="6392" max="6392" width="69" style="135" customWidth="1"/>
    <col min="6393" max="6393" width="66.5546875" style="135" customWidth="1"/>
    <col min="6394" max="6646" width="9.109375" style="135"/>
    <col min="6647" max="6647" width="4" style="135" customWidth="1"/>
    <col min="6648" max="6648" width="69" style="135" customWidth="1"/>
    <col min="6649" max="6649" width="66.5546875" style="135" customWidth="1"/>
    <col min="6650" max="6902" width="9.109375" style="135"/>
    <col min="6903" max="6903" width="4" style="135" customWidth="1"/>
    <col min="6904" max="6904" width="69" style="135" customWidth="1"/>
    <col min="6905" max="6905" width="66.5546875" style="135" customWidth="1"/>
    <col min="6906" max="7158" width="9.109375" style="135"/>
    <col min="7159" max="7159" width="4" style="135" customWidth="1"/>
    <col min="7160" max="7160" width="69" style="135" customWidth="1"/>
    <col min="7161" max="7161" width="66.5546875" style="135" customWidth="1"/>
    <col min="7162" max="7414" width="9.109375" style="135"/>
    <col min="7415" max="7415" width="4" style="135" customWidth="1"/>
    <col min="7416" max="7416" width="69" style="135" customWidth="1"/>
    <col min="7417" max="7417" width="66.5546875" style="135" customWidth="1"/>
    <col min="7418" max="7670" width="9.109375" style="135"/>
    <col min="7671" max="7671" width="4" style="135" customWidth="1"/>
    <col min="7672" max="7672" width="69" style="135" customWidth="1"/>
    <col min="7673" max="7673" width="66.5546875" style="135" customWidth="1"/>
    <col min="7674" max="7926" width="9.109375" style="135"/>
    <col min="7927" max="7927" width="4" style="135" customWidth="1"/>
    <col min="7928" max="7928" width="69" style="135" customWidth="1"/>
    <col min="7929" max="7929" width="66.5546875" style="135" customWidth="1"/>
    <col min="7930" max="8182" width="9.109375" style="135"/>
    <col min="8183" max="8183" width="4" style="135" customWidth="1"/>
    <col min="8184" max="8184" width="69" style="135" customWidth="1"/>
    <col min="8185" max="8185" width="66.5546875" style="135" customWidth="1"/>
    <col min="8186" max="8438" width="9.109375" style="135"/>
    <col min="8439" max="8439" width="4" style="135" customWidth="1"/>
    <col min="8440" max="8440" width="69" style="135" customWidth="1"/>
    <col min="8441" max="8441" width="66.5546875" style="135" customWidth="1"/>
    <col min="8442" max="8694" width="9.109375" style="135"/>
    <col min="8695" max="8695" width="4" style="135" customWidth="1"/>
    <col min="8696" max="8696" width="69" style="135" customWidth="1"/>
    <col min="8697" max="8697" width="66.5546875" style="135" customWidth="1"/>
    <col min="8698" max="8950" width="9.109375" style="135"/>
    <col min="8951" max="8951" width="4" style="135" customWidth="1"/>
    <col min="8952" max="8952" width="69" style="135" customWidth="1"/>
    <col min="8953" max="8953" width="66.5546875" style="135" customWidth="1"/>
    <col min="8954" max="9206" width="9.109375" style="135"/>
    <col min="9207" max="9207" width="4" style="135" customWidth="1"/>
    <col min="9208" max="9208" width="69" style="135" customWidth="1"/>
    <col min="9209" max="9209" width="66.5546875" style="135" customWidth="1"/>
    <col min="9210" max="9462" width="9.109375" style="135"/>
    <col min="9463" max="9463" width="4" style="135" customWidth="1"/>
    <col min="9464" max="9464" width="69" style="135" customWidth="1"/>
    <col min="9465" max="9465" width="66.5546875" style="135" customWidth="1"/>
    <col min="9466" max="9718" width="9.109375" style="135"/>
    <col min="9719" max="9719" width="4" style="135" customWidth="1"/>
    <col min="9720" max="9720" width="69" style="135" customWidth="1"/>
    <col min="9721" max="9721" width="66.5546875" style="135" customWidth="1"/>
    <col min="9722" max="9974" width="9.109375" style="135"/>
    <col min="9975" max="9975" width="4" style="135" customWidth="1"/>
    <col min="9976" max="9976" width="69" style="135" customWidth="1"/>
    <col min="9977" max="9977" width="66.5546875" style="135" customWidth="1"/>
    <col min="9978" max="10230" width="9.109375" style="135"/>
    <col min="10231" max="10231" width="4" style="135" customWidth="1"/>
    <col min="10232" max="10232" width="69" style="135" customWidth="1"/>
    <col min="10233" max="10233" width="66.5546875" style="135" customWidth="1"/>
    <col min="10234" max="10486" width="9.109375" style="135"/>
    <col min="10487" max="10487" width="4" style="135" customWidth="1"/>
    <col min="10488" max="10488" width="69" style="135" customWidth="1"/>
    <col min="10489" max="10489" width="66.5546875" style="135" customWidth="1"/>
    <col min="10490" max="10742" width="9.109375" style="135"/>
    <col min="10743" max="10743" width="4" style="135" customWidth="1"/>
    <col min="10744" max="10744" width="69" style="135" customWidth="1"/>
    <col min="10745" max="10745" width="66.5546875" style="135" customWidth="1"/>
    <col min="10746" max="10998" width="9.109375" style="135"/>
    <col min="10999" max="10999" width="4" style="135" customWidth="1"/>
    <col min="11000" max="11000" width="69" style="135" customWidth="1"/>
    <col min="11001" max="11001" width="66.5546875" style="135" customWidth="1"/>
    <col min="11002" max="11254" width="9.109375" style="135"/>
    <col min="11255" max="11255" width="4" style="135" customWidth="1"/>
    <col min="11256" max="11256" width="69" style="135" customWidth="1"/>
    <col min="11257" max="11257" width="66.5546875" style="135" customWidth="1"/>
    <col min="11258" max="11510" width="9.109375" style="135"/>
    <col min="11511" max="11511" width="4" style="135" customWidth="1"/>
    <col min="11512" max="11512" width="69" style="135" customWidth="1"/>
    <col min="11513" max="11513" width="66.5546875" style="135" customWidth="1"/>
    <col min="11514" max="11766" width="9.109375" style="135"/>
    <col min="11767" max="11767" width="4" style="135" customWidth="1"/>
    <col min="11768" max="11768" width="69" style="135" customWidth="1"/>
    <col min="11769" max="11769" width="66.5546875" style="135" customWidth="1"/>
    <col min="11770" max="12022" width="9.109375" style="135"/>
    <col min="12023" max="12023" width="4" style="135" customWidth="1"/>
    <col min="12024" max="12024" width="69" style="135" customWidth="1"/>
    <col min="12025" max="12025" width="66.5546875" style="135" customWidth="1"/>
    <col min="12026" max="12278" width="9.109375" style="135"/>
    <col min="12279" max="12279" width="4" style="135" customWidth="1"/>
    <col min="12280" max="12280" width="69" style="135" customWidth="1"/>
    <col min="12281" max="12281" width="66.5546875" style="135" customWidth="1"/>
    <col min="12282" max="12534" width="9.109375" style="135"/>
    <col min="12535" max="12535" width="4" style="135" customWidth="1"/>
    <col min="12536" max="12536" width="69" style="135" customWidth="1"/>
    <col min="12537" max="12537" width="66.5546875" style="135" customWidth="1"/>
    <col min="12538" max="12790" width="9.109375" style="135"/>
    <col min="12791" max="12791" width="4" style="135" customWidth="1"/>
    <col min="12792" max="12792" width="69" style="135" customWidth="1"/>
    <col min="12793" max="12793" width="66.5546875" style="135" customWidth="1"/>
    <col min="12794" max="13046" width="9.109375" style="135"/>
    <col min="13047" max="13047" width="4" style="135" customWidth="1"/>
    <col min="13048" max="13048" width="69" style="135" customWidth="1"/>
    <col min="13049" max="13049" width="66.5546875" style="135" customWidth="1"/>
    <col min="13050" max="13302" width="9.109375" style="135"/>
    <col min="13303" max="13303" width="4" style="135" customWidth="1"/>
    <col min="13304" max="13304" width="69" style="135" customWidth="1"/>
    <col min="13305" max="13305" width="66.5546875" style="135" customWidth="1"/>
    <col min="13306" max="13558" width="9.109375" style="135"/>
    <col min="13559" max="13559" width="4" style="135" customWidth="1"/>
    <col min="13560" max="13560" width="69" style="135" customWidth="1"/>
    <col min="13561" max="13561" width="66.5546875" style="135" customWidth="1"/>
    <col min="13562" max="13814" width="9.109375" style="135"/>
    <col min="13815" max="13815" width="4" style="135" customWidth="1"/>
    <col min="13816" max="13816" width="69" style="135" customWidth="1"/>
    <col min="13817" max="13817" width="66.5546875" style="135" customWidth="1"/>
    <col min="13818" max="14070" width="9.109375" style="135"/>
    <col min="14071" max="14071" width="4" style="135" customWidth="1"/>
    <col min="14072" max="14072" width="69" style="135" customWidth="1"/>
    <col min="14073" max="14073" width="66.5546875" style="135" customWidth="1"/>
    <col min="14074" max="14326" width="9.109375" style="135"/>
    <col min="14327" max="14327" width="4" style="135" customWidth="1"/>
    <col min="14328" max="14328" width="69" style="135" customWidth="1"/>
    <col min="14329" max="14329" width="66.5546875" style="135" customWidth="1"/>
    <col min="14330" max="14582" width="9.109375" style="135"/>
    <col min="14583" max="14583" width="4" style="135" customWidth="1"/>
    <col min="14584" max="14584" width="69" style="135" customWidth="1"/>
    <col min="14585" max="14585" width="66.5546875" style="135" customWidth="1"/>
    <col min="14586" max="14838" width="9.109375" style="135"/>
    <col min="14839" max="14839" width="4" style="135" customWidth="1"/>
    <col min="14840" max="14840" width="69" style="135" customWidth="1"/>
    <col min="14841" max="14841" width="66.5546875" style="135" customWidth="1"/>
    <col min="14842" max="15094" width="9.109375" style="135"/>
    <col min="15095" max="15095" width="4" style="135" customWidth="1"/>
    <col min="15096" max="15096" width="69" style="135" customWidth="1"/>
    <col min="15097" max="15097" width="66.5546875" style="135" customWidth="1"/>
    <col min="15098" max="15350" width="9.109375" style="135"/>
    <col min="15351" max="15351" width="4" style="135" customWidth="1"/>
    <col min="15352" max="15352" width="69" style="135" customWidth="1"/>
    <col min="15353" max="15353" width="66.5546875" style="135" customWidth="1"/>
    <col min="15354" max="15606" width="9.109375" style="135"/>
    <col min="15607" max="15607" width="4" style="135" customWidth="1"/>
    <col min="15608" max="15608" width="69" style="135" customWidth="1"/>
    <col min="15609" max="15609" width="66.5546875" style="135" customWidth="1"/>
    <col min="15610" max="15862" width="9.109375" style="135"/>
    <col min="15863" max="15863" width="4" style="135" customWidth="1"/>
    <col min="15864" max="15864" width="69" style="135" customWidth="1"/>
    <col min="15865" max="15865" width="66.5546875" style="135" customWidth="1"/>
    <col min="15866" max="16118" width="9.109375" style="135"/>
    <col min="16119" max="16119" width="4" style="135" customWidth="1"/>
    <col min="16120" max="16120" width="69" style="135" customWidth="1"/>
    <col min="16121" max="16121" width="66.5546875" style="135" customWidth="1"/>
    <col min="16122" max="16384" width="9.109375" style="135"/>
  </cols>
  <sheetData>
    <row r="1" spans="1:4">
      <c r="A1" s="429"/>
      <c r="B1" s="429"/>
      <c r="C1"/>
      <c r="D1" s="233" t="s">
        <v>279</v>
      </c>
    </row>
    <row r="2" spans="1:4" ht="19.5" customHeight="1">
      <c r="A2" s="234"/>
      <c r="B2"/>
      <c r="C2"/>
      <c r="D2"/>
    </row>
    <row r="3" spans="1:4" ht="37.5" customHeight="1">
      <c r="A3" s="234"/>
      <c r="B3"/>
      <c r="C3" s="431" t="s">
        <v>483</v>
      </c>
      <c r="D3" s="431"/>
    </row>
    <row r="4" spans="1:4" ht="40.5" customHeight="1">
      <c r="A4" s="234"/>
      <c r="B4"/>
      <c r="C4" s="432" t="s">
        <v>484</v>
      </c>
      <c r="D4" s="432"/>
    </row>
    <row r="5" spans="1:4" ht="27" customHeight="1" thickBot="1">
      <c r="A5" s="234"/>
      <c r="B5" s="235"/>
      <c r="C5" s="433" t="s">
        <v>280</v>
      </c>
      <c r="D5" s="433"/>
    </row>
    <row r="6" spans="1:4" ht="24" customHeight="1">
      <c r="A6" s="434"/>
      <c r="B6" s="435" t="s">
        <v>265</v>
      </c>
      <c r="C6" s="438" t="s">
        <v>275</v>
      </c>
      <c r="D6" s="238" t="s">
        <v>485</v>
      </c>
    </row>
    <row r="7" spans="1:4" ht="20.25" customHeight="1">
      <c r="A7" s="434"/>
      <c r="B7" s="436"/>
      <c r="C7" s="439"/>
      <c r="D7" s="238" t="s">
        <v>486</v>
      </c>
    </row>
    <row r="8" spans="1:4" ht="18.75" customHeight="1">
      <c r="A8" s="434"/>
      <c r="B8" s="436"/>
      <c r="C8" s="439"/>
      <c r="D8" s="238" t="s">
        <v>487</v>
      </c>
    </row>
    <row r="9" spans="1:4" ht="117.75" customHeight="1">
      <c r="A9" s="434"/>
      <c r="B9" s="436"/>
      <c r="C9" s="439"/>
      <c r="D9" s="238" t="s">
        <v>488</v>
      </c>
    </row>
    <row r="10" spans="1:4" ht="157.5" customHeight="1" thickBot="1">
      <c r="A10" s="434"/>
      <c r="B10" s="436"/>
      <c r="C10" s="439"/>
      <c r="D10" s="239" t="s">
        <v>489</v>
      </c>
    </row>
    <row r="11" spans="1:4" ht="24.75" customHeight="1" thickBot="1">
      <c r="A11" s="234"/>
      <c r="B11" s="436"/>
      <c r="C11" s="439"/>
      <c r="D11" s="239" t="s">
        <v>490</v>
      </c>
    </row>
    <row r="12" spans="1:4" ht="45.75" customHeight="1" thickBot="1">
      <c r="A12" s="234"/>
      <c r="B12" s="436"/>
      <c r="C12" s="439"/>
      <c r="D12" s="239" t="s">
        <v>491</v>
      </c>
    </row>
    <row r="13" spans="1:4" ht="18.600000000000001" thickBot="1">
      <c r="A13" s="234"/>
      <c r="B13" s="437"/>
      <c r="C13" s="440"/>
      <c r="D13" s="240"/>
    </row>
    <row r="14" spans="1:4" ht="47.4" thickBot="1">
      <c r="A14" s="234"/>
      <c r="B14" s="241" t="s">
        <v>266</v>
      </c>
      <c r="C14" s="242" t="s">
        <v>492</v>
      </c>
      <c r="D14" s="239"/>
    </row>
    <row r="15" spans="1:4" ht="26.25" customHeight="1" thickBot="1">
      <c r="A15" s="234"/>
      <c r="B15" s="241" t="s">
        <v>6</v>
      </c>
      <c r="C15" s="242" t="s">
        <v>493</v>
      </c>
      <c r="D15" s="239" t="s">
        <v>494</v>
      </c>
    </row>
    <row r="16" spans="1:4" ht="18.600000000000001" thickBot="1">
      <c r="A16" s="234"/>
      <c r="B16" s="241" t="s">
        <v>7</v>
      </c>
      <c r="C16" s="242" t="s">
        <v>495</v>
      </c>
      <c r="D16" s="239" t="s">
        <v>496</v>
      </c>
    </row>
    <row r="17" spans="1:4" ht="99.75" customHeight="1" thickBot="1">
      <c r="A17" s="234"/>
      <c r="B17" s="241" t="s">
        <v>8</v>
      </c>
      <c r="C17" s="242" t="s">
        <v>497</v>
      </c>
      <c r="D17" s="239" t="s">
        <v>498</v>
      </c>
    </row>
    <row r="18" spans="1:4" ht="63" thickBot="1">
      <c r="A18" s="234"/>
      <c r="B18" s="243" t="s">
        <v>14</v>
      </c>
      <c r="C18" s="244" t="s">
        <v>285</v>
      </c>
      <c r="D18" s="245" t="s">
        <v>499</v>
      </c>
    </row>
    <row r="19" spans="1:4" ht="93.75" customHeight="1" thickBot="1">
      <c r="A19" s="234"/>
      <c r="B19" s="241" t="s">
        <v>267</v>
      </c>
      <c r="C19" s="242" t="s">
        <v>268</v>
      </c>
      <c r="D19" s="239" t="s">
        <v>500</v>
      </c>
    </row>
    <row r="20" spans="1:4" ht="72.75" customHeight="1">
      <c r="A20" s="434"/>
      <c r="B20" s="435" t="s">
        <v>269</v>
      </c>
      <c r="C20" s="237" t="s">
        <v>501</v>
      </c>
      <c r="D20" s="238" t="s">
        <v>503</v>
      </c>
    </row>
    <row r="21" spans="1:4" ht="81" customHeight="1">
      <c r="A21" s="434"/>
      <c r="B21" s="436"/>
      <c r="C21" s="237" t="s">
        <v>502</v>
      </c>
      <c r="D21" s="238" t="s">
        <v>504</v>
      </c>
    </row>
    <row r="22" spans="1:4" ht="45" customHeight="1">
      <c r="A22" s="434"/>
      <c r="B22" s="436"/>
      <c r="C22" s="246"/>
      <c r="D22" s="238" t="s">
        <v>505</v>
      </c>
    </row>
    <row r="23" spans="1:4" ht="51" customHeight="1">
      <c r="A23" s="434"/>
      <c r="B23" s="436"/>
      <c r="C23" s="246"/>
      <c r="D23" s="238" t="s">
        <v>506</v>
      </c>
    </row>
    <row r="24" spans="1:4" ht="69" customHeight="1">
      <c r="A24" s="434"/>
      <c r="B24" s="436"/>
      <c r="C24" s="246"/>
      <c r="D24" s="238" t="s">
        <v>507</v>
      </c>
    </row>
    <row r="25" spans="1:4" ht="44.25" customHeight="1">
      <c r="A25" s="434"/>
      <c r="B25" s="436"/>
      <c r="C25" s="246"/>
      <c r="D25" s="238" t="s">
        <v>508</v>
      </c>
    </row>
    <row r="26" spans="1:4" ht="66.75" customHeight="1">
      <c r="A26" s="434"/>
      <c r="B26" s="436"/>
      <c r="C26" s="246"/>
      <c r="D26" s="238" t="s">
        <v>509</v>
      </c>
    </row>
    <row r="27" spans="1:4" ht="63.75" customHeight="1">
      <c r="A27" s="434"/>
      <c r="B27" s="436"/>
      <c r="C27" s="246"/>
      <c r="D27" s="238" t="s">
        <v>510</v>
      </c>
    </row>
    <row r="28" spans="1:4" ht="69" customHeight="1">
      <c r="A28" s="434"/>
      <c r="B28" s="436"/>
      <c r="C28" s="246"/>
      <c r="D28" s="238" t="s">
        <v>511</v>
      </c>
    </row>
    <row r="29" spans="1:4" ht="45.75" customHeight="1">
      <c r="A29" s="434"/>
      <c r="B29" s="436"/>
      <c r="C29" s="246"/>
      <c r="D29" s="238" t="s">
        <v>512</v>
      </c>
    </row>
    <row r="30" spans="1:4" ht="18.600000000000001" thickBot="1">
      <c r="A30" s="434"/>
      <c r="B30" s="436"/>
      <c r="C30" s="247"/>
      <c r="D30" s="239" t="s">
        <v>513</v>
      </c>
    </row>
    <row r="31" spans="1:4" ht="18.600000000000001" thickBot="1">
      <c r="A31" s="234"/>
      <c r="B31" s="437"/>
      <c r="C31" s="242" t="s">
        <v>270</v>
      </c>
      <c r="D31" s="239" t="s">
        <v>514</v>
      </c>
    </row>
    <row r="32" spans="1:4">
      <c r="A32" s="234"/>
      <c r="B32" s="236"/>
      <c r="C32" s="236"/>
      <c r="D32" s="236"/>
    </row>
    <row r="33" spans="1:4">
      <c r="A33" s="234"/>
      <c r="B33" s="236"/>
      <c r="C33" s="236"/>
      <c r="D33" s="236"/>
    </row>
    <row r="34" spans="1:4">
      <c r="A34" s="234"/>
      <c r="B34" s="428" t="s">
        <v>515</v>
      </c>
      <c r="C34" s="428"/>
      <c r="D34" s="428"/>
    </row>
    <row r="35" spans="1:4">
      <c r="A35" s="234"/>
      <c r="B35" s="248"/>
      <c r="C35"/>
      <c r="D35"/>
    </row>
    <row r="36" spans="1:4">
      <c r="A36" s="234"/>
      <c r="B36" s="248"/>
      <c r="C36" s="429"/>
      <c r="D36" s="429"/>
    </row>
    <row r="37" spans="1:4">
      <c r="A37" s="234"/>
      <c r="B37" s="430" t="s">
        <v>516</v>
      </c>
      <c r="C37" s="430"/>
      <c r="D37" s="430"/>
    </row>
    <row r="38" spans="1:4">
      <c r="A38" s="234"/>
      <c r="B38"/>
      <c r="C38" s="249" t="s">
        <v>365</v>
      </c>
      <c r="D38"/>
    </row>
    <row r="39" spans="1:4">
      <c r="A39" s="234"/>
      <c r="B39" s="234"/>
      <c r="C39" s="234"/>
      <c r="D39" s="234"/>
    </row>
    <row r="40" spans="1:4">
      <c r="A40"/>
      <c r="B40"/>
      <c r="C40"/>
      <c r="D40"/>
    </row>
  </sheetData>
  <mergeCells count="12">
    <mergeCell ref="B34:D34"/>
    <mergeCell ref="C36:D36"/>
    <mergeCell ref="B37:D37"/>
    <mergeCell ref="A1:B1"/>
    <mergeCell ref="C3:D3"/>
    <mergeCell ref="C4:D4"/>
    <mergeCell ref="C5:D5"/>
    <mergeCell ref="A6:A10"/>
    <mergeCell ref="B6:B13"/>
    <mergeCell ref="C6:C13"/>
    <mergeCell ref="A20:A30"/>
    <mergeCell ref="B20:B31"/>
  </mergeCells>
  <pageMargins left="0.98425196850393704" right="0.39370078740157483" top="0.39370078740157483" bottom="0.39370078740157483" header="0" footer="0.31496062992125984"/>
  <pageSetup paperSize="9" scale="31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2015-05-08T04:39:21Z</cp:lastPrinted>
  <dcterms:created xsi:type="dcterms:W3CDTF">2011-05-17T05:04:33Z</dcterms:created>
  <dcterms:modified xsi:type="dcterms:W3CDTF">2016-02-03T10:28:16Z</dcterms:modified>
</cp:coreProperties>
</file>